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sna\Desktop\FP ZA 2023\REBALANS 1. FP ZA 2023\"/>
    </mc:Choice>
  </mc:AlternateContent>
  <xr:revisionPtr revIDLastSave="0" documentId="13_ncr:1_{DAAF2634-12CC-40F2-93D2-243A7F3A0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Opći dio-prihodi ekonomska" sheetId="2" r:id="rId2"/>
    <sheet name="Posebni dio" sheetId="8" r:id="rId3"/>
    <sheet name="Funkcijska" sheetId="11" r:id="rId4"/>
  </sheets>
  <definedNames>
    <definedName name="_xlnm._FilterDatabase" localSheetId="1" hidden="1">'Opći dio-prihodi ekonomska'!$A$60:$H$161</definedName>
    <definedName name="_xlnm._FilterDatabase" localSheetId="2" hidden="1">'Posebni dio'!$A$13:$G$725</definedName>
    <definedName name="_xlnm._FilterDatabase" localSheetId="0" hidden="1">SAŽETAK!$A$5:$I$14</definedName>
    <definedName name="_xlnm.Print_Titles" localSheetId="1">'Opći dio-prihodi ekonomska'!$9:$9</definedName>
    <definedName name="_xlnm.Print_Titles" localSheetId="2">'Posebni dio'!$7:$7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1" i="2" l="1"/>
  <c r="E69" i="2"/>
  <c r="H161" i="2"/>
  <c r="I160" i="2"/>
  <c r="I152" i="2"/>
  <c r="I157" i="2"/>
  <c r="I158" i="2"/>
  <c r="I159" i="2"/>
  <c r="I150" i="2"/>
  <c r="I149" i="2"/>
  <c r="I137" i="2"/>
  <c r="I140" i="2"/>
  <c r="I143" i="2"/>
  <c r="I146" i="2"/>
  <c r="I136" i="2"/>
  <c r="I131" i="2"/>
  <c r="E157" i="2"/>
  <c r="E158" i="2"/>
  <c r="E136" i="2"/>
  <c r="E137" i="2"/>
  <c r="E140" i="2"/>
  <c r="I130" i="2"/>
  <c r="I126" i="2"/>
  <c r="I127" i="2"/>
  <c r="I128" i="2"/>
  <c r="I129" i="2"/>
  <c r="I125" i="2"/>
  <c r="I121" i="2"/>
  <c r="E126" i="2"/>
  <c r="E125" i="2"/>
  <c r="I118" i="2"/>
  <c r="I119" i="2"/>
  <c r="I117" i="2"/>
  <c r="E118" i="2"/>
  <c r="E117" i="2" s="1"/>
  <c r="I113" i="2"/>
  <c r="I109" i="2"/>
  <c r="I111" i="2"/>
  <c r="I108" i="2"/>
  <c r="E100" i="2"/>
  <c r="I100" i="2" s="1"/>
  <c r="E90" i="2"/>
  <c r="I90" i="2" s="1"/>
  <c r="E83" i="2"/>
  <c r="I83" i="2" s="1"/>
  <c r="I78" i="2"/>
  <c r="I79" i="2"/>
  <c r="I80" i="2"/>
  <c r="I81" i="2"/>
  <c r="I82" i="2"/>
  <c r="I84" i="2"/>
  <c r="I85" i="2"/>
  <c r="I86" i="2"/>
  <c r="I87" i="2"/>
  <c r="I91" i="2"/>
  <c r="I92" i="2"/>
  <c r="I94" i="2"/>
  <c r="I95" i="2"/>
  <c r="I96" i="2"/>
  <c r="I97" i="2"/>
  <c r="I98" i="2"/>
  <c r="I104" i="2"/>
  <c r="I105" i="2"/>
  <c r="I107" i="2"/>
  <c r="E78" i="2"/>
  <c r="I74" i="2"/>
  <c r="I76" i="2"/>
  <c r="I72" i="2"/>
  <c r="I63" i="2"/>
  <c r="I64" i="2"/>
  <c r="I65" i="2"/>
  <c r="I66" i="2"/>
  <c r="I67" i="2"/>
  <c r="I68" i="2"/>
  <c r="I69" i="2"/>
  <c r="I70" i="2"/>
  <c r="F61" i="2"/>
  <c r="E67" i="2"/>
  <c r="E63" i="2"/>
  <c r="E73" i="2"/>
  <c r="E75" i="2"/>
  <c r="E41" i="2"/>
  <c r="E40" i="2" s="1"/>
  <c r="E42" i="2"/>
  <c r="E35" i="2"/>
  <c r="E39" i="2" s="1"/>
  <c r="E36" i="2"/>
  <c r="E30" i="2"/>
  <c r="E27" i="2"/>
  <c r="E28" i="2"/>
  <c r="I28" i="2" s="1"/>
  <c r="E21" i="2"/>
  <c r="E22" i="2"/>
  <c r="E17" i="2"/>
  <c r="E18" i="2"/>
  <c r="I14" i="2"/>
  <c r="I19" i="2"/>
  <c r="I23" i="2"/>
  <c r="I24" i="2"/>
  <c r="I25" i="2"/>
  <c r="I29" i="2"/>
  <c r="I31" i="2"/>
  <c r="I33" i="2"/>
  <c r="I34" i="2"/>
  <c r="I37" i="2"/>
  <c r="I38" i="2"/>
  <c r="I42" i="2"/>
  <c r="I43" i="2"/>
  <c r="I45" i="2"/>
  <c r="I46" i="2"/>
  <c r="I47" i="2"/>
  <c r="E13" i="2"/>
  <c r="E12" i="2" s="1"/>
  <c r="F34" i="1"/>
  <c r="F30" i="1"/>
  <c r="F31" i="1"/>
  <c r="F14" i="1"/>
  <c r="F11" i="1"/>
  <c r="F8" i="1"/>
  <c r="J64" i="2"/>
  <c r="J68" i="2"/>
  <c r="J70" i="2"/>
  <c r="J72" i="2"/>
  <c r="J74" i="2"/>
  <c r="J76" i="2"/>
  <c r="J79" i="2"/>
  <c r="J80" i="2"/>
  <c r="J81" i="2"/>
  <c r="J82" i="2"/>
  <c r="J84" i="2"/>
  <c r="J85" i="2"/>
  <c r="J86" i="2"/>
  <c r="J87" i="2"/>
  <c r="J88" i="2"/>
  <c r="J89" i="2"/>
  <c r="J91" i="2"/>
  <c r="J92" i="2"/>
  <c r="J93" i="2"/>
  <c r="J94" i="2"/>
  <c r="J95" i="2"/>
  <c r="J96" i="2"/>
  <c r="J97" i="2"/>
  <c r="J98" i="2"/>
  <c r="J99" i="2"/>
  <c r="J101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9" i="2"/>
  <c r="J120" i="2"/>
  <c r="J121" i="2"/>
  <c r="J122" i="2"/>
  <c r="J124" i="2"/>
  <c r="J127" i="2"/>
  <c r="J128" i="2"/>
  <c r="J129" i="2"/>
  <c r="J130" i="2"/>
  <c r="J131" i="2"/>
  <c r="J134" i="2"/>
  <c r="J139" i="2"/>
  <c r="J141" i="2"/>
  <c r="J143" i="2"/>
  <c r="J145" i="2"/>
  <c r="J146" i="2"/>
  <c r="J148" i="2"/>
  <c r="J149" i="2"/>
  <c r="J150" i="2"/>
  <c r="J151" i="2"/>
  <c r="J154" i="2"/>
  <c r="J156" i="2"/>
  <c r="J159" i="2"/>
  <c r="J25" i="2"/>
  <c r="J23" i="2"/>
  <c r="J24" i="2"/>
  <c r="J29" i="2"/>
  <c r="J31" i="2"/>
  <c r="J32" i="2"/>
  <c r="J33" i="2"/>
  <c r="J34" i="2"/>
  <c r="J37" i="2"/>
  <c r="J38" i="2"/>
  <c r="J43" i="2"/>
  <c r="J44" i="2"/>
  <c r="J45" i="2"/>
  <c r="J46" i="2"/>
  <c r="J47" i="2"/>
  <c r="J48" i="2"/>
  <c r="J50" i="2"/>
  <c r="J14" i="2"/>
  <c r="J15" i="2"/>
  <c r="E18" i="11"/>
  <c r="E19" i="11"/>
  <c r="E20" i="11"/>
  <c r="E21" i="11"/>
  <c r="E22" i="11"/>
  <c r="E23" i="11"/>
  <c r="E24" i="11"/>
  <c r="E25" i="11"/>
  <c r="E26" i="11"/>
  <c r="E27" i="11"/>
  <c r="E17" i="11"/>
  <c r="E10" i="11"/>
  <c r="J9" i="1"/>
  <c r="J12" i="1"/>
  <c r="J13" i="1"/>
  <c r="C12" i="11"/>
  <c r="C11" i="11" s="1"/>
  <c r="C18" i="11"/>
  <c r="C21" i="11"/>
  <c r="C20" i="11" s="1"/>
  <c r="C22" i="11"/>
  <c r="C24" i="11"/>
  <c r="C26" i="11"/>
  <c r="E13" i="11"/>
  <c r="G63" i="2"/>
  <c r="F345" i="8"/>
  <c r="G42" i="2"/>
  <c r="E62" i="2" l="1"/>
  <c r="I62" i="2"/>
  <c r="E61" i="2"/>
  <c r="E161" i="2" s="1"/>
  <c r="E77" i="2"/>
  <c r="I77" i="2" s="1"/>
  <c r="E20" i="2"/>
  <c r="E26" i="2"/>
  <c r="E11" i="2" s="1"/>
  <c r="C17" i="11"/>
  <c r="C10" i="11"/>
  <c r="F550" i="8"/>
  <c r="F548" i="8"/>
  <c r="F539" i="8"/>
  <c r="F536" i="8"/>
  <c r="F531" i="8"/>
  <c r="F527" i="8"/>
  <c r="E522" i="8"/>
  <c r="F522" i="8"/>
  <c r="F520" i="8"/>
  <c r="F314" i="8"/>
  <c r="F313" i="8" s="1"/>
  <c r="F312" i="8" s="1"/>
  <c r="F311" i="8" s="1"/>
  <c r="F398" i="8"/>
  <c r="F394" i="8" s="1"/>
  <c r="F393" i="8" s="1"/>
  <c r="F392" i="8" s="1"/>
  <c r="F391" i="8" s="1"/>
  <c r="F387" i="8"/>
  <c r="F383" i="8"/>
  <c r="F375" i="8"/>
  <c r="F367" i="8"/>
  <c r="F605" i="8"/>
  <c r="F604" i="8" s="1"/>
  <c r="F602" i="8"/>
  <c r="F600" i="8"/>
  <c r="F598" i="8"/>
  <c r="F712" i="8"/>
  <c r="F711" i="8" s="1"/>
  <c r="F705" i="8" s="1"/>
  <c r="F704" i="8" s="1"/>
  <c r="F703" i="8" s="1"/>
  <c r="F438" i="8"/>
  <c r="F437" i="8" s="1"/>
  <c r="F436" i="8" s="1"/>
  <c r="F435" i="8" s="1"/>
  <c r="F354" i="8"/>
  <c r="F361" i="8"/>
  <c r="F360" i="8" s="1"/>
  <c r="F357" i="8"/>
  <c r="F351" i="8"/>
  <c r="F349" i="8"/>
  <c r="F309" i="8"/>
  <c r="F305" i="8"/>
  <c r="F304" i="8" s="1"/>
  <c r="F300" i="8"/>
  <c r="F291" i="8" s="1"/>
  <c r="F577" i="8"/>
  <c r="F573" i="8" s="1"/>
  <c r="F572" i="8" s="1"/>
  <c r="F571" i="8" s="1"/>
  <c r="F425" i="8"/>
  <c r="H428" i="8"/>
  <c r="H423" i="8"/>
  <c r="H424" i="8"/>
  <c r="F415" i="8"/>
  <c r="F418" i="8"/>
  <c r="F410" i="8"/>
  <c r="F406" i="8"/>
  <c r="F273" i="8"/>
  <c r="F270" i="8"/>
  <c r="F642" i="8"/>
  <c r="F651" i="8"/>
  <c r="F647" i="8"/>
  <c r="F244" i="8"/>
  <c r="F255" i="8"/>
  <c r="F248" i="8"/>
  <c r="F636" i="8"/>
  <c r="F192" i="8"/>
  <c r="F191" i="8" s="1"/>
  <c r="F206" i="8"/>
  <c r="F178" i="8"/>
  <c r="F152" i="8"/>
  <c r="F155" i="8"/>
  <c r="F154" i="8" s="1"/>
  <c r="F148" i="8"/>
  <c r="F114" i="8"/>
  <c r="H61" i="8"/>
  <c r="H75" i="8"/>
  <c r="H79" i="8"/>
  <c r="H80" i="8"/>
  <c r="H84" i="8"/>
  <c r="H115" i="8"/>
  <c r="H149" i="8"/>
  <c r="H151" i="8"/>
  <c r="H153" i="8"/>
  <c r="H156" i="8"/>
  <c r="H157" i="8"/>
  <c r="H163" i="8"/>
  <c r="H165" i="8"/>
  <c r="H167" i="8"/>
  <c r="H170" i="8"/>
  <c r="H171" i="8"/>
  <c r="H179" i="8"/>
  <c r="H201" i="8"/>
  <c r="H207" i="8"/>
  <c r="H216" i="8"/>
  <c r="H229" i="8"/>
  <c r="H251" i="8"/>
  <c r="H271" i="8"/>
  <c r="H275" i="8"/>
  <c r="H301" i="8"/>
  <c r="H302" i="8"/>
  <c r="H303" i="8"/>
  <c r="H307" i="8"/>
  <c r="H310" i="8"/>
  <c r="H315" i="8"/>
  <c r="H325" i="8"/>
  <c r="H326" i="8"/>
  <c r="H328" i="8"/>
  <c r="H330" i="8"/>
  <c r="H346" i="8"/>
  <c r="H350" i="8"/>
  <c r="H352" i="8"/>
  <c r="H355" i="8"/>
  <c r="H356" i="8"/>
  <c r="H368" i="8"/>
  <c r="H369" i="8"/>
  <c r="H370" i="8"/>
  <c r="H372" i="8"/>
  <c r="H376" i="8"/>
  <c r="H378" i="8"/>
  <c r="H384" i="8"/>
  <c r="H385" i="8"/>
  <c r="H388" i="8"/>
  <c r="H390" i="8"/>
  <c r="H401" i="8"/>
  <c r="H407" i="8"/>
  <c r="H409" i="8"/>
  <c r="H411" i="8"/>
  <c r="H419" i="8"/>
  <c r="H420" i="8"/>
  <c r="H421" i="8"/>
  <c r="H439" i="8"/>
  <c r="H512" i="8"/>
  <c r="H521" i="8"/>
  <c r="H523" i="8"/>
  <c r="H528" i="8"/>
  <c r="H529" i="8"/>
  <c r="H530" i="8"/>
  <c r="H532" i="8"/>
  <c r="H533" i="8"/>
  <c r="H538" i="8"/>
  <c r="H540" i="8"/>
  <c r="H549" i="8"/>
  <c r="H551" i="8"/>
  <c r="H553" i="8"/>
  <c r="H554" i="8"/>
  <c r="H563" i="8"/>
  <c r="H575" i="8"/>
  <c r="H578" i="8"/>
  <c r="H579" i="8"/>
  <c r="H581" i="8"/>
  <c r="H599" i="8"/>
  <c r="H601" i="8"/>
  <c r="H603" i="8"/>
  <c r="H606" i="8"/>
  <c r="H641" i="8"/>
  <c r="H643" i="8"/>
  <c r="H648" i="8"/>
  <c r="H649" i="8"/>
  <c r="H650" i="8"/>
  <c r="H660" i="8"/>
  <c r="H678" i="8"/>
  <c r="H713" i="8"/>
  <c r="H719" i="8"/>
  <c r="H723" i="8"/>
  <c r="I8" i="1"/>
  <c r="D20" i="11"/>
  <c r="H52" i="2"/>
  <c r="G685" i="8"/>
  <c r="G406" i="8"/>
  <c r="G410" i="8"/>
  <c r="G354" i="8"/>
  <c r="G309" i="8"/>
  <c r="G308" i="8" s="1"/>
  <c r="G651" i="8"/>
  <c r="G647" i="8"/>
  <c r="G227" i="8"/>
  <c r="H227" i="8" s="1"/>
  <c r="G260" i="8"/>
  <c r="H260" i="8" s="1"/>
  <c r="G224" i="8"/>
  <c r="H224" i="8" s="1"/>
  <c r="G225" i="8"/>
  <c r="H225" i="8" s="1"/>
  <c r="G223" i="8"/>
  <c r="H223" i="8" s="1"/>
  <c r="G228" i="8"/>
  <c r="H228" i="8" s="1"/>
  <c r="G230" i="8"/>
  <c r="H230" i="8" s="1"/>
  <c r="G236" i="8"/>
  <c r="H236" i="8" s="1"/>
  <c r="G240" i="8"/>
  <c r="H240" i="8" s="1"/>
  <c r="G239" i="8"/>
  <c r="H239" i="8" s="1"/>
  <c r="G206" i="8"/>
  <c r="G205" i="8" s="1"/>
  <c r="G204" i="8" s="1"/>
  <c r="G203" i="8" s="1"/>
  <c r="G202" i="8" s="1"/>
  <c r="F89" i="8"/>
  <c r="F88" i="8" s="1"/>
  <c r="F87" i="8" s="1"/>
  <c r="F86" i="8" s="1"/>
  <c r="E205" i="8"/>
  <c r="E204" i="8" s="1"/>
  <c r="E203" i="8" s="1"/>
  <c r="E202" i="8" s="1"/>
  <c r="G90" i="8"/>
  <c r="H90" i="8" s="1"/>
  <c r="G91" i="8"/>
  <c r="H91" i="8" s="1"/>
  <c r="G200" i="8"/>
  <c r="H200" i="8" s="1"/>
  <c r="G193" i="8"/>
  <c r="H193" i="8" s="1"/>
  <c r="G186" i="8"/>
  <c r="H186" i="8" s="1"/>
  <c r="F60" i="8"/>
  <c r="G82" i="8"/>
  <c r="H82" i="8" s="1"/>
  <c r="G78" i="8"/>
  <c r="H78" i="8" s="1"/>
  <c r="G76" i="8"/>
  <c r="H76" i="8" s="1"/>
  <c r="G74" i="8"/>
  <c r="H74" i="8" s="1"/>
  <c r="G55" i="8"/>
  <c r="H55" i="8" s="1"/>
  <c r="G54" i="8"/>
  <c r="H54" i="8" s="1"/>
  <c r="G52" i="8"/>
  <c r="H52" i="8" s="1"/>
  <c r="G46" i="8"/>
  <c r="H46" i="8" s="1"/>
  <c r="G41" i="8"/>
  <c r="H41" i="8" s="1"/>
  <c r="G37" i="8"/>
  <c r="H37" i="8" s="1"/>
  <c r="G38" i="8"/>
  <c r="H38" i="8" s="1"/>
  <c r="G36" i="8"/>
  <c r="H36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25" i="8"/>
  <c r="H25" i="8" s="1"/>
  <c r="G21" i="8"/>
  <c r="H21" i="8" s="1"/>
  <c r="G22" i="8"/>
  <c r="H22" i="8" s="1"/>
  <c r="G23" i="8"/>
  <c r="H23" i="8" s="1"/>
  <c r="G20" i="8"/>
  <c r="H20" i="8" s="1"/>
  <c r="G17" i="8"/>
  <c r="H17" i="8" s="1"/>
  <c r="G18" i="8"/>
  <c r="H18" i="8" s="1"/>
  <c r="G16" i="8"/>
  <c r="H16" i="8" s="1"/>
  <c r="F73" i="8"/>
  <c r="F77" i="8"/>
  <c r="F81" i="8"/>
  <c r="F83" i="8"/>
  <c r="F53" i="8"/>
  <c r="F51" i="8"/>
  <c r="F45" i="8"/>
  <c r="F40" i="8"/>
  <c r="F33" i="8"/>
  <c r="F24" i="8"/>
  <c r="F19" i="8"/>
  <c r="F15" i="8"/>
  <c r="G387" i="8"/>
  <c r="E387" i="8"/>
  <c r="E383" i="8"/>
  <c r="F377" i="8"/>
  <c r="E520" i="8"/>
  <c r="F238" i="8"/>
  <c r="F237" i="8" s="1"/>
  <c r="B24" i="11"/>
  <c r="I61" i="2" l="1"/>
  <c r="F519" i="8"/>
  <c r="F547" i="8"/>
  <c r="F546" i="8" s="1"/>
  <c r="F545" i="8" s="1"/>
  <c r="F147" i="8"/>
  <c r="F267" i="8"/>
  <c r="F266" i="8" s="1"/>
  <c r="F265" i="8" s="1"/>
  <c r="H309" i="8"/>
  <c r="F243" i="8"/>
  <c r="F242" i="8" s="1"/>
  <c r="F241" i="8" s="1"/>
  <c r="F308" i="8"/>
  <c r="F287" i="8" s="1"/>
  <c r="F286" i="8" s="1"/>
  <c r="F597" i="8"/>
  <c r="F596" i="8" s="1"/>
  <c r="F595" i="8" s="1"/>
  <c r="F570" i="8" s="1"/>
  <c r="F382" i="8"/>
  <c r="F381" i="8" s="1"/>
  <c r="F380" i="8" s="1"/>
  <c r="F379" i="8" s="1"/>
  <c r="F353" i="8"/>
  <c r="F526" i="8"/>
  <c r="H387" i="8"/>
  <c r="F366" i="8"/>
  <c r="F365" i="8" s="1"/>
  <c r="F364" i="8" s="1"/>
  <c r="F405" i="8"/>
  <c r="F404" i="8" s="1"/>
  <c r="F403" i="8" s="1"/>
  <c r="F344" i="8"/>
  <c r="F414" i="8"/>
  <c r="F413" i="8" s="1"/>
  <c r="F412" i="8" s="1"/>
  <c r="H354" i="8"/>
  <c r="H406" i="8"/>
  <c r="H410" i="8"/>
  <c r="F635" i="8"/>
  <c r="F634" i="8" s="1"/>
  <c r="F646" i="8"/>
  <c r="F645" i="8" s="1"/>
  <c r="F644" i="8" s="1"/>
  <c r="H647" i="8"/>
  <c r="F177" i="8"/>
  <c r="H206" i="8"/>
  <c r="F205" i="8"/>
  <c r="F39" i="8"/>
  <c r="F44" i="8"/>
  <c r="F72" i="8"/>
  <c r="F71" i="8" s="1"/>
  <c r="F85" i="8"/>
  <c r="F220" i="8"/>
  <c r="F190" i="8"/>
  <c r="F113" i="8"/>
  <c r="F146" i="8"/>
  <c r="G255" i="8"/>
  <c r="H255" i="8" s="1"/>
  <c r="G405" i="8"/>
  <c r="F14" i="8"/>
  <c r="E382" i="8"/>
  <c r="E381" i="8" s="1"/>
  <c r="E380" i="8" s="1"/>
  <c r="E379" i="8" s="1"/>
  <c r="F50" i="8"/>
  <c r="B20" i="11"/>
  <c r="F518" i="8" l="1"/>
  <c r="F517" i="8" s="1"/>
  <c r="F501" i="8" s="1"/>
  <c r="F363" i="8"/>
  <c r="F402" i="8"/>
  <c r="H405" i="8"/>
  <c r="F343" i="8"/>
  <c r="F342" i="8" s="1"/>
  <c r="F331" i="8" s="1"/>
  <c r="H308" i="8"/>
  <c r="F189" i="8"/>
  <c r="F43" i="8"/>
  <c r="F633" i="8"/>
  <c r="F112" i="8"/>
  <c r="F176" i="8"/>
  <c r="F219" i="8"/>
  <c r="H205" i="8"/>
  <c r="F204" i="8"/>
  <c r="F145" i="8"/>
  <c r="F70" i="8"/>
  <c r="F49" i="8"/>
  <c r="F218" i="8" l="1"/>
  <c r="F175" i="8"/>
  <c r="F632" i="8"/>
  <c r="F188" i="8"/>
  <c r="H204" i="8"/>
  <c r="F203" i="8"/>
  <c r="F111" i="8"/>
  <c r="F42" i="8"/>
  <c r="F144" i="8"/>
  <c r="F69" i="8"/>
  <c r="F48" i="8"/>
  <c r="D24" i="11"/>
  <c r="G100" i="2"/>
  <c r="B18" i="11"/>
  <c r="D18" i="11"/>
  <c r="B22" i="11"/>
  <c r="D22" i="11"/>
  <c r="B26" i="11"/>
  <c r="D26" i="11"/>
  <c r="F217" i="8" l="1"/>
  <c r="F187" i="8"/>
  <c r="F174" i="8"/>
  <c r="F13" i="8"/>
  <c r="F110" i="8"/>
  <c r="F62" i="8" s="1"/>
  <c r="F202" i="8"/>
  <c r="H203" i="8"/>
  <c r="F47" i="8"/>
  <c r="B12" i="11"/>
  <c r="B11" i="11" s="1"/>
  <c r="D17" i="11"/>
  <c r="B17" i="11"/>
  <c r="F194" i="8" l="1"/>
  <c r="H202" i="8"/>
  <c r="F12" i="8"/>
  <c r="F173" i="8"/>
  <c r="D12" i="11"/>
  <c r="B10" i="11"/>
  <c r="G77" i="8"/>
  <c r="H77" i="8" s="1"/>
  <c r="G73" i="8"/>
  <c r="H73" i="8" s="1"/>
  <c r="G33" i="8"/>
  <c r="H33" i="8" s="1"/>
  <c r="G400" i="8"/>
  <c r="H400" i="8" s="1"/>
  <c r="E400" i="8"/>
  <c r="G395" i="8"/>
  <c r="E395" i="8"/>
  <c r="G371" i="8"/>
  <c r="H371" i="8" s="1"/>
  <c r="E371" i="8"/>
  <c r="E367" i="8"/>
  <c r="G305" i="8"/>
  <c r="E305" i="8"/>
  <c r="E300" i="8"/>
  <c r="E550" i="8"/>
  <c r="G561" i="8"/>
  <c r="H561" i="8" s="1"/>
  <c r="E561" i="8"/>
  <c r="G550" i="8"/>
  <c r="H550" i="8" s="1"/>
  <c r="E548" i="8"/>
  <c r="G548" i="8"/>
  <c r="H548" i="8" s="1"/>
  <c r="E531" i="8"/>
  <c r="E527" i="8"/>
  <c r="G327" i="8"/>
  <c r="H327" i="8" s="1"/>
  <c r="G314" i="8"/>
  <c r="H314" i="8" s="1"/>
  <c r="E314" i="8"/>
  <c r="G324" i="8"/>
  <c r="H324" i="8" s="1"/>
  <c r="E327" i="8"/>
  <c r="E329" i="8"/>
  <c r="G329" i="8"/>
  <c r="H329" i="8" s="1"/>
  <c r="E324" i="8"/>
  <c r="G433" i="8"/>
  <c r="E433" i="8"/>
  <c r="E432" i="8" s="1"/>
  <c r="E425" i="8"/>
  <c r="E430" i="8"/>
  <c r="G430" i="8"/>
  <c r="E418" i="8"/>
  <c r="E415" i="8"/>
  <c r="E587" i="8"/>
  <c r="E586" i="8" s="1"/>
  <c r="G576" i="8"/>
  <c r="E574" i="8"/>
  <c r="G274" i="8"/>
  <c r="G638" i="8"/>
  <c r="G639" i="8"/>
  <c r="G640" i="8"/>
  <c r="G238" i="8"/>
  <c r="E238" i="8"/>
  <c r="E237" i="8" s="1"/>
  <c r="E234" i="8"/>
  <c r="E226" i="8"/>
  <c r="G222" i="8"/>
  <c r="H222" i="8" s="1"/>
  <c r="E222" i="8"/>
  <c r="D11" i="11" l="1"/>
  <c r="E12" i="11"/>
  <c r="H305" i="8"/>
  <c r="G304" i="8"/>
  <c r="H304" i="8" s="1"/>
  <c r="G432" i="8"/>
  <c r="F11" i="8"/>
  <c r="G237" i="8"/>
  <c r="H237" i="8" s="1"/>
  <c r="H238" i="8"/>
  <c r="G531" i="8"/>
  <c r="H531" i="8" s="1"/>
  <c r="E323" i="8"/>
  <c r="G323" i="8"/>
  <c r="H323" i="8" s="1"/>
  <c r="G587" i="8"/>
  <c r="G527" i="8"/>
  <c r="H527" i="8" s="1"/>
  <c r="G300" i="8"/>
  <c r="H300" i="8" s="1"/>
  <c r="G520" i="8"/>
  <c r="H520" i="8" s="1"/>
  <c r="G226" i="8"/>
  <c r="H226" i="8" s="1"/>
  <c r="G574" i="8"/>
  <c r="H574" i="8" s="1"/>
  <c r="G425" i="8"/>
  <c r="H425" i="8" s="1"/>
  <c r="E414" i="8"/>
  <c r="E413" i="8" s="1"/>
  <c r="G418" i="8"/>
  <c r="H418" i="8" s="1"/>
  <c r="G415" i="8"/>
  <c r="E73" i="8"/>
  <c r="E77" i="8"/>
  <c r="E33" i="8"/>
  <c r="G560" i="8"/>
  <c r="E560" i="8"/>
  <c r="E559" i="8" s="1"/>
  <c r="G557" i="8"/>
  <c r="E557" i="8"/>
  <c r="E547" i="8" s="1"/>
  <c r="G543" i="8"/>
  <c r="E543" i="8"/>
  <c r="E542" i="8" s="1"/>
  <c r="E541" i="8" s="1"/>
  <c r="G539" i="8"/>
  <c r="H539" i="8" s="1"/>
  <c r="E539" i="8"/>
  <c r="G536" i="8"/>
  <c r="H536" i="8" s="1"/>
  <c r="E536" i="8"/>
  <c r="G524" i="8"/>
  <c r="E524" i="8"/>
  <c r="E519" i="8" s="1"/>
  <c r="G515" i="8"/>
  <c r="E515" i="8"/>
  <c r="E514" i="8" s="1"/>
  <c r="E513" i="8" s="1"/>
  <c r="G511" i="8"/>
  <c r="H511" i="8" s="1"/>
  <c r="E511" i="8"/>
  <c r="G507" i="8"/>
  <c r="E507" i="8"/>
  <c r="G505" i="8"/>
  <c r="E505" i="8"/>
  <c r="G169" i="8"/>
  <c r="E169" i="8"/>
  <c r="E168" i="8" s="1"/>
  <c r="G166" i="8"/>
  <c r="H166" i="8" s="1"/>
  <c r="E166" i="8"/>
  <c r="G164" i="8"/>
  <c r="H164" i="8" s="1"/>
  <c r="E164" i="8"/>
  <c r="G162" i="8"/>
  <c r="H162" i="8" s="1"/>
  <c r="E162" i="8"/>
  <c r="D10" i="11" l="1"/>
  <c r="E11" i="11"/>
  <c r="G542" i="8"/>
  <c r="F10" i="8"/>
  <c r="G586" i="8"/>
  <c r="G168" i="8"/>
  <c r="H168" i="8" s="1"/>
  <c r="H169" i="8"/>
  <c r="G547" i="8"/>
  <c r="H547" i="8" s="1"/>
  <c r="G514" i="8"/>
  <c r="G559" i="8"/>
  <c r="H559" i="8" s="1"/>
  <c r="H560" i="8"/>
  <c r="G367" i="8"/>
  <c r="H367" i="8" s="1"/>
  <c r="G519" i="8"/>
  <c r="H519" i="8" s="1"/>
  <c r="G414" i="8"/>
  <c r="G161" i="8"/>
  <c r="E526" i="8"/>
  <c r="E518" i="8" s="1"/>
  <c r="E517" i="8" s="1"/>
  <c r="G504" i="8"/>
  <c r="E161" i="8"/>
  <c r="E160" i="8" s="1"/>
  <c r="E159" i="8" s="1"/>
  <c r="E158" i="8" s="1"/>
  <c r="E504" i="8"/>
  <c r="E503" i="8" s="1"/>
  <c r="E502" i="8" s="1"/>
  <c r="G526" i="8"/>
  <c r="H526" i="8" s="1"/>
  <c r="G160" i="8" l="1"/>
  <c r="H161" i="8"/>
  <c r="F8" i="8"/>
  <c r="G413" i="8"/>
  <c r="H413" i="8" s="1"/>
  <c r="H414" i="8"/>
  <c r="G513" i="8"/>
  <c r="G503" i="8"/>
  <c r="H504" i="8"/>
  <c r="G541" i="8"/>
  <c r="G518" i="8"/>
  <c r="G502" i="8" l="1"/>
  <c r="H502" i="8" s="1"/>
  <c r="H503" i="8"/>
  <c r="G517" i="8"/>
  <c r="H517" i="8" s="1"/>
  <c r="H518" i="8"/>
  <c r="G159" i="8"/>
  <c r="H160" i="8"/>
  <c r="H158" i="2"/>
  <c r="H157" i="2" s="1"/>
  <c r="H160" i="2" s="1"/>
  <c r="J160" i="2" s="1"/>
  <c r="G158" i="2"/>
  <c r="F158" i="2"/>
  <c r="F157" i="2" s="1"/>
  <c r="F160" i="2" s="1"/>
  <c r="H147" i="2"/>
  <c r="G147" i="2"/>
  <c r="F147" i="2"/>
  <c r="H140" i="2"/>
  <c r="G140" i="2"/>
  <c r="F140" i="2"/>
  <c r="H138" i="2"/>
  <c r="G138" i="2"/>
  <c r="F138" i="2"/>
  <c r="H133" i="2"/>
  <c r="H132" i="2" s="1"/>
  <c r="H135" i="2" s="1"/>
  <c r="J135" i="2" s="1"/>
  <c r="G133" i="2"/>
  <c r="F133" i="2"/>
  <c r="F132" i="2" s="1"/>
  <c r="H126" i="2"/>
  <c r="G126" i="2"/>
  <c r="F126" i="2"/>
  <c r="H118" i="2"/>
  <c r="H117" i="2" s="1"/>
  <c r="G118" i="2"/>
  <c r="F118" i="2"/>
  <c r="F117" i="2" s="1"/>
  <c r="H100" i="2"/>
  <c r="J100" i="2" s="1"/>
  <c r="F100" i="2"/>
  <c r="H90" i="2"/>
  <c r="G90" i="2"/>
  <c r="F90" i="2"/>
  <c r="H83" i="2"/>
  <c r="G83" i="2"/>
  <c r="F83" i="2"/>
  <c r="H78" i="2"/>
  <c r="G78" i="2"/>
  <c r="F78" i="2"/>
  <c r="H69" i="2"/>
  <c r="G69" i="2"/>
  <c r="F69" i="2"/>
  <c r="H67" i="2"/>
  <c r="G67" i="2"/>
  <c r="F67" i="2"/>
  <c r="H63" i="2"/>
  <c r="J63" i="2" s="1"/>
  <c r="F63" i="2"/>
  <c r="H42" i="2"/>
  <c r="J42" i="2" s="1"/>
  <c r="F42" i="2"/>
  <c r="H36" i="2"/>
  <c r="H35" i="2" s="1"/>
  <c r="H39" i="2" s="1"/>
  <c r="G36" i="2"/>
  <c r="I36" i="2" s="1"/>
  <c r="F36" i="2"/>
  <c r="F35" i="2" s="1"/>
  <c r="H30" i="2"/>
  <c r="G30" i="2"/>
  <c r="I30" i="2" s="1"/>
  <c r="F30" i="2"/>
  <c r="H27" i="2"/>
  <c r="G27" i="2"/>
  <c r="I27" i="2" s="1"/>
  <c r="F27" i="2"/>
  <c r="H22" i="2"/>
  <c r="H21" i="2" s="1"/>
  <c r="H20" i="2" s="1"/>
  <c r="G22" i="2"/>
  <c r="I22" i="2" s="1"/>
  <c r="F22" i="2"/>
  <c r="F21" i="2" s="1"/>
  <c r="H18" i="2"/>
  <c r="G18" i="2"/>
  <c r="I18" i="2" s="1"/>
  <c r="F18" i="2"/>
  <c r="H13" i="2"/>
  <c r="H12" i="2" s="1"/>
  <c r="G13" i="2"/>
  <c r="I13" i="2" s="1"/>
  <c r="F13" i="2"/>
  <c r="F12" i="2" s="1"/>
  <c r="J118" i="2" l="1"/>
  <c r="J133" i="2"/>
  <c r="J140" i="2"/>
  <c r="J158" i="2"/>
  <c r="J13" i="2"/>
  <c r="J22" i="2"/>
  <c r="J30" i="2"/>
  <c r="J126" i="2"/>
  <c r="J138" i="2"/>
  <c r="J147" i="2"/>
  <c r="J27" i="2"/>
  <c r="J36" i="2"/>
  <c r="J69" i="2"/>
  <c r="J83" i="2"/>
  <c r="J67" i="2"/>
  <c r="J78" i="2"/>
  <c r="J90" i="2"/>
  <c r="F137" i="2"/>
  <c r="F136" i="2" s="1"/>
  <c r="G117" i="2"/>
  <c r="J117" i="2" s="1"/>
  <c r="G132" i="2"/>
  <c r="J132" i="2" s="1"/>
  <c r="G157" i="2"/>
  <c r="J157" i="2" s="1"/>
  <c r="G35" i="2"/>
  <c r="H16" i="2"/>
  <c r="G21" i="2"/>
  <c r="G12" i="2"/>
  <c r="I12" i="2" s="1"/>
  <c r="G158" i="8"/>
  <c r="H158" i="8" s="1"/>
  <c r="H159" i="8"/>
  <c r="G26" i="2"/>
  <c r="I26" i="2" s="1"/>
  <c r="G137" i="2"/>
  <c r="H137" i="2"/>
  <c r="H136" i="2" s="1"/>
  <c r="F26" i="2"/>
  <c r="F62" i="2"/>
  <c r="G77" i="2"/>
  <c r="H77" i="2"/>
  <c r="H26" i="2"/>
  <c r="F77" i="2"/>
  <c r="F41" i="2"/>
  <c r="H41" i="2"/>
  <c r="H17" i="2"/>
  <c r="F16" i="2"/>
  <c r="F17" i="2"/>
  <c r="G62" i="2"/>
  <c r="F125" i="2"/>
  <c r="G17" i="2"/>
  <c r="I17" i="2" s="1"/>
  <c r="H62" i="2"/>
  <c r="G125" i="2"/>
  <c r="H125" i="2"/>
  <c r="G41" i="2"/>
  <c r="J41" i="2" l="1"/>
  <c r="I41" i="2"/>
  <c r="J21" i="2"/>
  <c r="I21" i="2"/>
  <c r="J35" i="2"/>
  <c r="I35" i="2"/>
  <c r="J26" i="2"/>
  <c r="J137" i="2"/>
  <c r="F11" i="2"/>
  <c r="F51" i="2" s="1"/>
  <c r="J12" i="2"/>
  <c r="G11" i="2"/>
  <c r="J77" i="2"/>
  <c r="J62" i="2"/>
  <c r="J125" i="2"/>
  <c r="G16" i="2"/>
  <c r="J16" i="2" s="1"/>
  <c r="H11" i="2"/>
  <c r="G136" i="2"/>
  <c r="J136" i="2" s="1"/>
  <c r="G61" i="2"/>
  <c r="G20" i="2"/>
  <c r="G39" i="2"/>
  <c r="F161" i="2"/>
  <c r="H40" i="2"/>
  <c r="F40" i="2"/>
  <c r="G40" i="2"/>
  <c r="I40" i="2" s="1"/>
  <c r="H61" i="2"/>
  <c r="J20" i="2" l="1"/>
  <c r="I20" i="2"/>
  <c r="J11" i="2"/>
  <c r="I11" i="2"/>
  <c r="J39" i="2"/>
  <c r="I39" i="2"/>
  <c r="J61" i="2"/>
  <c r="J40" i="2"/>
  <c r="G161" i="2"/>
  <c r="H51" i="2"/>
  <c r="H53" i="2" s="1"/>
  <c r="G51" i="2"/>
  <c r="I51" i="2" s="1"/>
  <c r="J161" i="2" l="1"/>
  <c r="J51" i="2"/>
  <c r="E279" i="8"/>
  <c r="E278" i="8" s="1"/>
  <c r="G279" i="8"/>
  <c r="G278" i="8" l="1"/>
  <c r="G499" i="8"/>
  <c r="E499" i="8"/>
  <c r="E498" i="8" s="1"/>
  <c r="E497" i="8" s="1"/>
  <c r="E487" i="8"/>
  <c r="G487" i="8"/>
  <c r="E685" i="8"/>
  <c r="E688" i="8"/>
  <c r="G688" i="8"/>
  <c r="G680" i="8"/>
  <c r="E680" i="8"/>
  <c r="E677" i="8"/>
  <c r="G677" i="8"/>
  <c r="H677" i="8" s="1"/>
  <c r="E672" i="8"/>
  <c r="E671" i="8" s="1"/>
  <c r="E670" i="8" s="1"/>
  <c r="E669" i="8" s="1"/>
  <c r="G672" i="8"/>
  <c r="E664" i="8"/>
  <c r="G664" i="8"/>
  <c r="G667" i="8"/>
  <c r="E667" i="8"/>
  <c r="G498" i="8" l="1"/>
  <c r="G671" i="8"/>
  <c r="G684" i="8"/>
  <c r="E684" i="8"/>
  <c r="E683" i="8" s="1"/>
  <c r="E682" i="8" s="1"/>
  <c r="G663" i="8"/>
  <c r="E663" i="8"/>
  <c r="E662" i="8" s="1"/>
  <c r="E661" i="8" s="1"/>
  <c r="G262" i="8"/>
  <c r="E262" i="8"/>
  <c r="E261" i="8" s="1"/>
  <c r="E255" i="8"/>
  <c r="G248" i="8"/>
  <c r="H248" i="8" s="1"/>
  <c r="E248" i="8"/>
  <c r="G244" i="8"/>
  <c r="E244" i="8"/>
  <c r="E199" i="8"/>
  <c r="G199" i="8"/>
  <c r="H199" i="8" s="1"/>
  <c r="G683" i="8" l="1"/>
  <c r="G670" i="8"/>
  <c r="G261" i="8"/>
  <c r="G662" i="8"/>
  <c r="G497" i="8"/>
  <c r="G722" i="8"/>
  <c r="E722" i="8"/>
  <c r="E721" i="8" s="1"/>
  <c r="E720" i="8" s="1"/>
  <c r="G718" i="8"/>
  <c r="E718" i="8"/>
  <c r="E717" i="8" s="1"/>
  <c r="E716" i="8" s="1"/>
  <c r="G712" i="8"/>
  <c r="E712" i="8"/>
  <c r="E711" i="8" s="1"/>
  <c r="G709" i="8"/>
  <c r="E709" i="8"/>
  <c r="G707" i="8"/>
  <c r="E707" i="8"/>
  <c r="G701" i="8"/>
  <c r="E701" i="8"/>
  <c r="E698" i="8" s="1"/>
  <c r="E697" i="8" s="1"/>
  <c r="E696" i="8" s="1"/>
  <c r="G694" i="8"/>
  <c r="E694" i="8"/>
  <c r="E693" i="8" s="1"/>
  <c r="E692" i="8" s="1"/>
  <c r="E691" i="8" s="1"/>
  <c r="G676" i="8"/>
  <c r="E676" i="8"/>
  <c r="E675" i="8" s="1"/>
  <c r="E674" i="8" s="1"/>
  <c r="G659" i="8"/>
  <c r="E659" i="8"/>
  <c r="E655" i="8" s="1"/>
  <c r="E654" i="8" s="1"/>
  <c r="E653" i="8" s="1"/>
  <c r="G646" i="8"/>
  <c r="E647" i="8"/>
  <c r="E646" i="8" s="1"/>
  <c r="E645" i="8" s="1"/>
  <c r="E644" i="8" s="1"/>
  <c r="G642" i="8"/>
  <c r="H642" i="8" s="1"/>
  <c r="E642" i="8"/>
  <c r="G636" i="8"/>
  <c r="H636" i="8" s="1"/>
  <c r="E636" i="8"/>
  <c r="G630" i="8"/>
  <c r="E630" i="8"/>
  <c r="E629" i="8" s="1"/>
  <c r="E628" i="8" s="1"/>
  <c r="E627" i="8" s="1"/>
  <c r="E626" i="8" s="1"/>
  <c r="G624" i="8"/>
  <c r="E624" i="8"/>
  <c r="G622" i="8"/>
  <c r="E622" i="8"/>
  <c r="G617" i="8"/>
  <c r="E617" i="8"/>
  <c r="E616" i="8" s="1"/>
  <c r="E615" i="8" s="1"/>
  <c r="E614" i="8" s="1"/>
  <c r="G611" i="8"/>
  <c r="E611" i="8"/>
  <c r="E610" i="8" s="1"/>
  <c r="G607" i="8"/>
  <c r="E607" i="8"/>
  <c r="G605" i="8"/>
  <c r="H605" i="8" s="1"/>
  <c r="E605" i="8"/>
  <c r="G602" i="8"/>
  <c r="H602" i="8" s="1"/>
  <c r="E602" i="8"/>
  <c r="G600" i="8"/>
  <c r="H600" i="8" s="1"/>
  <c r="E600" i="8"/>
  <c r="G598" i="8"/>
  <c r="H598" i="8" s="1"/>
  <c r="E598" i="8"/>
  <c r="G593" i="8"/>
  <c r="E593" i="8"/>
  <c r="E592" i="8" s="1"/>
  <c r="E591" i="8" s="1"/>
  <c r="E590" i="8" s="1"/>
  <c r="G582" i="8"/>
  <c r="E582" i="8"/>
  <c r="G577" i="8"/>
  <c r="H577" i="8" s="1"/>
  <c r="E577" i="8"/>
  <c r="G568" i="8"/>
  <c r="E568" i="8"/>
  <c r="E567" i="8" s="1"/>
  <c r="E566" i="8" s="1"/>
  <c r="E565" i="8" s="1"/>
  <c r="E564" i="8" s="1"/>
  <c r="G495" i="8"/>
  <c r="E495" i="8"/>
  <c r="E486" i="8" s="1"/>
  <c r="E485" i="8" s="1"/>
  <c r="G482" i="8"/>
  <c r="E482" i="8"/>
  <c r="E481" i="8" s="1"/>
  <c r="E480" i="8" s="1"/>
  <c r="G478" i="8"/>
  <c r="E478" i="8"/>
  <c r="G475" i="8"/>
  <c r="E475" i="8"/>
  <c r="G470" i="8"/>
  <c r="E470" i="8"/>
  <c r="G466" i="8"/>
  <c r="E466" i="8"/>
  <c r="G463" i="8"/>
  <c r="E463" i="8"/>
  <c r="E458" i="8" s="1"/>
  <c r="G454" i="8"/>
  <c r="E454" i="8"/>
  <c r="E453" i="8" s="1"/>
  <c r="E452" i="8" s="1"/>
  <c r="G450" i="8"/>
  <c r="E450" i="8"/>
  <c r="G446" i="8"/>
  <c r="E446" i="8"/>
  <c r="G444" i="8"/>
  <c r="E444" i="8"/>
  <c r="G438" i="8"/>
  <c r="E438" i="8"/>
  <c r="E437" i="8" s="1"/>
  <c r="E436" i="8" s="1"/>
  <c r="E435" i="8" s="1"/>
  <c r="G404" i="8"/>
  <c r="E406" i="8"/>
  <c r="E405" i="8" s="1"/>
  <c r="E404" i="8" s="1"/>
  <c r="E403" i="8" s="1"/>
  <c r="G398" i="8"/>
  <c r="E398" i="8"/>
  <c r="E394" i="8" s="1"/>
  <c r="G377" i="8"/>
  <c r="H377" i="8" s="1"/>
  <c r="E377" i="8"/>
  <c r="G375" i="8"/>
  <c r="H375" i="8" s="1"/>
  <c r="E375" i="8"/>
  <c r="G361" i="8"/>
  <c r="E361" i="8"/>
  <c r="E360" i="8" s="1"/>
  <c r="G357" i="8"/>
  <c r="E357" i="8"/>
  <c r="E354" i="8"/>
  <c r="G351" i="8"/>
  <c r="H351" i="8" s="1"/>
  <c r="E351" i="8"/>
  <c r="G349" i="8"/>
  <c r="H349" i="8" s="1"/>
  <c r="E349" i="8"/>
  <c r="G345" i="8"/>
  <c r="H345" i="8" s="1"/>
  <c r="E345" i="8"/>
  <c r="G339" i="8"/>
  <c r="E339" i="8"/>
  <c r="G337" i="8"/>
  <c r="E337" i="8"/>
  <c r="G335" i="8"/>
  <c r="E335" i="8"/>
  <c r="G319" i="8"/>
  <c r="E319" i="8"/>
  <c r="G316" i="8"/>
  <c r="E316" i="8"/>
  <c r="G296" i="8"/>
  <c r="E296" i="8"/>
  <c r="G292" i="8"/>
  <c r="E292" i="8"/>
  <c r="G289" i="8"/>
  <c r="E289" i="8"/>
  <c r="E288" i="8" s="1"/>
  <c r="G284" i="8"/>
  <c r="E284" i="8"/>
  <c r="E283" i="8" s="1"/>
  <c r="E282" i="8" s="1"/>
  <c r="E281" i="8" s="1"/>
  <c r="E277" i="8" s="1"/>
  <c r="E276" i="8" s="1"/>
  <c r="G273" i="8"/>
  <c r="H273" i="8" s="1"/>
  <c r="E273" i="8"/>
  <c r="G270" i="8"/>
  <c r="H270" i="8" s="1"/>
  <c r="E270" i="8"/>
  <c r="G268" i="8"/>
  <c r="E268" i="8"/>
  <c r="G253" i="8"/>
  <c r="E253" i="8"/>
  <c r="E243" i="8" s="1"/>
  <c r="E242" i="8" s="1"/>
  <c r="E241" i="8" s="1"/>
  <c r="G234" i="8"/>
  <c r="G231" i="8"/>
  <c r="E231" i="8"/>
  <c r="G215" i="8"/>
  <c r="E215" i="8"/>
  <c r="E214" i="8" s="1"/>
  <c r="E210" i="8" s="1"/>
  <c r="E209" i="8" s="1"/>
  <c r="E208" i="8" s="1"/>
  <c r="G198" i="8"/>
  <c r="E198" i="8"/>
  <c r="E197" i="8" s="1"/>
  <c r="E196" i="8" s="1"/>
  <c r="E195" i="8" s="1"/>
  <c r="G192" i="8"/>
  <c r="E192" i="8"/>
  <c r="E191" i="8" s="1"/>
  <c r="E190" i="8" s="1"/>
  <c r="E189" i="8" s="1"/>
  <c r="E188" i="8" s="1"/>
  <c r="E187" i="8" s="1"/>
  <c r="G185" i="8"/>
  <c r="E185" i="8"/>
  <c r="E184" i="8" s="1"/>
  <c r="E183" i="8" s="1"/>
  <c r="E182" i="8" s="1"/>
  <c r="E181" i="8" s="1"/>
  <c r="E180" i="8" s="1"/>
  <c r="G178" i="8"/>
  <c r="E178" i="8"/>
  <c r="E177" i="8" s="1"/>
  <c r="E176" i="8" s="1"/>
  <c r="E175" i="8" s="1"/>
  <c r="E174" i="8" s="1"/>
  <c r="E173" i="8" s="1"/>
  <c r="G155" i="8"/>
  <c r="E155" i="8"/>
  <c r="E154" i="8" s="1"/>
  <c r="G152" i="8"/>
  <c r="H152" i="8" s="1"/>
  <c r="E152" i="8"/>
  <c r="G150" i="8"/>
  <c r="H150" i="8" s="1"/>
  <c r="E150" i="8"/>
  <c r="G148" i="8"/>
  <c r="H148" i="8" s="1"/>
  <c r="E148" i="8"/>
  <c r="G141" i="8"/>
  <c r="E141" i="8"/>
  <c r="E140" i="8" s="1"/>
  <c r="G138" i="8"/>
  <c r="E138" i="8"/>
  <c r="G136" i="8"/>
  <c r="E136" i="8"/>
  <c r="G134" i="8"/>
  <c r="E134" i="8"/>
  <c r="G127" i="8"/>
  <c r="E127" i="8"/>
  <c r="E126" i="8" s="1"/>
  <c r="G124" i="8"/>
  <c r="E124" i="8"/>
  <c r="G122" i="8"/>
  <c r="E122" i="8"/>
  <c r="G120" i="8"/>
  <c r="E120" i="8"/>
  <c r="G114" i="8"/>
  <c r="E114" i="8"/>
  <c r="E113" i="8" s="1"/>
  <c r="E112" i="8" s="1"/>
  <c r="E111" i="8" s="1"/>
  <c r="E110" i="8" s="1"/>
  <c r="G108" i="8"/>
  <c r="E108" i="8"/>
  <c r="E107" i="8" s="1"/>
  <c r="E106" i="8" s="1"/>
  <c r="E105" i="8" s="1"/>
  <c r="E104" i="8" s="1"/>
  <c r="G102" i="8"/>
  <c r="E102" i="8"/>
  <c r="E101" i="8" s="1"/>
  <c r="E100" i="8" s="1"/>
  <c r="E99" i="8" s="1"/>
  <c r="E98" i="8" s="1"/>
  <c r="G96" i="8"/>
  <c r="E96" i="8"/>
  <c r="E95" i="8" s="1"/>
  <c r="E94" i="8" s="1"/>
  <c r="E93" i="8" s="1"/>
  <c r="E92" i="8" s="1"/>
  <c r="G89" i="8"/>
  <c r="E89" i="8"/>
  <c r="E88" i="8" s="1"/>
  <c r="G83" i="8"/>
  <c r="H83" i="8" s="1"/>
  <c r="E83" i="8"/>
  <c r="G81" i="8"/>
  <c r="H81" i="8" s="1"/>
  <c r="E81" i="8"/>
  <c r="G67" i="8"/>
  <c r="G66" i="8" s="1"/>
  <c r="G65" i="8" s="1"/>
  <c r="G64" i="8" s="1"/>
  <c r="G63" i="8" s="1"/>
  <c r="E67" i="8"/>
  <c r="E66" i="8" s="1"/>
  <c r="E65" i="8" s="1"/>
  <c r="E64" i="8" s="1"/>
  <c r="E63" i="8" s="1"/>
  <c r="G60" i="8"/>
  <c r="E60" i="8"/>
  <c r="E59" i="8" s="1"/>
  <c r="E58" i="8" s="1"/>
  <c r="E57" i="8" s="1"/>
  <c r="E56" i="8" s="1"/>
  <c r="G53" i="8"/>
  <c r="H53" i="8" s="1"/>
  <c r="E53" i="8"/>
  <c r="G51" i="8"/>
  <c r="H51" i="8" s="1"/>
  <c r="E51" i="8"/>
  <c r="G45" i="8"/>
  <c r="E45" i="8"/>
  <c r="E44" i="8" s="1"/>
  <c r="E43" i="8" s="1"/>
  <c r="E42" i="8" s="1"/>
  <c r="G40" i="8"/>
  <c r="E40" i="8"/>
  <c r="E39" i="8" s="1"/>
  <c r="G24" i="8"/>
  <c r="H24" i="8" s="1"/>
  <c r="E24" i="8"/>
  <c r="G19" i="8"/>
  <c r="H19" i="8" s="1"/>
  <c r="E19" i="8"/>
  <c r="G15" i="8"/>
  <c r="H15" i="8" s="1"/>
  <c r="E15" i="8"/>
  <c r="G288" i="8" l="1"/>
  <c r="G44" i="8"/>
  <c r="H45" i="8"/>
  <c r="G126" i="8"/>
  <c r="G177" i="8"/>
  <c r="H178" i="8"/>
  <c r="G197" i="8"/>
  <c r="H198" i="8"/>
  <c r="G360" i="8"/>
  <c r="G394" i="8"/>
  <c r="H394" i="8" s="1"/>
  <c r="G453" i="8"/>
  <c r="G481" i="8"/>
  <c r="G616" i="8"/>
  <c r="G629" i="8"/>
  <c r="G645" i="8"/>
  <c r="H646" i="8"/>
  <c r="G693" i="8"/>
  <c r="G721" i="8"/>
  <c r="H722" i="8"/>
  <c r="G88" i="8"/>
  <c r="H89" i="8"/>
  <c r="G107" i="8"/>
  <c r="G140" i="8"/>
  <c r="G184" i="8"/>
  <c r="H185" i="8"/>
  <c r="G214" i="8"/>
  <c r="H215" i="8"/>
  <c r="G403" i="8"/>
  <c r="H403" i="8" s="1"/>
  <c r="H404" i="8"/>
  <c r="G458" i="8"/>
  <c r="G655" i="8"/>
  <c r="H659" i="8"/>
  <c r="G698" i="8"/>
  <c r="G711" i="8"/>
  <c r="H711" i="8" s="1"/>
  <c r="H712" i="8"/>
  <c r="G669" i="8"/>
  <c r="G101" i="8"/>
  <c r="G283" i="8"/>
  <c r="G221" i="8"/>
  <c r="H221" i="8" s="1"/>
  <c r="H234" i="8"/>
  <c r="G59" i="8"/>
  <c r="H60" i="8"/>
  <c r="G39" i="8"/>
  <c r="H39" i="8" s="1"/>
  <c r="H40" i="8"/>
  <c r="G95" i="8"/>
  <c r="G113" i="8"/>
  <c r="H114" i="8"/>
  <c r="G154" i="8"/>
  <c r="H154" i="8" s="1"/>
  <c r="H155" i="8"/>
  <c r="G191" i="8"/>
  <c r="H192" i="8"/>
  <c r="G437" i="8"/>
  <c r="H438" i="8"/>
  <c r="G567" i="8"/>
  <c r="G592" i="8"/>
  <c r="G610" i="8"/>
  <c r="G675" i="8"/>
  <c r="H676" i="8"/>
  <c r="G717" i="8"/>
  <c r="H718" i="8"/>
  <c r="G661" i="8"/>
  <c r="G682" i="8"/>
  <c r="G243" i="8"/>
  <c r="H243" i="8" s="1"/>
  <c r="G72" i="8"/>
  <c r="E573" i="8"/>
  <c r="E572" i="8" s="1"/>
  <c r="E571" i="8" s="1"/>
  <c r="G366" i="8"/>
  <c r="G313" i="8"/>
  <c r="E313" i="8"/>
  <c r="E312" i="8" s="1"/>
  <c r="E311" i="8" s="1"/>
  <c r="E366" i="8"/>
  <c r="E365" i="8" s="1"/>
  <c r="E364" i="8" s="1"/>
  <c r="E363" i="8" s="1"/>
  <c r="E72" i="8"/>
  <c r="E71" i="8" s="1"/>
  <c r="E70" i="8" s="1"/>
  <c r="E69" i="8" s="1"/>
  <c r="G573" i="8"/>
  <c r="E194" i="8"/>
  <c r="G50" i="8"/>
  <c r="E412" i="8"/>
  <c r="E402" i="8" s="1"/>
  <c r="E291" i="8"/>
  <c r="E621" i="8"/>
  <c r="E620" i="8" s="1"/>
  <c r="E619" i="8" s="1"/>
  <c r="E613" i="8" s="1"/>
  <c r="E597" i="8"/>
  <c r="G604" i="8"/>
  <c r="H604" i="8" s="1"/>
  <c r="G353" i="8"/>
  <c r="H353" i="8" s="1"/>
  <c r="G635" i="8"/>
  <c r="E715" i="8"/>
  <c r="E714" i="8" s="1"/>
  <c r="E706" i="8"/>
  <c r="E705" i="8" s="1"/>
  <c r="E704" i="8" s="1"/>
  <c r="E703" i="8" s="1"/>
  <c r="E119" i="8"/>
  <c r="E118" i="8" s="1"/>
  <c r="E117" i="8" s="1"/>
  <c r="E116" i="8" s="1"/>
  <c r="G119" i="8"/>
  <c r="G597" i="8"/>
  <c r="H597" i="8" s="1"/>
  <c r="E50" i="8"/>
  <c r="E49" i="8" s="1"/>
  <c r="E48" i="8" s="1"/>
  <c r="E47" i="8" s="1"/>
  <c r="E604" i="8"/>
  <c r="G147" i="8"/>
  <c r="G621" i="8"/>
  <c r="E635" i="8"/>
  <c r="E634" i="8" s="1"/>
  <c r="E633" i="8" s="1"/>
  <c r="E632" i="8" s="1"/>
  <c r="E267" i="8"/>
  <c r="E266" i="8" s="1"/>
  <c r="E265" i="8" s="1"/>
  <c r="E353" i="8"/>
  <c r="E465" i="8"/>
  <c r="E457" i="8" s="1"/>
  <c r="E456" i="8" s="1"/>
  <c r="E87" i="8"/>
  <c r="E86" i="8" s="1"/>
  <c r="E85" i="8" s="1"/>
  <c r="E344" i="8"/>
  <c r="E334" i="8"/>
  <c r="E333" i="8" s="1"/>
  <c r="E14" i="8"/>
  <c r="E13" i="8" s="1"/>
  <c r="E12" i="8" s="1"/>
  <c r="E133" i="8"/>
  <c r="E132" i="8" s="1"/>
  <c r="E131" i="8" s="1"/>
  <c r="E130" i="8" s="1"/>
  <c r="G443" i="8"/>
  <c r="E443" i="8"/>
  <c r="E442" i="8" s="1"/>
  <c r="E441" i="8" s="1"/>
  <c r="G14" i="8"/>
  <c r="H14" i="8" s="1"/>
  <c r="G133" i="8"/>
  <c r="E393" i="8"/>
  <c r="E392" i="8" s="1"/>
  <c r="E391" i="8" s="1"/>
  <c r="G412" i="8"/>
  <c r="E147" i="8"/>
  <c r="E146" i="8" s="1"/>
  <c r="E145" i="8" s="1"/>
  <c r="E144" i="8" s="1"/>
  <c r="G706" i="8"/>
  <c r="G267" i="8"/>
  <c r="G344" i="8"/>
  <c r="H344" i="8" s="1"/>
  <c r="G291" i="8"/>
  <c r="G334" i="8"/>
  <c r="E690" i="8"/>
  <c r="G465" i="8"/>
  <c r="G393" i="8" l="1"/>
  <c r="G392" i="8" s="1"/>
  <c r="G118" i="8"/>
  <c r="G365" i="8"/>
  <c r="H366" i="8"/>
  <c r="G674" i="8"/>
  <c r="H674" i="8" s="1"/>
  <c r="H675" i="8"/>
  <c r="G566" i="8"/>
  <c r="G282" i="8"/>
  <c r="G183" i="8"/>
  <c r="H184" i="8"/>
  <c r="G87" i="8"/>
  <c r="H88" i="8"/>
  <c r="G644" i="8"/>
  <c r="H644" i="8" s="1"/>
  <c r="H645" i="8"/>
  <c r="G480" i="8"/>
  <c r="G312" i="8"/>
  <c r="H313" i="8"/>
  <c r="G705" i="8"/>
  <c r="G572" i="8"/>
  <c r="H573" i="8"/>
  <c r="G333" i="8"/>
  <c r="G442" i="8"/>
  <c r="G287" i="8"/>
  <c r="H291" i="8"/>
  <c r="H412" i="8"/>
  <c r="G71" i="8"/>
  <c r="H72" i="8"/>
  <c r="G436" i="8"/>
  <c r="H437" i="8"/>
  <c r="G112" i="8"/>
  <c r="H113" i="8"/>
  <c r="G58" i="8"/>
  <c r="H59" i="8"/>
  <c r="G100" i="8"/>
  <c r="G697" i="8"/>
  <c r="G720" i="8"/>
  <c r="H720" i="8" s="1"/>
  <c r="H721" i="8"/>
  <c r="G628" i="8"/>
  <c r="G452" i="8"/>
  <c r="G196" i="8"/>
  <c r="H197" i="8"/>
  <c r="G43" i="8"/>
  <c r="H44" i="8"/>
  <c r="G49" i="8"/>
  <c r="H50" i="8"/>
  <c r="G457" i="8"/>
  <c r="G620" i="8"/>
  <c r="G146" i="8"/>
  <c r="H147" i="8"/>
  <c r="G266" i="8"/>
  <c r="H267" i="8"/>
  <c r="G132" i="8"/>
  <c r="G634" i="8"/>
  <c r="H635" i="8"/>
  <c r="G716" i="8"/>
  <c r="H717" i="8"/>
  <c r="G591" i="8"/>
  <c r="G190" i="8"/>
  <c r="H191" i="8"/>
  <c r="G94" i="8"/>
  <c r="G654" i="8"/>
  <c r="H655" i="8"/>
  <c r="G210" i="8"/>
  <c r="H214" i="8"/>
  <c r="G106" i="8"/>
  <c r="G692" i="8"/>
  <c r="G615" i="8"/>
  <c r="G176" i="8"/>
  <c r="H177" i="8"/>
  <c r="G242" i="8"/>
  <c r="E11" i="8"/>
  <c r="E10" i="8" s="1"/>
  <c r="E287" i="8"/>
  <c r="E286" i="8" s="1"/>
  <c r="G220" i="8"/>
  <c r="G546" i="8"/>
  <c r="H546" i="8" s="1"/>
  <c r="E546" i="8"/>
  <c r="E62" i="8"/>
  <c r="G322" i="8"/>
  <c r="E332" i="8"/>
  <c r="E322" i="8"/>
  <c r="E321" i="8" s="1"/>
  <c r="G596" i="8"/>
  <c r="G343" i="8"/>
  <c r="E596" i="8"/>
  <c r="E595" i="8" s="1"/>
  <c r="G485" i="8"/>
  <c r="E484" i="8"/>
  <c r="E440" i="8" s="1"/>
  <c r="E343" i="8"/>
  <c r="E342" i="8" s="1"/>
  <c r="H393" i="8" l="1"/>
  <c r="G332" i="8"/>
  <c r="G219" i="8"/>
  <c r="H219" i="8" s="1"/>
  <c r="H220" i="8"/>
  <c r="H716" i="8"/>
  <c r="G715" i="8"/>
  <c r="G42" i="8"/>
  <c r="H43" i="8"/>
  <c r="G435" i="8"/>
  <c r="H436" i="8"/>
  <c r="G484" i="8"/>
  <c r="G175" i="8"/>
  <c r="H176" i="8"/>
  <c r="G105" i="8"/>
  <c r="G265" i="8"/>
  <c r="H265" i="8" s="1"/>
  <c r="H266" i="8"/>
  <c r="G627" i="8"/>
  <c r="G99" i="8"/>
  <c r="G571" i="8"/>
  <c r="H571" i="8" s="1"/>
  <c r="H572" i="8"/>
  <c r="G182" i="8"/>
  <c r="H183" i="8"/>
  <c r="G614" i="8"/>
  <c r="G209" i="8"/>
  <c r="H210" i="8"/>
  <c r="G189" i="8"/>
  <c r="H190" i="8"/>
  <c r="G633" i="8"/>
  <c r="H634" i="8"/>
  <c r="G145" i="8"/>
  <c r="H146" i="8"/>
  <c r="G391" i="8"/>
  <c r="H391" i="8" s="1"/>
  <c r="H392" i="8"/>
  <c r="G195" i="8"/>
  <c r="H196" i="8"/>
  <c r="G57" i="8"/>
  <c r="H58" i="8"/>
  <c r="G70" i="8"/>
  <c r="H71" i="8"/>
  <c r="G441" i="8"/>
  <c r="G704" i="8"/>
  <c r="H705" i="8"/>
  <c r="G281" i="8"/>
  <c r="G364" i="8"/>
  <c r="H365" i="8"/>
  <c r="G321" i="8"/>
  <c r="H321" i="8" s="1"/>
  <c r="H322" i="8"/>
  <c r="G93" i="8"/>
  <c r="G456" i="8"/>
  <c r="G286" i="8"/>
  <c r="H286" i="8" s="1"/>
  <c r="H287" i="8"/>
  <c r="G342" i="8"/>
  <c r="H342" i="8" s="1"/>
  <c r="H343" i="8"/>
  <c r="G595" i="8"/>
  <c r="H595" i="8" s="1"/>
  <c r="H596" i="8"/>
  <c r="G691" i="8"/>
  <c r="G653" i="8"/>
  <c r="H653" i="8" s="1"/>
  <c r="H654" i="8"/>
  <c r="G590" i="8"/>
  <c r="G131" i="8"/>
  <c r="G619" i="8"/>
  <c r="G48" i="8"/>
  <c r="H49" i="8"/>
  <c r="G696" i="8"/>
  <c r="G111" i="8"/>
  <c r="H112" i="8"/>
  <c r="G311" i="8"/>
  <c r="H311" i="8" s="1"/>
  <c r="H312" i="8"/>
  <c r="G86" i="8"/>
  <c r="H87" i="8"/>
  <c r="G565" i="8"/>
  <c r="G117" i="8"/>
  <c r="G241" i="8"/>
  <c r="H241" i="8" s="1"/>
  <c r="H242" i="8"/>
  <c r="K213" i="8"/>
  <c r="E545" i="8"/>
  <c r="E501" i="8" s="1"/>
  <c r="G545" i="8"/>
  <c r="H10" i="1"/>
  <c r="G8" i="1"/>
  <c r="G11" i="1"/>
  <c r="I11" i="1"/>
  <c r="I14" i="1" s="1"/>
  <c r="H11" i="1"/>
  <c r="J11" i="1" s="1"/>
  <c r="G585" i="8"/>
  <c r="E585" i="8"/>
  <c r="E584" i="8" s="1"/>
  <c r="E570" i="8" s="1"/>
  <c r="E331" i="8"/>
  <c r="G331" i="8" l="1"/>
  <c r="H331" i="8" s="1"/>
  <c r="G564" i="8"/>
  <c r="G92" i="8"/>
  <c r="G69" i="8"/>
  <c r="H70" i="8"/>
  <c r="G181" i="8"/>
  <c r="H182" i="8"/>
  <c r="H42" i="8"/>
  <c r="G13" i="8"/>
  <c r="G584" i="8"/>
  <c r="G85" i="8"/>
  <c r="H85" i="8" s="1"/>
  <c r="H86" i="8"/>
  <c r="G130" i="8"/>
  <c r="G690" i="8"/>
  <c r="G703" i="8"/>
  <c r="H703" i="8" s="1"/>
  <c r="H704" i="8"/>
  <c r="G56" i="8"/>
  <c r="H56" i="8" s="1"/>
  <c r="H57" i="8"/>
  <c r="G144" i="8"/>
  <c r="H144" i="8" s="1"/>
  <c r="H145" i="8"/>
  <c r="G208" i="8"/>
  <c r="H208" i="8" s="1"/>
  <c r="H209" i="8"/>
  <c r="G440" i="8"/>
  <c r="G110" i="8"/>
  <c r="H110" i="8" s="1"/>
  <c r="H111" i="8"/>
  <c r="G626" i="8"/>
  <c r="G174" i="8"/>
  <c r="H175" i="8"/>
  <c r="G218" i="8"/>
  <c r="H218" i="8" s="1"/>
  <c r="G501" i="8"/>
  <c r="H501" i="8" s="1"/>
  <c r="H545" i="8"/>
  <c r="G613" i="8"/>
  <c r="G277" i="8"/>
  <c r="G188" i="8"/>
  <c r="H189" i="8"/>
  <c r="G714" i="8"/>
  <c r="H714" i="8" s="1"/>
  <c r="H715" i="8"/>
  <c r="G116" i="8"/>
  <c r="G47" i="8"/>
  <c r="H47" i="8" s="1"/>
  <c r="H48" i="8"/>
  <c r="G363" i="8"/>
  <c r="H363" i="8" s="1"/>
  <c r="H364" i="8"/>
  <c r="H195" i="8"/>
  <c r="G632" i="8"/>
  <c r="H632" i="8" s="1"/>
  <c r="H633" i="8"/>
  <c r="G98" i="8"/>
  <c r="G104" i="8"/>
  <c r="H435" i="8"/>
  <c r="G402" i="8"/>
  <c r="H402" i="8" s="1"/>
  <c r="G14" i="1"/>
  <c r="I10" i="1"/>
  <c r="H8" i="1"/>
  <c r="H14" i="1" l="1"/>
  <c r="J8" i="1"/>
  <c r="G194" i="8"/>
  <c r="H194" i="8" s="1"/>
  <c r="G12" i="8"/>
  <c r="H13" i="8"/>
  <c r="G187" i="8"/>
  <c r="H187" i="8" s="1"/>
  <c r="H188" i="8"/>
  <c r="G570" i="8"/>
  <c r="H570" i="8" s="1"/>
  <c r="G276" i="8"/>
  <c r="G173" i="8"/>
  <c r="H173" i="8" s="1"/>
  <c r="H174" i="8"/>
  <c r="G180" i="8"/>
  <c r="H180" i="8" s="1"/>
  <c r="H181" i="8"/>
  <c r="H69" i="8"/>
  <c r="G62" i="8"/>
  <c r="H62" i="8" s="1"/>
  <c r="I31" i="1"/>
  <c r="E221" i="8"/>
  <c r="H31" i="1" l="1"/>
  <c r="J14" i="1"/>
  <c r="G11" i="8"/>
  <c r="H12" i="8"/>
  <c r="I30" i="1"/>
  <c r="J30" i="1" s="1"/>
  <c r="E220" i="8"/>
  <c r="E219" i="8" s="1"/>
  <c r="E218" i="8" s="1"/>
  <c r="E217" i="8" s="1"/>
  <c r="E8" i="8" s="1"/>
  <c r="H34" i="1" l="1"/>
  <c r="J31" i="1"/>
  <c r="G10" i="8"/>
  <c r="H10" i="8" s="1"/>
  <c r="H11" i="8"/>
  <c r="G383" i="8"/>
  <c r="G382" i="8" l="1"/>
  <c r="H383" i="8"/>
  <c r="G381" i="8" l="1"/>
  <c r="H382" i="8"/>
  <c r="G380" i="8" l="1"/>
  <c r="H381" i="8"/>
  <c r="G379" i="8" l="1"/>
  <c r="H380" i="8"/>
  <c r="H379" i="8" l="1"/>
  <c r="G217" i="8"/>
  <c r="G8" i="8" l="1"/>
  <c r="H217" i="8"/>
</calcChain>
</file>

<file path=xl/sharedStrings.xml><?xml version="1.0" encoding="utf-8"?>
<sst xmlns="http://schemas.openxmlformats.org/spreadsheetml/2006/main" count="1116" uniqueCount="303">
  <si>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</si>
  <si>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</si>
  <si>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</si>
  <si>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</si>
  <si>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</si>
  <si>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</si>
  <si>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</si>
  <si>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</si>
  <si>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</si>
  <si>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</si>
  <si>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</si>
  <si>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</si>
  <si>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</si>
  <si>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</si>
  <si>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</si>
  <si>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</si>
  <si>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</si>
  <si>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</si>
  <si>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</si>
  <si>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</si>
  <si>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</si>
  <si>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</si>
  <si>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</si>
  <si>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</si>
  <si>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</si>
  <si>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</si>
  <si>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</si>
  <si>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</si>
  <si>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</si>
  <si>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</si>
  <si>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</si>
  <si>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</si>
  <si>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</si>
  <si>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</si>
  <si>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</si>
  <si>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</si>
  <si>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</si>
  <si>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</si>
  <si>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</si>
  <si>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</si>
  <si>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</si>
  <si>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</si>
  <si>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</si>
  <si>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Plan za 2023.
EUR</t>
  </si>
  <si>
    <t>Projekcija 
za 2025.
EUR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</si>
  <si>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</si>
  <si>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</si>
  <si>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</si>
  <si>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</si>
  <si>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</si>
  <si>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</si>
  <si>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3.3.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</si>
  <si>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</si>
  <si>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</si>
  <si>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</si>
  <si>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</si>
  <si>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</si>
  <si>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</si>
  <si>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</si>
  <si>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</si>
  <si>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</si>
  <si>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5.K.</t>
  </si>
  <si>
    <t>Donacije od pravnih i fizičkih osoba izvan općeg proračuna</t>
  </si>
  <si>
    <t>Tekuće donacije</t>
  </si>
  <si>
    <t>Kapitalne donacije</t>
  </si>
  <si>
    <t>6.3.</t>
  </si>
  <si>
    <t>1.1.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</si>
  <si>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</si>
  <si>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</si>
  <si>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</si>
  <si>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</si>
  <si>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</si>
  <si>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</si>
  <si>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</si>
  <si>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</si>
  <si>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</si>
  <si>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</si>
  <si>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</si>
  <si>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</si>
  <si>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</si>
  <si>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</si>
  <si>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</si>
  <si>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</si>
  <si>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</si>
  <si>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</si>
  <si>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</si>
  <si>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</si>
  <si>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</si>
  <si>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</si>
  <si>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</si>
  <si>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</si>
  <si>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</si>
  <si>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</si>
  <si>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</si>
  <si>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</si>
  <si>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</si>
  <si>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</si>
  <si>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4.L.</t>
  </si>
  <si>
    <t>Energija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</si>
  <si>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</si>
  <si>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</si>
  <si>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</si>
  <si>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</si>
  <si>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</si>
  <si>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</si>
  <si>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Usluge promidžbe i informiranja</t>
  </si>
  <si>
    <t>Zakupnine i najamnine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</si>
  <si>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</si>
  <si>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</si>
  <si>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</si>
  <si>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</si>
  <si>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</si>
  <si>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</si>
  <si>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</si>
  <si>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</si>
  <si>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</si>
  <si>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</si>
  <si>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</si>
  <si>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Komunikacijska oprema</t>
  </si>
  <si>
    <t>SVEUKUPNO</t>
  </si>
  <si>
    <t>PROGRAM 1001</t>
  </si>
  <si>
    <t>MINIMALNI STANDARD U OSNOVNOM ŠKOLSTVU-MATERIJALNI I FINANCIJSKI RASHODI</t>
  </si>
  <si>
    <t>Aktivnost A100001</t>
  </si>
  <si>
    <t>Izvor financiranja 1.1.</t>
  </si>
  <si>
    <t>OPĆI PRIHODI I PRIMICI</t>
  </si>
  <si>
    <t>Stručno usavršavanej zaposlenika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</si>
  <si>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</si>
  <si>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</si>
  <si>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</si>
  <si>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</si>
  <si>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</si>
  <si>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</si>
  <si>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</si>
  <si>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</si>
  <si>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</si>
  <si>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</si>
  <si>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</si>
  <si>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</si>
  <si>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</si>
  <si>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INTELEKTUALNE USLUGE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</si>
  <si>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</si>
  <si>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</si>
  <si>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</si>
  <si>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</si>
  <si>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</si>
  <si>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</si>
  <si>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</si>
  <si>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T100006</t>
  </si>
  <si>
    <t>OSTALE IZVANŠKOLSKE AKTIVNOSTI</t>
  </si>
  <si>
    <t>Tekući projekt T100041</t>
  </si>
  <si>
    <t>E-TEHNIČAR</t>
  </si>
  <si>
    <t>Tekući projekt T100031</t>
  </si>
  <si>
    <t>PRSTEN POTPORE III</t>
  </si>
  <si>
    <t>Plaće (Bruto)</t>
  </si>
  <si>
    <t xml:space="preserve">Materijalni rashodi </t>
  </si>
  <si>
    <t>Naknade za prijevoz, za rad na terenu i odvojeni život</t>
  </si>
  <si>
    <t>Tekući projekt T100047</t>
  </si>
  <si>
    <t>PRSTEN POTPORE IV</t>
  </si>
  <si>
    <t>Tekući projekt T100054</t>
  </si>
  <si>
    <t>PRSTEN POTPORE V</t>
  </si>
  <si>
    <t>PROGRAM 1003</t>
  </si>
  <si>
    <t>TEKUĆE I INVESTICIJSKO ODRŽAVANJE U ŠKOLSTVU</t>
  </si>
  <si>
    <t>POTICANJE KORIŠTENJA SREDSTAVA IZ FONDOVA EU</t>
  </si>
  <si>
    <t>Tekući projekt T100011</t>
  </si>
  <si>
    <t>NOVA ŠKOLSKA SHEMA VOĆA I POVRĆA TE MLIJEKA I MLIJEČNIH PROIZVODA</t>
  </si>
  <si>
    <t>KAPITALNO ULAGANJE U OSNOVNO ŠKOLSTVO</t>
  </si>
  <si>
    <t>Građevinski ojekti</t>
  </si>
  <si>
    <t>Poslovni objekti</t>
  </si>
  <si>
    <t>PROGRAM 1002</t>
  </si>
  <si>
    <t xml:space="preserve">KAPITALNO ULAGANJE </t>
  </si>
  <si>
    <t>Tekući projekt T100001</t>
  </si>
  <si>
    <t>OPREMA ŠKOLA</t>
  </si>
  <si>
    <t>PROGRAMI OSNOVNIH ŠKOLA IZVAN ŽUPANIJSKOG PRORAČUNA</t>
  </si>
  <si>
    <t>Izvor financiranja 3.3.</t>
  </si>
  <si>
    <t>VLASTITI PRIHODI - OŠ</t>
  </si>
  <si>
    <t>Izvor financiranja 3.7.</t>
  </si>
  <si>
    <t>VLASTITI PRIHODI - PRENESENI VIŠAK PRIHODA - OŠ</t>
  </si>
  <si>
    <t>Izvor financiranja 4.L.</t>
  </si>
  <si>
    <t>PRIHODI ZA POSEBNE NAMJENE - OŠ</t>
  </si>
  <si>
    <t>Izvor financiranja 5.D.</t>
  </si>
  <si>
    <t>POMOĆI - VIŠAK PRIHODA - OŠ</t>
  </si>
  <si>
    <t>Izvor financiranja 5.K.</t>
  </si>
  <si>
    <t>POMOĆI - OŠ</t>
  </si>
  <si>
    <t>Izvor financiranja 6.3.</t>
  </si>
  <si>
    <t>DONACIJE - OŠ</t>
  </si>
  <si>
    <t>ADMINISTARTIVNO, TEHNIČKO I STRUČNO OSOBLJE</t>
  </si>
  <si>
    <t>ŠKOLSKA KUHINJA</t>
  </si>
  <si>
    <t>Izvor financiranja 4.F.</t>
  </si>
  <si>
    <t>PRIHODI ZA POSEBNE NAMJENE - VIŠAK PRIHODA-OŠ</t>
  </si>
  <si>
    <t>ŠKOLSKI SPORTSKI KLUB</t>
  </si>
  <si>
    <t>Sportska i glazbena oprema</t>
  </si>
  <si>
    <t>Tekući projekt T100005</t>
  </si>
  <si>
    <t>PRODUŽENI BORAVAK</t>
  </si>
  <si>
    <t>Ostali rashodi</t>
  </si>
  <si>
    <t>Kazne, penali i naknade štete</t>
  </si>
  <si>
    <t>Naknade šteta pravnim i fizičkim osobama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</si>
  <si>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</si>
  <si>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</si>
  <si>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</si>
  <si>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</si>
  <si>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</si>
  <si>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</si>
  <si>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</si>
  <si>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</si>
  <si>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</si>
  <si>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</si>
  <si>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</si>
  <si>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</si>
  <si>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T100019</t>
  </si>
  <si>
    <t>PRIJEVOZ UČENIKA S TEŠKOĆAMA</t>
  </si>
  <si>
    <t>Tekući projekt T100020</t>
  </si>
  <si>
    <t>NABAVA UDŽBENIKA ZA UČENIKE</t>
  </si>
  <si>
    <t>Tekući projekt T100015</t>
  </si>
  <si>
    <t>Naknade građanim i kućanstvima iz EU sredstava</t>
  </si>
  <si>
    <t>Izvor financiranja 6.7.</t>
  </si>
  <si>
    <t>DONACIJE - PRENESENI VIŠAK PRIHODA - OŠ</t>
  </si>
  <si>
    <t>Kapitalni projekt K100060</t>
  </si>
  <si>
    <t>Kapitalni projekt K100119</t>
  </si>
  <si>
    <t>PŠ KOMIN - PROJEKTNA DOKUMENTACIJA ZA NOVU ŠKOLU I DVORANU</t>
  </si>
  <si>
    <t>Službena,radna i zaštitna odjeća i obuća</t>
  </si>
  <si>
    <t>Doprinos za obvezno osiguranje u slučaju nezaposlenosti</t>
  </si>
  <si>
    <t>PRIHODI ZA POSEBNE NAMJENE - PRENESENI VIŠAK PRIHODA-OŠ</t>
  </si>
  <si>
    <t>Zgrade znanstvenih i obrazovnih institucija</t>
  </si>
  <si>
    <t xml:space="preserve">Rashodi za nabavu proizvedene dugotrajne imovine </t>
  </si>
  <si>
    <t>PRIHODI ZA POSEBNE NAMJENE - VIŠAK PRIHODA OŠ</t>
  </si>
  <si>
    <t>Plan za 2023. (EUR)</t>
  </si>
  <si>
    <t>POMOĆI</t>
  </si>
  <si>
    <t>VLASTITI PRIHODI</t>
  </si>
  <si>
    <t>PRIHODI ZA POSEBNE NAMJENE</t>
  </si>
  <si>
    <t>Prihodi od prodaje proizvoda i robe</t>
  </si>
  <si>
    <t>DONACIJE</t>
  </si>
  <si>
    <t>VLASTITI IZVORI</t>
  </si>
  <si>
    <t>Rezultat poslovanja</t>
  </si>
  <si>
    <t>Višak/manjak prihoda</t>
  </si>
  <si>
    <t>Višak prihoda</t>
  </si>
  <si>
    <t>Manjak prihoda</t>
  </si>
  <si>
    <t>3.7.</t>
  </si>
  <si>
    <t>4.E.</t>
  </si>
  <si>
    <t>PRIHODI ZA POSEBNE NAMJENE - MANJAK PRIHODA-OŠ</t>
  </si>
  <si>
    <t>4.F.</t>
  </si>
  <si>
    <t>5.D.</t>
  </si>
  <si>
    <t>POMOĆI-VIŠAK PRIHODA-OŠ</t>
  </si>
  <si>
    <t>6.7.</t>
  </si>
  <si>
    <t>09 Obrazovanje</t>
  </si>
  <si>
    <t>091 Predškolsko i osnovno obrazovanje</t>
  </si>
  <si>
    <t>0912 Osnovno obrazovanje</t>
  </si>
  <si>
    <t>096 Dodatne usluge u obrazovanju</t>
  </si>
  <si>
    <t xml:space="preserve">VLASTITI PRIHODI </t>
  </si>
  <si>
    <t>PRSTEN POTPORE VI</t>
  </si>
  <si>
    <t>Tekući projekt T100055</t>
  </si>
  <si>
    <t>Tekući projekt T100026</t>
  </si>
  <si>
    <t>ŠKOLSKA SPORTSKA DRUŠTVA</t>
  </si>
  <si>
    <t>042 Poljoprivreda, šumarstvo, ribarstvo i lov</t>
  </si>
  <si>
    <t>0421 Poljoprivreda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</si>
  <si>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</si>
  <si>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</si>
  <si>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</si>
  <si>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</si>
  <si>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</si>
  <si>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07 Zdravstvo</t>
  </si>
  <si>
    <t xml:space="preserve">076 Poslovi i usluge zdravstva </t>
  </si>
  <si>
    <t>0760 Poslovi i usluge zdravstva</t>
  </si>
  <si>
    <t>095 Obrazovanje koje se ne može definirati</t>
  </si>
  <si>
    <t>0950 Obrazovanje koje se ne može definirati</t>
  </si>
  <si>
    <t>Tekući projekt T100053</t>
  </si>
  <si>
    <t>Izvršenje</t>
  </si>
  <si>
    <t>Rebalans 1</t>
  </si>
  <si>
    <t>POMOĆI - ŽSV-VIŠAK PRIHODA</t>
  </si>
  <si>
    <t>DODATNA ULAGANJA</t>
  </si>
  <si>
    <t>Tekuće donacije u naravi-ulošci</t>
  </si>
  <si>
    <t>Materijal i sirovine-besplatna preh.</t>
  </si>
  <si>
    <t>REKONSTRUKCIJA SANITARNOG ČVORA-Faza II</t>
  </si>
  <si>
    <t>žup.</t>
  </si>
  <si>
    <t>Višak prihoda 2022.</t>
  </si>
  <si>
    <t>Vlastiti</t>
  </si>
  <si>
    <t>Vlastiti V</t>
  </si>
  <si>
    <t>Pomoći</t>
  </si>
  <si>
    <t>Pomoći V</t>
  </si>
  <si>
    <t>PN</t>
  </si>
  <si>
    <t>PNv</t>
  </si>
  <si>
    <t>Don</t>
  </si>
  <si>
    <t>Don V</t>
  </si>
  <si>
    <t>Tekuće donacije u naravi</t>
  </si>
  <si>
    <t>Izvršenje 30.6.2023.</t>
  </si>
  <si>
    <t>Indeks
%</t>
  </si>
  <si>
    <t>Indeks
 %</t>
  </si>
  <si>
    <t>Plaće za prekovremeni rad</t>
  </si>
  <si>
    <t>Plaće za posebne uvjete rada</t>
  </si>
  <si>
    <t>POLUGODIŠNJI IZVJEŠTAJ O IZVRŠENJU FINANCIJSKOG PLANA OŠ DRAGUTINA DOMJANIĆA, Sveti Ivan Zelina ZA 2023. - Rebalans 1</t>
  </si>
  <si>
    <r>
      <t>POLUGODIŠNJI IZVJEŠTAJ O IZVRŠENJU FINANCIJSKOG PLANA OŠ DRAGUTINA DOMJANIĆA,
Sveti Ivan Zelina   ZA 2023. -</t>
    </r>
    <r>
      <rPr>
        <b/>
        <sz val="12"/>
        <rFont val="Arial"/>
        <family val="2"/>
      </rPr>
      <t>Rebalans 1.</t>
    </r>
  </si>
  <si>
    <r>
      <t>POLUGODIŠNJI IZVJEŠTAJ O IZVRŠENJU FINANCIJSKOG PLANA
 OŠ DRAGUTINA DOMJANIĆA,Sveti Ivan Zelina  ZA 2023. -</t>
    </r>
    <r>
      <rPr>
        <b/>
        <sz val="12"/>
        <rFont val="Arial"/>
        <family val="2"/>
      </rPr>
      <t>Rebalans 1.</t>
    </r>
  </si>
  <si>
    <r>
      <t>POLUGODIŠNJI IZVJEŠTAJ O IZVRŠENJU FINANCIJSKI PLAN OŠ DRAGUTINA DOMJANIĆA,Sveti Ivan Zelina
ZA 2023. -</t>
    </r>
    <r>
      <rPr>
        <b/>
        <sz val="12"/>
        <rFont val="Arial"/>
        <family val="2"/>
      </rPr>
      <t>Rebalans 1.</t>
    </r>
  </si>
  <si>
    <t xml:space="preserve">U Svetom Ivanu Zelini, </t>
  </si>
  <si>
    <t>Klasa:</t>
  </si>
  <si>
    <t>Ur.broj:</t>
  </si>
  <si>
    <t>5/6*100</t>
  </si>
  <si>
    <t>Izvršenje
30.6.2023.</t>
  </si>
  <si>
    <t>Izvršenje
30.6.2022.</t>
  </si>
  <si>
    <t>Izvršenje 30.6.2022.</t>
  </si>
  <si>
    <t>%</t>
  </si>
  <si>
    <t>5.</t>
  </si>
  <si>
    <t>POMOĆI-MANJAK PRIHODA-OŠ</t>
  </si>
  <si>
    <r>
      <t>TEKUĆE I INVESTICIJSKO ODRŽAVANJE U ŠKOLSTVU-</t>
    </r>
    <r>
      <rPr>
        <b/>
        <sz val="10"/>
        <rFont val="Arial"/>
        <family val="2"/>
      </rPr>
      <t>Energetska obnova škole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</si>
</sst>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0.0"/>
  </numFmts>
  <fonts count="5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name val="Arial"/>
      <family val="2"/>
    </font>
    <font>
      <sz val="8"/>
      <color indexed="8"/>
      <name val="Calibri"/>
      <family val="2"/>
    </font>
    <font>
      <b/>
      <i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name val="Calibri"/>
      <family val="2"/>
      <scheme val="minor"/>
    </font>
    <font>
      <b/>
      <i/>
      <sz val="10"/>
      <name val="Arial"/>
      <family val="2"/>
      <charset val="238"/>
    </font>
    <font>
      <sz val="9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0" fontId="18" fillId="5" borderId="4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0" fillId="0" borderId="0" xfId="0" applyNumberFormat="1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>
      <alignment horizontal="left" vertical="center" wrapText="1"/>
    </xf>
    <xf numFmtId="4" fontId="10" fillId="8" borderId="4" xfId="0" applyNumberFormat="1" applyFont="1" applyFill="1" applyBorder="1" applyAlignment="1">
      <alignment horizontal="right" wrapText="1"/>
    </xf>
    <xf numFmtId="0" fontId="19" fillId="0" borderId="0" xfId="0" applyFont="1"/>
    <xf numFmtId="164" fontId="0" fillId="0" borderId="0" xfId="0" applyNumberFormat="1"/>
    <xf numFmtId="4" fontId="20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164" fontId="28" fillId="3" borderId="4" xfId="0" applyNumberFormat="1" applyFont="1" applyFill="1" applyBorder="1" applyAlignment="1">
      <alignment horizontal="right" wrapText="1"/>
    </xf>
    <xf numFmtId="0" fontId="27" fillId="2" borderId="3" xfId="0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>
      <alignment horizontal="right" wrapText="1"/>
    </xf>
    <xf numFmtId="0" fontId="29" fillId="2" borderId="3" xfId="0" applyFont="1" applyFill="1" applyBorder="1" applyAlignment="1">
      <alignment horizontal="left" vertical="center" wrapText="1"/>
    </xf>
    <xf numFmtId="164" fontId="29" fillId="2" borderId="4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wrapText="1"/>
    </xf>
    <xf numFmtId="0" fontId="27" fillId="5" borderId="3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164" fontId="28" fillId="5" borderId="4" xfId="0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9" fillId="2" borderId="3" xfId="0" quotePrefix="1" applyFont="1" applyFill="1" applyBorder="1" applyAlignment="1">
      <alignment horizontal="left" vertical="center"/>
    </xf>
    <xf numFmtId="0" fontId="30" fillId="2" borderId="3" xfId="0" quotePrefix="1" applyFont="1" applyFill="1" applyBorder="1" applyAlignment="1">
      <alignment horizontal="left" vertical="center"/>
    </xf>
    <xf numFmtId="164" fontId="29" fillId="2" borderId="4" xfId="0" quotePrefix="1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vertical="center" wrapText="1"/>
    </xf>
    <xf numFmtId="0" fontId="29" fillId="5" borderId="3" xfId="0" quotePrefix="1" applyFont="1" applyFill="1" applyBorder="1" applyAlignment="1">
      <alignment horizontal="left" vertical="center"/>
    </xf>
    <xf numFmtId="0" fontId="28" fillId="5" borderId="3" xfId="0" quotePrefix="1" applyFont="1" applyFill="1" applyBorder="1" applyAlignment="1">
      <alignment horizontal="left" vertical="center"/>
    </xf>
    <xf numFmtId="164" fontId="28" fillId="5" borderId="4" xfId="0" quotePrefix="1" applyNumberFormat="1" applyFont="1" applyFill="1" applyBorder="1" applyAlignment="1">
      <alignment horizontal="right" wrapText="1"/>
    </xf>
    <xf numFmtId="4" fontId="28" fillId="5" borderId="4" xfId="0" applyNumberFormat="1" applyFont="1" applyFill="1" applyBorder="1" applyAlignment="1">
      <alignment horizontal="right" vertical="center" wrapText="1"/>
    </xf>
    <xf numFmtId="0" fontId="27" fillId="9" borderId="3" xfId="0" applyFont="1" applyFill="1" applyBorder="1"/>
    <xf numFmtId="0" fontId="28" fillId="9" borderId="3" xfId="0" applyFont="1" applyFill="1" applyBorder="1" applyAlignment="1">
      <alignment vertical="center" wrapText="1"/>
    </xf>
    <xf numFmtId="4" fontId="27" fillId="9" borderId="3" xfId="0" applyNumberFormat="1" applyFont="1" applyFill="1" applyBorder="1" applyAlignment="1">
      <alignment horizontal="right" wrapText="1"/>
    </xf>
    <xf numFmtId="0" fontId="31" fillId="0" borderId="0" xfId="0" applyFont="1"/>
    <xf numFmtId="0" fontId="26" fillId="0" borderId="0" xfId="0" applyFont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right"/>
    </xf>
    <xf numFmtId="0" fontId="28" fillId="2" borderId="3" xfId="0" applyFont="1" applyFill="1" applyBorder="1" applyAlignment="1">
      <alignment horizontal="left" vertical="center" wrapText="1"/>
    </xf>
    <xf numFmtId="4" fontId="28" fillId="2" borderId="4" xfId="0" applyNumberFormat="1" applyFont="1" applyFill="1" applyBorder="1" applyAlignment="1">
      <alignment horizontal="right" wrapText="1"/>
    </xf>
    <xf numFmtId="4" fontId="27" fillId="2" borderId="4" xfId="0" applyNumberFormat="1" applyFont="1" applyFill="1" applyBorder="1" applyAlignment="1">
      <alignment horizontal="right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4" fontId="28" fillId="2" borderId="4" xfId="0" quotePrefix="1" applyNumberFormat="1" applyFont="1" applyFill="1" applyBorder="1" applyAlignment="1">
      <alignment horizontal="right" wrapText="1"/>
    </xf>
    <xf numFmtId="4" fontId="27" fillId="2" borderId="4" xfId="0" quotePrefix="1" applyNumberFormat="1" applyFont="1" applyFill="1" applyBorder="1" applyAlignment="1">
      <alignment horizontal="right" wrapText="1"/>
    </xf>
    <xf numFmtId="4" fontId="29" fillId="2" borderId="4" xfId="0" quotePrefix="1" applyNumberFormat="1" applyFont="1" applyFill="1" applyBorder="1" applyAlignment="1">
      <alignment horizontal="right" wrapText="1"/>
    </xf>
    <xf numFmtId="0" fontId="29" fillId="2" borderId="3" xfId="0" quotePrefix="1" applyFont="1" applyFill="1" applyBorder="1" applyAlignment="1">
      <alignment horizontal="left"/>
    </xf>
    <xf numFmtId="0" fontId="29" fillId="2" borderId="3" xfId="0" quotePrefix="1" applyFont="1" applyFill="1" applyBorder="1" applyAlignment="1">
      <alignment horizontal="left" wrapText="1"/>
    </xf>
    <xf numFmtId="0" fontId="29" fillId="2" borderId="3" xfId="0" quotePrefix="1" applyFont="1" applyFill="1" applyBorder="1" applyAlignment="1">
      <alignment horizontal="left" vertical="center" wrapText="1"/>
    </xf>
    <xf numFmtId="4" fontId="24" fillId="2" borderId="3" xfId="0" applyNumberFormat="1" applyFont="1" applyFill="1" applyBorder="1" applyAlignment="1">
      <alignment horizontal="right" wrapText="1"/>
    </xf>
    <xf numFmtId="4" fontId="31" fillId="0" borderId="3" xfId="0" applyNumberFormat="1" applyFont="1" applyBorder="1" applyAlignment="1">
      <alignment horizontal="right"/>
    </xf>
    <xf numFmtId="0" fontId="28" fillId="2" borderId="3" xfId="0" quotePrefix="1" applyFont="1" applyFill="1" applyBorder="1" applyAlignment="1">
      <alignment horizontal="left" vertical="center" wrapText="1"/>
    </xf>
    <xf numFmtId="0" fontId="28" fillId="2" borderId="3" xfId="0" quotePrefix="1" applyFont="1" applyFill="1" applyBorder="1" applyAlignment="1">
      <alignment horizontal="left"/>
    </xf>
    <xf numFmtId="0" fontId="27" fillId="2" borderId="3" xfId="0" quotePrefix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4" fontId="32" fillId="0" borderId="3" xfId="0" applyNumberFormat="1" applyFont="1" applyBorder="1" applyAlignment="1">
      <alignment horizontal="right" wrapText="1"/>
    </xf>
    <xf numFmtId="0" fontId="28" fillId="5" borderId="3" xfId="0" applyFont="1" applyFill="1" applyBorder="1" applyAlignment="1">
      <alignment vertical="center" wrapText="1"/>
    </xf>
    <xf numFmtId="4" fontId="28" fillId="5" borderId="4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 wrapText="1"/>
    </xf>
    <xf numFmtId="4" fontId="24" fillId="2" borderId="4" xfId="0" applyNumberFormat="1" applyFont="1" applyFill="1" applyBorder="1" applyAlignment="1">
      <alignment horizontal="right" wrapText="1"/>
    </xf>
    <xf numFmtId="0" fontId="10" fillId="10" borderId="3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0" fontId="10" fillId="9" borderId="3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1" fillId="0" borderId="0" xfId="0" applyNumberFormat="1" applyFont="1"/>
    <xf numFmtId="4" fontId="31" fillId="0" borderId="0" xfId="0" applyNumberFormat="1" applyFont="1"/>
    <xf numFmtId="0" fontId="33" fillId="0" borderId="0" xfId="0" applyFont="1"/>
    <xf numFmtId="0" fontId="34" fillId="0" borderId="0" xfId="0" applyFont="1"/>
    <xf numFmtId="4" fontId="34" fillId="0" borderId="0" xfId="0" applyNumberFormat="1" applyFont="1"/>
    <xf numFmtId="4" fontId="33" fillId="0" borderId="0" xfId="0" applyNumberFormat="1" applyFont="1"/>
    <xf numFmtId="4" fontId="35" fillId="0" borderId="0" xfId="0" applyNumberFormat="1" applyFont="1"/>
    <xf numFmtId="0" fontId="35" fillId="0" borderId="0" xfId="0" applyFont="1"/>
    <xf numFmtId="0" fontId="10" fillId="2" borderId="0" xfId="0" quotePrefix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horizontal="right"/>
    </xf>
    <xf numFmtId="0" fontId="36" fillId="0" borderId="3" xfId="0" applyFont="1" applyBorder="1" applyAlignment="1" applyProtection="1">
      <alignment horizontal="center" wrapText="1"/>
      <protection hidden="1"/>
    </xf>
    <xf numFmtId="4" fontId="10" fillId="7" borderId="4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0" fillId="6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wrapText="1"/>
    </xf>
    <xf numFmtId="2" fontId="36" fillId="0" borderId="3" xfId="0" applyNumberFormat="1" applyFont="1" applyBorder="1"/>
    <xf numFmtId="0" fontId="36" fillId="0" borderId="3" xfId="0" applyFont="1" applyBorder="1" applyAlignment="1">
      <alignment horizontal="center" wrapText="1"/>
    </xf>
    <xf numFmtId="0" fontId="36" fillId="0" borderId="0" xfId="0" applyFont="1"/>
    <xf numFmtId="2" fontId="36" fillId="0" borderId="0" xfId="0" applyNumberFormat="1" applyFont="1"/>
    <xf numFmtId="2" fontId="36" fillId="0" borderId="3" xfId="0" applyNumberFormat="1" applyFont="1" applyBorder="1" applyAlignment="1">
      <alignment horizontal="center" wrapText="1"/>
    </xf>
    <xf numFmtId="0" fontId="0" fillId="0" borderId="3" xfId="0" applyBorder="1"/>
    <xf numFmtId="2" fontId="1" fillId="0" borderId="3" xfId="0" applyNumberFormat="1" applyFont="1" applyBorder="1"/>
    <xf numFmtId="2" fontId="33" fillId="0" borderId="3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0" fontId="10" fillId="8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36" fillId="0" borderId="6" xfId="0" applyNumberFormat="1" applyFont="1" applyBorder="1"/>
    <xf numFmtId="0" fontId="36" fillId="0" borderId="0" xfId="0" applyFont="1" applyAlignment="1" applyProtection="1">
      <alignment horizontal="center" wrapText="1"/>
      <protection hidden="1"/>
    </xf>
    <xf numFmtId="165" fontId="37" fillId="0" borderId="0" xfId="0" applyNumberFormat="1" applyFont="1"/>
    <xf numFmtId="165" fontId="38" fillId="0" borderId="0" xfId="0" applyNumberFormat="1" applyFont="1"/>
    <xf numFmtId="3" fontId="40" fillId="8" borderId="4" xfId="0" applyNumberFormat="1" applyFont="1" applyFill="1" applyBorder="1" applyAlignment="1">
      <alignment horizontal="center" wrapText="1"/>
    </xf>
    <xf numFmtId="3" fontId="10" fillId="8" borderId="4" xfId="0" applyNumberFormat="1" applyFont="1" applyFill="1" applyBorder="1" applyAlignment="1">
      <alignment horizontal="center" wrapText="1"/>
    </xf>
    <xf numFmtId="0" fontId="41" fillId="0" borderId="3" xfId="0" applyFont="1" applyBorder="1"/>
    <xf numFmtId="0" fontId="42" fillId="0" borderId="3" xfId="0" applyFont="1" applyBorder="1"/>
    <xf numFmtId="0" fontId="2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2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4" borderId="2" xfId="0" quotePrefix="1" applyNumberFormat="1" applyFont="1" applyFill="1" applyBorder="1" applyAlignment="1">
      <alignment horizontal="right"/>
    </xf>
    <xf numFmtId="4" fontId="6" fillId="3" borderId="2" xfId="0" quotePrefix="1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27" fillId="0" borderId="3" xfId="0" applyFont="1" applyBorder="1" applyAlignment="1">
      <alignment vertical="center"/>
    </xf>
    <xf numFmtId="164" fontId="27" fillId="0" borderId="3" xfId="0" applyNumberFormat="1" applyFont="1" applyBorder="1" applyAlignment="1">
      <alignment vertical="center" wrapText="1"/>
    </xf>
    <xf numFmtId="4" fontId="27" fillId="0" borderId="3" xfId="0" applyNumberFormat="1" applyFont="1" applyBorder="1" applyAlignment="1">
      <alignment vertical="center"/>
    </xf>
    <xf numFmtId="4" fontId="27" fillId="3" borderId="3" xfId="0" applyNumberFormat="1" applyFont="1" applyFill="1" applyBorder="1" applyAlignment="1">
      <alignment vertical="center"/>
    </xf>
    <xf numFmtId="4" fontId="27" fillId="3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4" fontId="27" fillId="0" borderId="3" xfId="0" applyNumberFormat="1" applyFont="1" applyBorder="1" applyAlignment="1">
      <alignment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8" fillId="5" borderId="4" xfId="0" quotePrefix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0" fontId="28" fillId="5" borderId="4" xfId="0" applyFont="1" applyFill="1" applyBorder="1" applyAlignment="1">
      <alignment vertical="center" wrapText="1"/>
    </xf>
    <xf numFmtId="4" fontId="29" fillId="2" borderId="3" xfId="0" applyNumberFormat="1" applyFont="1" applyFill="1" applyBorder="1" applyAlignment="1">
      <alignment horizontal="right" vertical="center" wrapText="1"/>
    </xf>
    <xf numFmtId="4" fontId="27" fillId="2" borderId="4" xfId="0" applyNumberFormat="1" applyFont="1" applyFill="1" applyBorder="1" applyAlignment="1">
      <alignment horizontal="right" vertical="center" wrapText="1"/>
    </xf>
    <xf numFmtId="4" fontId="28" fillId="3" borderId="4" xfId="0" applyNumberFormat="1" applyFont="1" applyFill="1" applyBorder="1" applyAlignment="1">
      <alignment horizontal="right" vertical="center" wrapText="1"/>
    </xf>
    <xf numFmtId="164" fontId="28" fillId="2" borderId="4" xfId="0" applyNumberFormat="1" applyFont="1" applyFill="1" applyBorder="1" applyAlignment="1">
      <alignment horizontal="right" wrapText="1"/>
    </xf>
    <xf numFmtId="164" fontId="28" fillId="2" borderId="4" xfId="0" quotePrefix="1" applyNumberFormat="1" applyFont="1" applyFill="1" applyBorder="1" applyAlignment="1">
      <alignment horizontal="right" wrapText="1"/>
    </xf>
    <xf numFmtId="0" fontId="36" fillId="0" borderId="4" xfId="0" applyFont="1" applyBorder="1" applyAlignment="1">
      <alignment horizontal="center" wrapText="1"/>
    </xf>
    <xf numFmtId="2" fontId="43" fillId="0" borderId="3" xfId="0" applyNumberFormat="1" applyFont="1" applyBorder="1"/>
    <xf numFmtId="164" fontId="44" fillId="2" borderId="4" xfId="0" applyNumberFormat="1" applyFont="1" applyFill="1" applyBorder="1" applyAlignment="1">
      <alignment horizontal="right" wrapText="1"/>
    </xf>
    <xf numFmtId="4" fontId="29" fillId="2" borderId="4" xfId="0" applyNumberFormat="1" applyFont="1" applyFill="1" applyBorder="1" applyAlignment="1">
      <alignment horizontal="right" vertical="center" wrapText="1"/>
    </xf>
    <xf numFmtId="0" fontId="28" fillId="5" borderId="4" xfId="0" applyFont="1" applyFill="1" applyBorder="1" applyAlignment="1">
      <alignment horizontal="right" vertical="center" wrapText="1"/>
    </xf>
    <xf numFmtId="0" fontId="29" fillId="2" borderId="3" xfId="0" quotePrefix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horizontal="right" vertical="center" wrapText="1"/>
    </xf>
    <xf numFmtId="0" fontId="27" fillId="2" borderId="4" xfId="0" applyFont="1" applyFill="1" applyBorder="1" applyAlignment="1">
      <alignment horizontal="right" vertical="center" wrapText="1"/>
    </xf>
    <xf numFmtId="4" fontId="27" fillId="2" borderId="4" xfId="0" quotePrefix="1" applyNumberFormat="1" applyFont="1" applyFill="1" applyBorder="1" applyAlignment="1">
      <alignment horizontal="right" vertical="center" wrapText="1"/>
    </xf>
    <xf numFmtId="0" fontId="28" fillId="5" borderId="4" xfId="0" quotePrefix="1" applyFont="1" applyFill="1" applyBorder="1" applyAlignment="1">
      <alignment horizontal="right" vertical="center"/>
    </xf>
    <xf numFmtId="4" fontId="28" fillId="5" borderId="4" xfId="0" quotePrefix="1" applyNumberFormat="1" applyFont="1" applyFill="1" applyBorder="1" applyAlignment="1">
      <alignment horizontal="right" vertical="center"/>
    </xf>
    <xf numFmtId="4" fontId="29" fillId="2" borderId="4" xfId="0" applyNumberFormat="1" applyFont="1" applyFill="1" applyBorder="1" applyAlignment="1">
      <alignment vertical="center" wrapText="1"/>
    </xf>
    <xf numFmtId="4" fontId="18" fillId="5" borderId="4" xfId="0" applyNumberFormat="1" applyFont="1" applyFill="1" applyBorder="1" applyAlignment="1">
      <alignment horizontal="right" vertical="center" wrapText="1"/>
    </xf>
    <xf numFmtId="4" fontId="28" fillId="9" borderId="3" xfId="0" applyNumberFormat="1" applyFont="1" applyFill="1" applyBorder="1" applyAlignment="1">
      <alignment vertical="center" wrapText="1"/>
    </xf>
    <xf numFmtId="164" fontId="28" fillId="5" borderId="4" xfId="0" quotePrefix="1" applyNumberFormat="1" applyFont="1" applyFill="1" applyBorder="1" applyAlignment="1">
      <alignment vertical="center" wrapText="1"/>
    </xf>
    <xf numFmtId="4" fontId="45" fillId="2" borderId="4" xfId="0" applyNumberFormat="1" applyFont="1" applyFill="1" applyBorder="1" applyAlignment="1">
      <alignment horizontal="center"/>
    </xf>
    <xf numFmtId="164" fontId="46" fillId="5" borderId="4" xfId="0" quotePrefix="1" applyNumberFormat="1" applyFont="1" applyFill="1" applyBorder="1" applyAlignment="1">
      <alignment horizontal="right" wrapText="1"/>
    </xf>
    <xf numFmtId="4" fontId="29" fillId="2" borderId="3" xfId="0" quotePrefix="1" applyNumberFormat="1" applyFont="1" applyFill="1" applyBorder="1" applyAlignment="1">
      <alignment horizontal="right" vertical="center"/>
    </xf>
    <xf numFmtId="4" fontId="27" fillId="2" borderId="3" xfId="0" quotePrefix="1" applyNumberFormat="1" applyFont="1" applyFill="1" applyBorder="1" applyAlignment="1">
      <alignment horizontal="right" vertical="center"/>
    </xf>
    <xf numFmtId="4" fontId="27" fillId="2" borderId="4" xfId="0" quotePrefix="1" applyNumberFormat="1" applyFont="1" applyFill="1" applyBorder="1" applyAlignment="1">
      <alignment horizontal="right" vertical="center"/>
    </xf>
    <xf numFmtId="4" fontId="28" fillId="2" borderId="4" xfId="0" quotePrefix="1" applyNumberFormat="1" applyFont="1" applyFill="1" applyBorder="1" applyAlignment="1">
      <alignment horizontal="right" vertical="center"/>
    </xf>
    <xf numFmtId="4" fontId="47" fillId="2" borderId="4" xfId="0" quotePrefix="1" applyNumberFormat="1" applyFont="1" applyFill="1" applyBorder="1" applyAlignment="1">
      <alignment horizontal="right" wrapText="1"/>
    </xf>
    <xf numFmtId="164" fontId="28" fillId="5" borderId="4" xfId="0" quotePrefix="1" applyNumberFormat="1" applyFont="1" applyFill="1" applyBorder="1" applyAlignment="1">
      <alignment horizontal="right" vertical="center" wrapText="1"/>
    </xf>
    <xf numFmtId="4" fontId="28" fillId="5" borderId="4" xfId="0" quotePrefix="1" applyNumberFormat="1" applyFont="1" applyFill="1" applyBorder="1" applyAlignment="1">
      <alignment horizontal="right" vertical="center" wrapText="1"/>
    </xf>
    <xf numFmtId="4" fontId="28" fillId="2" borderId="4" xfId="0" quotePrefix="1" applyNumberFormat="1" applyFont="1" applyFill="1" applyBorder="1" applyAlignment="1">
      <alignment horizontal="right" vertical="center" wrapText="1"/>
    </xf>
    <xf numFmtId="4" fontId="29" fillId="2" borderId="3" xfId="0" quotePrefix="1" applyNumberFormat="1" applyFont="1" applyFill="1" applyBorder="1" applyAlignment="1">
      <alignment horizontal="right" wrapText="1"/>
    </xf>
    <xf numFmtId="4" fontId="29" fillId="2" borderId="3" xfId="0" quotePrefix="1" applyNumberFormat="1" applyFont="1" applyFill="1" applyBorder="1" applyAlignment="1">
      <alignment horizontal="right" vertical="center" wrapText="1"/>
    </xf>
    <xf numFmtId="4" fontId="27" fillId="2" borderId="4" xfId="0" applyNumberFormat="1" applyFont="1" applyFill="1" applyBorder="1" applyAlignment="1">
      <alignment vertical="center" wrapText="1"/>
    </xf>
    <xf numFmtId="4" fontId="28" fillId="2" borderId="4" xfId="0" applyNumberFormat="1" applyFont="1" applyFill="1" applyBorder="1" applyAlignment="1">
      <alignment vertical="center" wrapText="1"/>
    </xf>
    <xf numFmtId="4" fontId="47" fillId="2" borderId="4" xfId="0" applyNumberFormat="1" applyFont="1" applyFill="1" applyBorder="1" applyAlignment="1">
      <alignment horizontal="right" wrapText="1"/>
    </xf>
    <xf numFmtId="164" fontId="47" fillId="2" borderId="4" xfId="0" quotePrefix="1" applyNumberFormat="1" applyFont="1" applyFill="1" applyBorder="1" applyAlignment="1">
      <alignment horizontal="right" wrapText="1"/>
    </xf>
    <xf numFmtId="164" fontId="48" fillId="2" borderId="4" xfId="0" quotePrefix="1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165" fontId="49" fillId="0" borderId="3" xfId="0" applyNumberFormat="1" applyFont="1" applyBorder="1"/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50" fillId="5" borderId="1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horizontal="left" vertical="center" wrapText="1"/>
    </xf>
    <xf numFmtId="0" fontId="50" fillId="5" borderId="4" xfId="0" applyFont="1" applyFill="1" applyBorder="1" applyAlignment="1">
      <alignment horizontal="left" vertical="center" wrapText="1"/>
    </xf>
    <xf numFmtId="0" fontId="50" fillId="5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/>
    </xf>
    <xf numFmtId="165" fontId="51" fillId="0" borderId="3" xfId="0" applyNumberFormat="1" applyFont="1" applyBorder="1"/>
    <xf numFmtId="4" fontId="9" fillId="2" borderId="4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4" fontId="27" fillId="2" borderId="4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left" vertical="center" wrapText="1" indent="1"/>
    </xf>
    <xf numFmtId="0" fontId="27" fillId="2" borderId="2" xfId="0" applyFont="1" applyFill="1" applyBorder="1" applyAlignment="1">
      <alignment horizontal="left" vertical="center" wrapText="1" indent="1"/>
    </xf>
    <xf numFmtId="0" fontId="27" fillId="2" borderId="4" xfId="0" applyFont="1" applyFill="1" applyBorder="1" applyAlignment="1">
      <alignment horizontal="left" vertical="center" wrapText="1" indent="1"/>
    </xf>
    <xf numFmtId="4" fontId="29" fillId="2" borderId="4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left" vertical="center" wrapText="1" indent="1"/>
    </xf>
    <xf numFmtId="0" fontId="29" fillId="2" borderId="2" xfId="0" applyFont="1" applyFill="1" applyBorder="1" applyAlignment="1">
      <alignment horizontal="left" vertical="center" wrapText="1" indent="1"/>
    </xf>
    <xf numFmtId="0" fontId="29" fillId="2" borderId="4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4" fontId="27" fillId="5" borderId="4" xfId="0" applyNumberFormat="1" applyFont="1" applyFill="1" applyBorder="1" applyAlignment="1">
      <alignment horizontal="right"/>
    </xf>
    <xf numFmtId="0" fontId="52" fillId="0" borderId="2" xfId="0" applyFont="1" applyBorder="1" applyAlignment="1">
      <alignment horizontal="left" vertical="center" wrapText="1" indent="1"/>
    </xf>
    <xf numFmtId="0" fontId="52" fillId="0" borderId="4" xfId="0" applyFont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8" zoomScaleNormal="100" workbookViewId="0">
      <selection activeCell="J34" sqref="J34"/>
    </sheetView>
  </sheetViews>
  <sheetFormatPr defaultRowHeight="15" x14ac:dyDescent="0.25"/>
  <cols>
    <col min="5" max="5" width="25.28515625" customWidth="1"/>
    <col min="6" max="6" width="13.42578125" customWidth="1"/>
    <col min="7" max="7" width="12.42578125" customWidth="1"/>
    <col min="8" max="9" width="12.5703125" customWidth="1"/>
    <col min="10" max="10" width="6.140625" customWidth="1"/>
  </cols>
  <sheetData>
    <row r="1" spans="1:10" ht="42" customHeight="1" x14ac:dyDescent="0.25">
      <c r="A1" s="158" t="s">
        <v>288</v>
      </c>
      <c r="B1" s="158"/>
      <c r="C1" s="158"/>
      <c r="D1" s="158"/>
      <c r="E1" s="158"/>
      <c r="F1" s="158"/>
      <c r="G1" s="158"/>
      <c r="H1" s="158"/>
      <c r="I1" s="15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58" t="s">
        <v>27</v>
      </c>
      <c r="B3" s="158"/>
      <c r="C3" s="158"/>
      <c r="D3" s="158"/>
      <c r="E3" s="158"/>
      <c r="F3" s="158"/>
      <c r="G3" s="158"/>
      <c r="H3" s="160"/>
      <c r="I3" s="160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58" t="s">
        <v>31</v>
      </c>
      <c r="B5" s="159"/>
      <c r="C5" s="159"/>
      <c r="D5" s="159"/>
      <c r="E5" s="159"/>
      <c r="F5" s="159"/>
      <c r="G5" s="159"/>
      <c r="H5" s="159"/>
      <c r="I5" s="159"/>
    </row>
    <row r="6" spans="1:10" ht="18" x14ac:dyDescent="0.25">
      <c r="A6" s="1"/>
      <c r="B6" s="2"/>
      <c r="C6" s="2"/>
      <c r="D6" s="2"/>
      <c r="E6" s="7"/>
      <c r="F6" s="7"/>
      <c r="G6" s="8"/>
      <c r="H6" s="8"/>
      <c r="I6" s="23" t="s">
        <v>34</v>
      </c>
    </row>
    <row r="7" spans="1:10" ht="38.25" x14ac:dyDescent="0.25">
      <c r="A7" s="18"/>
      <c r="B7" s="19"/>
      <c r="C7" s="19"/>
      <c r="D7" s="20"/>
      <c r="E7" s="21"/>
      <c r="F7" s="4" t="s">
        <v>297</v>
      </c>
      <c r="G7" s="4" t="s">
        <v>43</v>
      </c>
      <c r="H7" s="4" t="s">
        <v>296</v>
      </c>
      <c r="I7" s="4" t="s">
        <v>266</v>
      </c>
      <c r="J7" s="132" t="s">
        <v>285</v>
      </c>
    </row>
    <row r="8" spans="1:10" x14ac:dyDescent="0.25">
      <c r="A8" s="161" t="s">
        <v>0</v>
      </c>
      <c r="B8" s="162"/>
      <c r="C8" s="162"/>
      <c r="D8" s="162"/>
      <c r="E8" s="163"/>
      <c r="F8" s="199">
        <f>F9</f>
        <v>974426.07</v>
      </c>
      <c r="G8" s="31">
        <f>G9+G10</f>
        <v>2459399.65</v>
      </c>
      <c r="H8" s="31">
        <f t="shared" ref="H8" si="0">H9+H10</f>
        <v>1122633.74</v>
      </c>
      <c r="I8" s="31">
        <f>I9</f>
        <v>2861578.89</v>
      </c>
      <c r="J8" s="131">
        <f>H8/I8*100</f>
        <v>39.231269979070888</v>
      </c>
    </row>
    <row r="9" spans="1:10" x14ac:dyDescent="0.25">
      <c r="A9" s="164" t="s">
        <v>1</v>
      </c>
      <c r="B9" s="157"/>
      <c r="C9" s="157"/>
      <c r="D9" s="157"/>
      <c r="E9" s="165"/>
      <c r="F9" s="198">
        <v>974426.07</v>
      </c>
      <c r="G9" s="30">
        <v>2459399.65</v>
      </c>
      <c r="H9" s="30">
        <v>1122633.74</v>
      </c>
      <c r="I9" s="30">
        <v>2861578.89</v>
      </c>
      <c r="J9" s="131">
        <f t="shared" ref="J9:J14" si="1">H9/I9*100</f>
        <v>39.231269979070888</v>
      </c>
    </row>
    <row r="10" spans="1:10" x14ac:dyDescent="0.25">
      <c r="A10" s="166" t="s">
        <v>2</v>
      </c>
      <c r="B10" s="165"/>
      <c r="C10" s="165"/>
      <c r="D10" s="165"/>
      <c r="E10" s="165"/>
      <c r="F10" s="196"/>
      <c r="G10" s="30"/>
      <c r="H10" s="30">
        <f t="shared" ref="H10" si="2">G10/7.5345</f>
        <v>0</v>
      </c>
      <c r="I10" s="30">
        <f>H10/7.5345</f>
        <v>0</v>
      </c>
      <c r="J10" s="131"/>
    </row>
    <row r="11" spans="1:10" x14ac:dyDescent="0.25">
      <c r="A11" s="24" t="s">
        <v>3</v>
      </c>
      <c r="B11" s="25"/>
      <c r="C11" s="25"/>
      <c r="D11" s="25"/>
      <c r="E11" s="25"/>
      <c r="F11" s="199">
        <f>F12+F13</f>
        <v>972220.28</v>
      </c>
      <c r="G11" s="31">
        <f t="shared" ref="G11:I11" si="3">G12+G13</f>
        <v>2466042.65</v>
      </c>
      <c r="H11" s="31">
        <f t="shared" si="3"/>
        <v>1131207.3499999999</v>
      </c>
      <c r="I11" s="31">
        <f t="shared" si="3"/>
        <v>2873226.18</v>
      </c>
      <c r="J11" s="131">
        <f t="shared" si="1"/>
        <v>39.370633536410274</v>
      </c>
    </row>
    <row r="12" spans="1:10" x14ac:dyDescent="0.25">
      <c r="A12" s="156" t="s">
        <v>4</v>
      </c>
      <c r="B12" s="157"/>
      <c r="C12" s="157"/>
      <c r="D12" s="157"/>
      <c r="E12" s="157"/>
      <c r="F12" s="197">
        <v>969928.55</v>
      </c>
      <c r="G12" s="30">
        <v>2215645.77</v>
      </c>
      <c r="H12" s="30">
        <v>1119464.2</v>
      </c>
      <c r="I12" s="34">
        <v>2586801.6</v>
      </c>
      <c r="J12" s="131">
        <f t="shared" si="1"/>
        <v>43.275997664451729</v>
      </c>
    </row>
    <row r="13" spans="1:10" x14ac:dyDescent="0.25">
      <c r="A13" s="166" t="s">
        <v>5</v>
      </c>
      <c r="B13" s="165"/>
      <c r="C13" s="165"/>
      <c r="D13" s="165"/>
      <c r="E13" s="165"/>
      <c r="F13" s="198">
        <v>2291.73</v>
      </c>
      <c r="G13" s="30">
        <v>250396.88</v>
      </c>
      <c r="H13" s="30">
        <v>11743.15</v>
      </c>
      <c r="I13" s="30">
        <v>286424.58</v>
      </c>
      <c r="J13" s="131">
        <f t="shared" si="1"/>
        <v>4.0999100007408575</v>
      </c>
    </row>
    <row r="14" spans="1:10" x14ac:dyDescent="0.25">
      <c r="A14" s="168" t="s">
        <v>6</v>
      </c>
      <c r="B14" s="162"/>
      <c r="C14" s="162"/>
      <c r="D14" s="162"/>
      <c r="E14" s="162"/>
      <c r="F14" s="200">
        <f>F8-F11</f>
        <v>2205.7899999999208</v>
      </c>
      <c r="G14" s="31">
        <f t="shared" ref="G14:H14" si="4">G8-G11</f>
        <v>-6643</v>
      </c>
      <c r="H14" s="31">
        <f t="shared" si="4"/>
        <v>-8573.6099999998696</v>
      </c>
      <c r="I14" s="31">
        <f>I8-I11</f>
        <v>-11647.290000000037</v>
      </c>
      <c r="J14" s="131">
        <f t="shared" si="1"/>
        <v>73.610341976544262</v>
      </c>
    </row>
    <row r="15" spans="1:10" ht="18" x14ac:dyDescent="0.25">
      <c r="A15" s="5"/>
      <c r="B15" s="9"/>
      <c r="C15" s="9"/>
      <c r="D15" s="9"/>
      <c r="E15" s="9"/>
      <c r="F15" s="9"/>
      <c r="G15" s="3"/>
      <c r="H15" s="3"/>
      <c r="I15" s="3"/>
    </row>
    <row r="16" spans="1:10" ht="18" customHeight="1" x14ac:dyDescent="0.25">
      <c r="A16" s="158" t="s">
        <v>32</v>
      </c>
      <c r="B16" s="159"/>
      <c r="C16" s="159"/>
      <c r="D16" s="159"/>
      <c r="E16" s="159"/>
      <c r="F16" s="159"/>
      <c r="G16" s="159"/>
      <c r="H16" s="159"/>
      <c r="I16" s="159"/>
    </row>
    <row r="17" spans="1:10" ht="18" x14ac:dyDescent="0.25">
      <c r="A17" s="5"/>
      <c r="B17" s="9"/>
      <c r="C17" s="9"/>
      <c r="D17" s="9"/>
      <c r="E17" s="9"/>
      <c r="F17" s="9"/>
      <c r="G17" s="3"/>
      <c r="H17" s="3"/>
      <c r="I17" s="3"/>
    </row>
    <row r="18" spans="1:10" ht="38.25" x14ac:dyDescent="0.25">
      <c r="A18" s="18"/>
      <c r="B18" s="19"/>
      <c r="C18" s="19"/>
      <c r="D18" s="20"/>
      <c r="E18" s="21"/>
      <c r="F18" s="4" t="s">
        <v>297</v>
      </c>
      <c r="G18" s="4" t="s">
        <v>43</v>
      </c>
      <c r="H18" s="4" t="s">
        <v>265</v>
      </c>
      <c r="I18" s="4" t="s">
        <v>44</v>
      </c>
      <c r="J18" s="132" t="s">
        <v>285</v>
      </c>
    </row>
    <row r="19" spans="1:10" ht="15.75" customHeight="1" x14ac:dyDescent="0.25">
      <c r="A19" s="164" t="s">
        <v>8</v>
      </c>
      <c r="B19" s="167"/>
      <c r="C19" s="167"/>
      <c r="D19" s="167"/>
      <c r="E19" s="167"/>
      <c r="F19" s="191"/>
      <c r="G19" s="22"/>
      <c r="H19" s="22"/>
      <c r="I19" s="22"/>
      <c r="J19" s="136"/>
    </row>
    <row r="20" spans="1:10" x14ac:dyDescent="0.25">
      <c r="A20" s="164" t="s">
        <v>9</v>
      </c>
      <c r="B20" s="157"/>
      <c r="C20" s="157"/>
      <c r="D20" s="157"/>
      <c r="E20" s="157"/>
      <c r="F20" s="189"/>
      <c r="G20" s="22"/>
      <c r="H20" s="22"/>
      <c r="I20" s="22"/>
      <c r="J20" s="136"/>
    </row>
    <row r="21" spans="1:10" x14ac:dyDescent="0.25">
      <c r="A21" s="168" t="s">
        <v>10</v>
      </c>
      <c r="B21" s="162"/>
      <c r="C21" s="162"/>
      <c r="D21" s="162"/>
      <c r="E21" s="162"/>
      <c r="F21" s="190"/>
      <c r="G21" s="31">
        <v>0</v>
      </c>
      <c r="H21" s="31">
        <v>0</v>
      </c>
      <c r="I21" s="31">
        <v>0</v>
      </c>
      <c r="J21" s="136"/>
    </row>
    <row r="22" spans="1:10" x14ac:dyDescent="0.25">
      <c r="A22" s="121"/>
      <c r="B22" s="122"/>
      <c r="C22" s="122"/>
      <c r="D22" s="122"/>
      <c r="E22" s="122"/>
      <c r="F22" s="122"/>
      <c r="G22" s="123"/>
      <c r="H22" s="123"/>
      <c r="I22" s="123"/>
    </row>
    <row r="23" spans="1:10" x14ac:dyDescent="0.25">
      <c r="A23" s="121"/>
      <c r="B23" s="122"/>
      <c r="C23" s="122"/>
      <c r="D23" s="122"/>
      <c r="E23" s="122"/>
      <c r="F23" s="122"/>
      <c r="G23" s="123"/>
      <c r="H23" s="123"/>
      <c r="I23" s="123"/>
    </row>
    <row r="24" spans="1:10" x14ac:dyDescent="0.25">
      <c r="A24" s="121"/>
      <c r="B24" s="122"/>
      <c r="C24" s="122"/>
      <c r="D24" s="122"/>
      <c r="E24" s="122"/>
      <c r="F24" s="122"/>
      <c r="G24" s="123"/>
      <c r="H24" s="123"/>
      <c r="I24" s="123"/>
    </row>
    <row r="25" spans="1:10" x14ac:dyDescent="0.25">
      <c r="A25" s="121"/>
      <c r="B25" s="122"/>
      <c r="C25" s="122"/>
      <c r="D25" s="122"/>
      <c r="E25" s="122"/>
      <c r="F25" s="122"/>
      <c r="G25" s="123"/>
      <c r="H25" s="123"/>
      <c r="I25" s="123"/>
    </row>
    <row r="26" spans="1:10" ht="18" x14ac:dyDescent="0.25">
      <c r="A26" s="17"/>
      <c r="B26" s="9"/>
      <c r="C26" s="9"/>
      <c r="D26" s="9"/>
      <c r="E26" s="9"/>
      <c r="F26" s="9"/>
      <c r="G26" s="3"/>
      <c r="H26" s="3"/>
      <c r="I26" s="3"/>
    </row>
    <row r="27" spans="1:10" ht="18" customHeight="1" x14ac:dyDescent="0.25">
      <c r="A27" s="158" t="s">
        <v>41</v>
      </c>
      <c r="B27" s="159"/>
      <c r="C27" s="159"/>
      <c r="D27" s="159"/>
      <c r="E27" s="159"/>
      <c r="F27" s="159"/>
      <c r="G27" s="159"/>
      <c r="H27" s="159"/>
      <c r="I27" s="159"/>
    </row>
    <row r="28" spans="1:10" ht="18" x14ac:dyDescent="0.25">
      <c r="A28" s="17"/>
      <c r="B28" s="9"/>
      <c r="C28" s="9"/>
      <c r="D28" s="9"/>
      <c r="E28" s="9"/>
      <c r="F28" s="9"/>
      <c r="G28" s="3"/>
      <c r="H28" s="3"/>
      <c r="I28" s="3"/>
    </row>
    <row r="29" spans="1:10" ht="38.25" x14ac:dyDescent="0.25">
      <c r="A29" s="18"/>
      <c r="B29" s="19"/>
      <c r="C29" s="19"/>
      <c r="D29" s="20"/>
      <c r="E29" s="21"/>
      <c r="F29" s="4" t="s">
        <v>297</v>
      </c>
      <c r="G29" s="192" t="s">
        <v>43</v>
      </c>
      <c r="H29" s="4" t="s">
        <v>283</v>
      </c>
      <c r="I29" s="139" t="s">
        <v>266</v>
      </c>
      <c r="J29" s="132" t="s">
        <v>285</v>
      </c>
    </row>
    <row r="30" spans="1:10" x14ac:dyDescent="0.25">
      <c r="A30" s="171" t="s">
        <v>33</v>
      </c>
      <c r="B30" s="172"/>
      <c r="C30" s="172"/>
      <c r="D30" s="172"/>
      <c r="E30" s="172"/>
      <c r="F30" s="202">
        <f>F31</f>
        <v>2205.7899999999208</v>
      </c>
      <c r="G30" s="193">
        <v>6643</v>
      </c>
      <c r="H30" s="32">
        <v>11119.02</v>
      </c>
      <c r="I30" s="140">
        <f>I31</f>
        <v>-11647.290000000037</v>
      </c>
      <c r="J30" s="131">
        <f>H30/I30*100</f>
        <v>-95.464438508871723</v>
      </c>
    </row>
    <row r="31" spans="1:10" ht="30" customHeight="1" x14ac:dyDescent="0.25">
      <c r="A31" s="173" t="s">
        <v>7</v>
      </c>
      <c r="B31" s="174"/>
      <c r="C31" s="174"/>
      <c r="D31" s="174"/>
      <c r="E31" s="174"/>
      <c r="F31" s="201">
        <f>F14</f>
        <v>2205.7899999999208</v>
      </c>
      <c r="G31" s="194">
        <v>-6643</v>
      </c>
      <c r="H31" s="33">
        <f>H14</f>
        <v>-8573.6099999998696</v>
      </c>
      <c r="I31" s="141">
        <f>I14</f>
        <v>-11647.290000000037</v>
      </c>
      <c r="J31" s="145">
        <f>H31/I31*100</f>
        <v>73.610341976544262</v>
      </c>
    </row>
    <row r="32" spans="1:10" x14ac:dyDescent="0.25">
      <c r="J32" s="145"/>
    </row>
    <row r="33" spans="1:10" x14ac:dyDescent="0.25">
      <c r="J33" s="145"/>
    </row>
    <row r="34" spans="1:10" x14ac:dyDescent="0.25">
      <c r="A34" s="156" t="s">
        <v>11</v>
      </c>
      <c r="B34" s="157"/>
      <c r="C34" s="157"/>
      <c r="D34" s="157"/>
      <c r="E34" s="157"/>
      <c r="F34" s="203">
        <f>F30</f>
        <v>2205.7899999999208</v>
      </c>
      <c r="G34" s="195">
        <v>0</v>
      </c>
      <c r="H34" s="30">
        <f>H30+H31</f>
        <v>2545.4100000001308</v>
      </c>
      <c r="I34" s="142">
        <v>0</v>
      </c>
      <c r="J34" s="145"/>
    </row>
    <row r="35" spans="1:10" ht="11.25" customHeight="1" x14ac:dyDescent="0.25">
      <c r="A35" s="13"/>
      <c r="B35" s="14"/>
      <c r="C35" s="14"/>
      <c r="D35" s="14"/>
      <c r="E35" s="14"/>
      <c r="F35" s="14"/>
      <c r="G35" s="15"/>
      <c r="H35" s="15"/>
      <c r="I35" s="15"/>
    </row>
    <row r="36" spans="1:10" ht="39.75" customHeight="1" x14ac:dyDescent="0.25">
      <c r="A36" s="169" t="s">
        <v>42</v>
      </c>
      <c r="B36" s="170"/>
      <c r="C36" s="170"/>
      <c r="D36" s="170"/>
      <c r="E36" s="170"/>
      <c r="F36" s="170"/>
      <c r="G36" s="170"/>
      <c r="H36" s="170"/>
      <c r="I36" s="170"/>
    </row>
    <row r="37" spans="1:10" ht="8.25" customHeight="1" x14ac:dyDescent="0.25"/>
    <row r="38" spans="1:10" x14ac:dyDescent="0.25">
      <c r="A38" s="169" t="s">
        <v>35</v>
      </c>
      <c r="B38" s="170"/>
      <c r="C38" s="170"/>
      <c r="D38" s="170"/>
      <c r="E38" s="170"/>
      <c r="F38" s="170"/>
      <c r="G38" s="170"/>
      <c r="H38" s="170"/>
      <c r="I38" s="170"/>
    </row>
    <row r="39" spans="1:10" ht="8.25" customHeight="1" x14ac:dyDescent="0.25"/>
    <row r="40" spans="1:10" ht="47.25" customHeight="1" x14ac:dyDescent="0.25">
      <c r="A40" s="169" t="s">
        <v>36</v>
      </c>
      <c r="B40" s="170"/>
      <c r="C40" s="170"/>
      <c r="D40" s="170"/>
      <c r="E40" s="170"/>
      <c r="F40" s="170"/>
      <c r="G40" s="170"/>
      <c r="H40" s="170"/>
      <c r="I40" s="170"/>
    </row>
    <row r="42" spans="1:10" x14ac:dyDescent="0.25">
      <c r="A42" t="s">
        <v>292</v>
      </c>
    </row>
    <row r="44" spans="1:10" x14ac:dyDescent="0.25">
      <c r="A44" t="s">
        <v>293</v>
      </c>
    </row>
    <row r="45" spans="1:10" x14ac:dyDescent="0.25">
      <c r="A45" t="s">
        <v>294</v>
      </c>
    </row>
  </sheetData>
  <mergeCells count="20">
    <mergeCell ref="A40:I40"/>
    <mergeCell ref="A27:I27"/>
    <mergeCell ref="A36:I36"/>
    <mergeCell ref="A34:E34"/>
    <mergeCell ref="A38:I38"/>
    <mergeCell ref="A30:E30"/>
    <mergeCell ref="A31:E31"/>
    <mergeCell ref="A19:E19"/>
    <mergeCell ref="A20:E20"/>
    <mergeCell ref="A21:E21"/>
    <mergeCell ref="A13:E13"/>
    <mergeCell ref="A14:E14"/>
    <mergeCell ref="A12:E12"/>
    <mergeCell ref="A5:I5"/>
    <mergeCell ref="A16:I16"/>
    <mergeCell ref="A1:I1"/>
    <mergeCell ref="A3:I3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75"/>
  <sheetViews>
    <sheetView zoomScaleNormal="100" workbookViewId="0">
      <selection activeCell="D52" sqref="D5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" customWidth="1"/>
    <col min="5" max="6" width="25.5703125" customWidth="1"/>
    <col min="7" max="7" width="24.140625" customWidth="1"/>
    <col min="8" max="8" width="32.5703125" customWidth="1"/>
    <col min="9" max="9" width="6.7109375" customWidth="1"/>
    <col min="10" max="10" width="6" style="133" customWidth="1"/>
    <col min="11" max="11" width="14.42578125" bestFit="1" customWidth="1"/>
    <col min="12" max="12" width="12.7109375" bestFit="1" customWidth="1"/>
    <col min="13" max="13" width="10.140625" bestFit="1" customWidth="1"/>
    <col min="14" max="14" width="11.7109375" bestFit="1" customWidth="1"/>
  </cols>
  <sheetData>
    <row r="1" spans="1:11" ht="42" customHeight="1" x14ac:dyDescent="0.25">
      <c r="A1" s="183" t="s">
        <v>291</v>
      </c>
      <c r="B1" s="183"/>
      <c r="C1" s="183"/>
      <c r="D1" s="183"/>
      <c r="E1" s="183"/>
      <c r="F1" s="183"/>
      <c r="G1" s="183"/>
      <c r="H1" s="183"/>
      <c r="I1" s="144"/>
    </row>
    <row r="2" spans="1:11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11" ht="15.75" x14ac:dyDescent="0.25">
      <c r="A3" s="183" t="s">
        <v>27</v>
      </c>
      <c r="B3" s="183"/>
      <c r="C3" s="183"/>
      <c r="D3" s="183"/>
      <c r="E3" s="183"/>
      <c r="F3" s="183"/>
      <c r="G3" s="186"/>
      <c r="H3" s="186"/>
      <c r="I3" s="153"/>
    </row>
    <row r="4" spans="1:11" ht="18" x14ac:dyDescent="0.25">
      <c r="A4" s="46"/>
      <c r="B4" s="46"/>
      <c r="C4" s="46"/>
      <c r="D4" s="46"/>
      <c r="E4" s="46"/>
      <c r="F4" s="46"/>
      <c r="G4" s="47"/>
      <c r="H4" s="47"/>
      <c r="I4" s="47"/>
    </row>
    <row r="5" spans="1:11" ht="18" customHeight="1" x14ac:dyDescent="0.25">
      <c r="A5" s="183" t="s">
        <v>13</v>
      </c>
      <c r="B5" s="187"/>
      <c r="C5" s="187"/>
      <c r="D5" s="187"/>
      <c r="E5" s="187"/>
      <c r="F5" s="187"/>
      <c r="G5" s="187"/>
      <c r="H5" s="187"/>
      <c r="I5" s="154"/>
    </row>
    <row r="6" spans="1:11" ht="18" x14ac:dyDescent="0.25">
      <c r="A6" s="46"/>
      <c r="B6" s="46"/>
      <c r="C6" s="46"/>
      <c r="D6" s="46"/>
      <c r="E6" s="46"/>
      <c r="F6" s="46"/>
      <c r="G6" s="47"/>
      <c r="H6" s="47"/>
      <c r="I6" s="47"/>
    </row>
    <row r="7" spans="1:11" x14ac:dyDescent="0.25">
      <c r="A7" s="183" t="s">
        <v>1</v>
      </c>
      <c r="B7" s="188"/>
      <c r="C7" s="188"/>
      <c r="D7" s="188"/>
      <c r="E7" s="188"/>
      <c r="F7" s="188"/>
      <c r="G7" s="188"/>
      <c r="H7" s="188"/>
      <c r="I7" s="155"/>
    </row>
    <row r="8" spans="1:11" ht="18" x14ac:dyDescent="0.25">
      <c r="A8" s="46"/>
      <c r="B8" s="46"/>
      <c r="C8" s="46"/>
      <c r="D8" s="46"/>
      <c r="E8" s="46"/>
      <c r="F8" s="46"/>
      <c r="G8" s="47"/>
      <c r="H8" s="47"/>
      <c r="I8" s="47"/>
    </row>
    <row r="9" spans="1:11" x14ac:dyDescent="0.25">
      <c r="A9" s="48" t="s">
        <v>14</v>
      </c>
      <c r="B9" s="49" t="s">
        <v>15</v>
      </c>
      <c r="C9" s="49" t="s">
        <v>16</v>
      </c>
      <c r="D9" s="49" t="s">
        <v>12</v>
      </c>
      <c r="E9" s="48" t="s">
        <v>298</v>
      </c>
      <c r="F9" s="48" t="s">
        <v>225</v>
      </c>
      <c r="G9" s="48" t="s">
        <v>283</v>
      </c>
      <c r="H9" s="48" t="s">
        <v>266</v>
      </c>
      <c r="I9" s="132" t="s">
        <v>299</v>
      </c>
      <c r="J9" s="132" t="s">
        <v>299</v>
      </c>
    </row>
    <row r="10" spans="1:11" x14ac:dyDescent="0.25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217"/>
      <c r="J10" s="132"/>
    </row>
    <row r="11" spans="1:11" ht="20.25" customHeight="1" x14ac:dyDescent="0.25">
      <c r="A11" s="50">
        <v>6</v>
      </c>
      <c r="B11" s="50"/>
      <c r="C11" s="50"/>
      <c r="D11" s="51" t="s">
        <v>1</v>
      </c>
      <c r="E11" s="214">
        <f>E12+E17+E21+E26+E35</f>
        <v>974426.07000000007</v>
      </c>
      <c r="F11" s="52">
        <f>F12+F17+F21+F26+F35</f>
        <v>2459399.65</v>
      </c>
      <c r="G11" s="52">
        <f>G12+G17+G21+G26+G35</f>
        <v>1122633.74</v>
      </c>
      <c r="H11" s="52">
        <f>H12+H17+H21+H26+H35</f>
        <v>2861578.89</v>
      </c>
      <c r="I11" s="219">
        <f>G11/E11*100</f>
        <v>115.20973982151359</v>
      </c>
      <c r="J11" s="218">
        <f>G11/H11*100</f>
        <v>39.231269979070888</v>
      </c>
    </row>
    <row r="12" spans="1:11" s="28" customFormat="1" ht="37.5" customHeight="1" x14ac:dyDescent="0.25">
      <c r="A12" s="53"/>
      <c r="B12" s="53">
        <v>63</v>
      </c>
      <c r="C12" s="53"/>
      <c r="D12" s="53" t="s">
        <v>38</v>
      </c>
      <c r="E12" s="213">
        <f>E13</f>
        <v>802043.32</v>
      </c>
      <c r="F12" s="54">
        <f t="shared" ref="F12:H12" si="0">F13</f>
        <v>1905995</v>
      </c>
      <c r="G12" s="54">
        <f t="shared" si="0"/>
        <v>986501.2</v>
      </c>
      <c r="H12" s="54">
        <f t="shared" si="0"/>
        <v>2306887</v>
      </c>
      <c r="I12" s="219">
        <f t="shared" ref="I12:I51" si="1">G12/E12*100</f>
        <v>122.99849339808728</v>
      </c>
      <c r="J12" s="131">
        <f>G12/H12*100</f>
        <v>42.763308302487289</v>
      </c>
      <c r="K12" s="113"/>
    </row>
    <row r="13" spans="1:11" s="28" customFormat="1" ht="37.5" customHeight="1" x14ac:dyDescent="0.25">
      <c r="A13" s="53"/>
      <c r="B13" s="53">
        <v>636</v>
      </c>
      <c r="C13" s="53"/>
      <c r="D13" s="53" t="s">
        <v>58</v>
      </c>
      <c r="E13" s="213">
        <f>E14</f>
        <v>802043.32</v>
      </c>
      <c r="F13" s="54">
        <f t="shared" ref="F13:H13" si="2">F14+F15</f>
        <v>1905995</v>
      </c>
      <c r="G13" s="54">
        <f t="shared" si="2"/>
        <v>986501.2</v>
      </c>
      <c r="H13" s="54">
        <f t="shared" si="2"/>
        <v>2306887</v>
      </c>
      <c r="I13" s="219">
        <f t="shared" si="1"/>
        <v>122.99849339808728</v>
      </c>
      <c r="J13" s="131">
        <f t="shared" ref="J13:J51" si="3">G13/H13*100</f>
        <v>42.763308302487289</v>
      </c>
      <c r="K13" s="113"/>
    </row>
    <row r="14" spans="1:11" ht="37.5" customHeight="1" x14ac:dyDescent="0.25">
      <c r="A14" s="53"/>
      <c r="B14" s="55">
        <v>6361</v>
      </c>
      <c r="C14" s="53"/>
      <c r="D14" s="55" t="s">
        <v>59</v>
      </c>
      <c r="E14" s="212">
        <v>802043.32</v>
      </c>
      <c r="F14" s="57">
        <v>1885198</v>
      </c>
      <c r="G14" s="57">
        <v>986501.2</v>
      </c>
      <c r="H14" s="57">
        <v>2286090</v>
      </c>
      <c r="I14" s="219">
        <f t="shared" si="1"/>
        <v>122.99849339808728</v>
      </c>
      <c r="J14" s="131">
        <f t="shared" si="3"/>
        <v>43.152334335043676</v>
      </c>
    </row>
    <row r="15" spans="1:11" ht="55.5" customHeight="1" x14ac:dyDescent="0.25">
      <c r="A15" s="53"/>
      <c r="B15" s="55">
        <v>6362</v>
      </c>
      <c r="C15" s="53"/>
      <c r="D15" s="55" t="s">
        <v>60</v>
      </c>
      <c r="E15" s="212">
        <v>0</v>
      </c>
      <c r="F15" s="58">
        <v>20797</v>
      </c>
      <c r="G15" s="57"/>
      <c r="H15" s="57">
        <v>20797</v>
      </c>
      <c r="I15" s="219"/>
      <c r="J15" s="131">
        <f t="shared" si="3"/>
        <v>0</v>
      </c>
      <c r="K15" s="35"/>
    </row>
    <row r="16" spans="1:11" x14ac:dyDescent="0.25">
      <c r="A16" s="59"/>
      <c r="B16" s="60"/>
      <c r="C16" s="61" t="s">
        <v>61</v>
      </c>
      <c r="D16" s="61" t="s">
        <v>226</v>
      </c>
      <c r="E16" s="76">
        <v>0</v>
      </c>
      <c r="F16" s="62">
        <f t="shared" ref="F16:H16" si="4">F12</f>
        <v>1905995</v>
      </c>
      <c r="G16" s="62">
        <f t="shared" si="4"/>
        <v>986501.2</v>
      </c>
      <c r="H16" s="62">
        <f t="shared" si="4"/>
        <v>2306887</v>
      </c>
      <c r="I16" s="219"/>
      <c r="J16" s="131">
        <f t="shared" si="3"/>
        <v>42.763308302487289</v>
      </c>
    </row>
    <row r="17" spans="1:11" s="28" customFormat="1" ht="37.5" customHeight="1" x14ac:dyDescent="0.25">
      <c r="A17" s="53"/>
      <c r="B17" s="53">
        <v>64</v>
      </c>
      <c r="C17" s="53"/>
      <c r="D17" s="53" t="s">
        <v>52</v>
      </c>
      <c r="E17" s="213">
        <f>E18</f>
        <v>0.05</v>
      </c>
      <c r="F17" s="54">
        <f t="shared" ref="F17:H18" si="5">F18</f>
        <v>0</v>
      </c>
      <c r="G17" s="54">
        <f t="shared" si="5"/>
        <v>0</v>
      </c>
      <c r="H17" s="54">
        <f t="shared" si="5"/>
        <v>0</v>
      </c>
      <c r="I17" s="219">
        <f t="shared" si="1"/>
        <v>0</v>
      </c>
      <c r="J17" s="131"/>
    </row>
    <row r="18" spans="1:11" s="28" customFormat="1" ht="37.5" customHeight="1" x14ac:dyDescent="0.25">
      <c r="A18" s="53"/>
      <c r="B18" s="53">
        <v>641</v>
      </c>
      <c r="C18" s="53"/>
      <c r="D18" s="53" t="s">
        <v>53</v>
      </c>
      <c r="E18" s="213">
        <f>E19</f>
        <v>0.05</v>
      </c>
      <c r="F18" s="54">
        <f t="shared" si="5"/>
        <v>0</v>
      </c>
      <c r="G18" s="54">
        <f t="shared" si="5"/>
        <v>0</v>
      </c>
      <c r="H18" s="54">
        <f t="shared" si="5"/>
        <v>0</v>
      </c>
      <c r="I18" s="219">
        <f t="shared" si="1"/>
        <v>0</v>
      </c>
      <c r="J18" s="131"/>
    </row>
    <row r="19" spans="1:11" ht="37.5" customHeight="1" x14ac:dyDescent="0.25">
      <c r="A19" s="53"/>
      <c r="B19" s="55">
        <v>6413</v>
      </c>
      <c r="C19" s="53"/>
      <c r="D19" s="55" t="s">
        <v>54</v>
      </c>
      <c r="E19" s="220">
        <v>0.05</v>
      </c>
      <c r="F19" s="56"/>
      <c r="G19" s="56"/>
      <c r="H19" s="56"/>
      <c r="I19" s="219">
        <f t="shared" si="1"/>
        <v>0</v>
      </c>
      <c r="J19" s="131"/>
    </row>
    <row r="20" spans="1:11" x14ac:dyDescent="0.25">
      <c r="A20" s="59"/>
      <c r="B20" s="60"/>
      <c r="C20" s="61" t="s">
        <v>97</v>
      </c>
      <c r="D20" s="61" t="s">
        <v>228</v>
      </c>
      <c r="E20" s="76">
        <f>E21</f>
        <v>64905.65</v>
      </c>
      <c r="F20" s="62">
        <v>0</v>
      </c>
      <c r="G20" s="62">
        <f>G21</f>
        <v>30644.95</v>
      </c>
      <c r="H20" s="62">
        <f>H21</f>
        <v>47256</v>
      </c>
      <c r="I20" s="219">
        <f t="shared" si="1"/>
        <v>47.214610746522069</v>
      </c>
      <c r="J20" s="131">
        <f t="shared" si="3"/>
        <v>64.848802268495007</v>
      </c>
    </row>
    <row r="21" spans="1:11" s="28" customFormat="1" ht="60.75" customHeight="1" x14ac:dyDescent="0.25">
      <c r="A21" s="53"/>
      <c r="B21" s="53">
        <v>65</v>
      </c>
      <c r="C21" s="53"/>
      <c r="D21" s="53" t="s">
        <v>55</v>
      </c>
      <c r="E21" s="213">
        <f>E22</f>
        <v>64905.65</v>
      </c>
      <c r="F21" s="54">
        <f t="shared" ref="F21:H22" si="6">F22</f>
        <v>155565</v>
      </c>
      <c r="G21" s="54">
        <f t="shared" si="6"/>
        <v>30644.95</v>
      </c>
      <c r="H21" s="54">
        <f t="shared" si="6"/>
        <v>47256</v>
      </c>
      <c r="I21" s="219">
        <f t="shared" si="1"/>
        <v>47.214610746522069</v>
      </c>
      <c r="J21" s="131">
        <f t="shared" si="3"/>
        <v>64.848802268495007</v>
      </c>
    </row>
    <row r="22" spans="1:11" s="28" customFormat="1" ht="37.5" customHeight="1" x14ac:dyDescent="0.25">
      <c r="A22" s="53"/>
      <c r="B22" s="53">
        <v>652</v>
      </c>
      <c r="C22" s="53"/>
      <c r="D22" s="53" t="s">
        <v>56</v>
      </c>
      <c r="E22" s="213">
        <f>E23</f>
        <v>64905.65</v>
      </c>
      <c r="F22" s="54">
        <f t="shared" si="6"/>
        <v>155565</v>
      </c>
      <c r="G22" s="54">
        <f t="shared" si="6"/>
        <v>30644.95</v>
      </c>
      <c r="H22" s="54">
        <f t="shared" si="6"/>
        <v>47256</v>
      </c>
      <c r="I22" s="219">
        <f t="shared" si="1"/>
        <v>47.214610746522069</v>
      </c>
      <c r="J22" s="131">
        <f t="shared" si="3"/>
        <v>64.848802268495007</v>
      </c>
    </row>
    <row r="23" spans="1:11" ht="37.5" customHeight="1" x14ac:dyDescent="0.25">
      <c r="A23" s="53"/>
      <c r="B23" s="55">
        <v>6526</v>
      </c>
      <c r="C23" s="53"/>
      <c r="D23" s="55" t="s">
        <v>57</v>
      </c>
      <c r="E23" s="212">
        <v>64905.65</v>
      </c>
      <c r="F23" s="57">
        <v>155565</v>
      </c>
      <c r="G23" s="57">
        <v>30644.95</v>
      </c>
      <c r="H23" s="57">
        <v>47256</v>
      </c>
      <c r="I23" s="219">
        <f t="shared" si="1"/>
        <v>47.214610746522069</v>
      </c>
      <c r="J23" s="131">
        <f t="shared" si="3"/>
        <v>64.848802268495007</v>
      </c>
    </row>
    <row r="24" spans="1:11" x14ac:dyDescent="0.25">
      <c r="A24" s="59"/>
      <c r="B24" s="60"/>
      <c r="C24" s="61" t="s">
        <v>97</v>
      </c>
      <c r="D24" s="61" t="s">
        <v>228</v>
      </c>
      <c r="E24" s="76">
        <v>59834.41</v>
      </c>
      <c r="F24" s="62">
        <v>149592</v>
      </c>
      <c r="G24" s="62">
        <v>21885.11</v>
      </c>
      <c r="H24" s="62">
        <v>46592</v>
      </c>
      <c r="I24" s="219">
        <f t="shared" si="1"/>
        <v>36.576127348794778</v>
      </c>
      <c r="J24" s="131">
        <f t="shared" si="3"/>
        <v>46.971819196428569</v>
      </c>
      <c r="K24" s="35"/>
    </row>
    <row r="25" spans="1:11" x14ac:dyDescent="0.25">
      <c r="A25" s="59"/>
      <c r="B25" s="60"/>
      <c r="C25" s="61" t="s">
        <v>65</v>
      </c>
      <c r="D25" s="61" t="s">
        <v>230</v>
      </c>
      <c r="E25" s="76">
        <v>5071.24</v>
      </c>
      <c r="F25" s="62">
        <v>5973</v>
      </c>
      <c r="G25" s="62">
        <v>8759.84</v>
      </c>
      <c r="H25" s="62">
        <v>664</v>
      </c>
      <c r="I25" s="219">
        <f t="shared" si="1"/>
        <v>172.7356622837807</v>
      </c>
      <c r="J25" s="218">
        <f t="shared" si="3"/>
        <v>1319.2530120481929</v>
      </c>
    </row>
    <row r="26" spans="1:11" s="28" customFormat="1" ht="37.5" customHeight="1" x14ac:dyDescent="0.25">
      <c r="A26" s="63"/>
      <c r="B26" s="63">
        <v>66</v>
      </c>
      <c r="C26" s="64"/>
      <c r="D26" s="53" t="s">
        <v>48</v>
      </c>
      <c r="E26" s="213">
        <f>E27+E30</f>
        <v>2183.1000000000004</v>
      </c>
      <c r="F26" s="65">
        <f t="shared" ref="F26:H26" si="7">F27+F30</f>
        <v>4634</v>
      </c>
      <c r="G26" s="65">
        <f t="shared" si="7"/>
        <v>678.53</v>
      </c>
      <c r="H26" s="65">
        <f t="shared" si="7"/>
        <v>10284</v>
      </c>
      <c r="I26" s="219">
        <f t="shared" si="1"/>
        <v>31.081031560624794</v>
      </c>
      <c r="J26" s="131">
        <f t="shared" si="3"/>
        <v>6.5979190976273818</v>
      </c>
    </row>
    <row r="27" spans="1:11" s="28" customFormat="1" ht="37.5" customHeight="1" x14ac:dyDescent="0.25">
      <c r="A27" s="63"/>
      <c r="B27" s="63">
        <v>661</v>
      </c>
      <c r="C27" s="64"/>
      <c r="D27" s="53" t="s">
        <v>49</v>
      </c>
      <c r="E27" s="224">
        <f>E28</f>
        <v>557.44000000000005</v>
      </c>
      <c r="F27" s="65">
        <f t="shared" ref="F27:H27" si="8">F28+F29</f>
        <v>1130</v>
      </c>
      <c r="G27" s="65">
        <f t="shared" si="8"/>
        <v>678.53</v>
      </c>
      <c r="H27" s="65">
        <f t="shared" si="8"/>
        <v>1130</v>
      </c>
      <c r="I27" s="219">
        <f t="shared" si="1"/>
        <v>121.72251722158435</v>
      </c>
      <c r="J27" s="131">
        <f t="shared" si="3"/>
        <v>60.046902654867253</v>
      </c>
    </row>
    <row r="28" spans="1:11" ht="37.5" customHeight="1" x14ac:dyDescent="0.25">
      <c r="A28" s="66"/>
      <c r="B28" s="66">
        <v>6614</v>
      </c>
      <c r="C28" s="67"/>
      <c r="D28" s="55" t="s">
        <v>229</v>
      </c>
      <c r="E28" s="223">
        <f>E29</f>
        <v>557.44000000000005</v>
      </c>
      <c r="F28" s="68"/>
      <c r="G28" s="68"/>
      <c r="H28" s="68"/>
      <c r="I28" s="219">
        <f t="shared" si="1"/>
        <v>0</v>
      </c>
      <c r="J28" s="131"/>
    </row>
    <row r="29" spans="1:11" ht="37.5" customHeight="1" x14ac:dyDescent="0.25">
      <c r="A29" s="66"/>
      <c r="B29" s="66">
        <v>6615</v>
      </c>
      <c r="C29" s="64"/>
      <c r="D29" s="66" t="s">
        <v>50</v>
      </c>
      <c r="E29" s="222">
        <v>557.44000000000005</v>
      </c>
      <c r="F29" s="57">
        <v>1130</v>
      </c>
      <c r="G29" s="57">
        <v>678.53</v>
      </c>
      <c r="H29" s="57">
        <v>1130</v>
      </c>
      <c r="I29" s="219">
        <f t="shared" si="1"/>
        <v>121.72251722158435</v>
      </c>
      <c r="J29" s="131">
        <f t="shared" si="3"/>
        <v>60.046902654867253</v>
      </c>
    </row>
    <row r="30" spans="1:11" s="28" customFormat="1" ht="27" customHeight="1" x14ac:dyDescent="0.25">
      <c r="A30" s="63"/>
      <c r="B30" s="63">
        <v>663</v>
      </c>
      <c r="C30" s="64"/>
      <c r="D30" s="69" t="s">
        <v>62</v>
      </c>
      <c r="E30" s="225">
        <f>E31</f>
        <v>1625.66</v>
      </c>
      <c r="F30" s="65">
        <f t="shared" ref="F30:H30" si="9">F31+F32</f>
        <v>3504</v>
      </c>
      <c r="G30" s="65">
        <f t="shared" si="9"/>
        <v>0</v>
      </c>
      <c r="H30" s="65">
        <f t="shared" si="9"/>
        <v>9154</v>
      </c>
      <c r="I30" s="219">
        <f t="shared" si="1"/>
        <v>0</v>
      </c>
      <c r="J30" s="131">
        <f t="shared" si="3"/>
        <v>0</v>
      </c>
    </row>
    <row r="31" spans="1:11" ht="27" customHeight="1" x14ac:dyDescent="0.25">
      <c r="A31" s="70"/>
      <c r="B31" s="71">
        <v>6631</v>
      </c>
      <c r="C31" s="70"/>
      <c r="D31" s="72" t="s">
        <v>63</v>
      </c>
      <c r="E31" s="212">
        <v>1625.66</v>
      </c>
      <c r="F31" s="57">
        <v>3504</v>
      </c>
      <c r="G31" s="57"/>
      <c r="H31" s="57">
        <v>8354</v>
      </c>
      <c r="I31" s="219">
        <f t="shared" si="1"/>
        <v>0</v>
      </c>
      <c r="J31" s="131">
        <f t="shared" si="3"/>
        <v>0</v>
      </c>
      <c r="K31" s="35"/>
    </row>
    <row r="32" spans="1:11" ht="27" customHeight="1" x14ac:dyDescent="0.25">
      <c r="A32" s="55"/>
      <c r="B32" s="55">
        <v>6632</v>
      </c>
      <c r="C32" s="55"/>
      <c r="D32" s="72" t="s">
        <v>64</v>
      </c>
      <c r="E32" s="72"/>
      <c r="F32" s="57"/>
      <c r="G32" s="57"/>
      <c r="H32" s="57">
        <v>800</v>
      </c>
      <c r="I32" s="219"/>
      <c r="J32" s="131">
        <f t="shared" si="3"/>
        <v>0</v>
      </c>
      <c r="K32" s="35"/>
    </row>
    <row r="33" spans="1:11" x14ac:dyDescent="0.25">
      <c r="A33" s="73"/>
      <c r="B33" s="73"/>
      <c r="C33" s="74" t="s">
        <v>51</v>
      </c>
      <c r="D33" s="74" t="s">
        <v>227</v>
      </c>
      <c r="E33" s="227">
        <v>557.44000000000005</v>
      </c>
      <c r="F33" s="75">
        <v>1130</v>
      </c>
      <c r="G33" s="75">
        <v>678.53</v>
      </c>
      <c r="H33" s="75">
        <v>1130</v>
      </c>
      <c r="I33" s="219">
        <f t="shared" si="1"/>
        <v>121.72251722158435</v>
      </c>
      <c r="J33" s="131">
        <f t="shared" si="3"/>
        <v>60.046902654867253</v>
      </c>
    </row>
    <row r="34" spans="1:11" x14ac:dyDescent="0.25">
      <c r="A34" s="73"/>
      <c r="B34" s="73"/>
      <c r="C34" s="74" t="s">
        <v>65</v>
      </c>
      <c r="D34" s="74" t="s">
        <v>230</v>
      </c>
      <c r="E34" s="227">
        <v>1625.66</v>
      </c>
      <c r="F34" s="75">
        <v>3504</v>
      </c>
      <c r="G34" s="75"/>
      <c r="H34" s="75">
        <v>9154</v>
      </c>
      <c r="I34" s="219">
        <f t="shared" si="1"/>
        <v>0</v>
      </c>
      <c r="J34" s="131">
        <f t="shared" si="3"/>
        <v>0</v>
      </c>
      <c r="K34" s="35"/>
    </row>
    <row r="35" spans="1:11" s="28" customFormat="1" ht="38.25" x14ac:dyDescent="0.25">
      <c r="A35" s="53"/>
      <c r="B35" s="53">
        <v>67</v>
      </c>
      <c r="C35" s="53"/>
      <c r="D35" s="53" t="s">
        <v>39</v>
      </c>
      <c r="E35" s="213">
        <f>E36</f>
        <v>105293.95000000001</v>
      </c>
      <c r="F35" s="54">
        <f t="shared" ref="F35:H35" si="10">F36</f>
        <v>393205.65</v>
      </c>
      <c r="G35" s="54">
        <f t="shared" si="10"/>
        <v>104809.06000000001</v>
      </c>
      <c r="H35" s="54">
        <f t="shared" si="10"/>
        <v>497151.89</v>
      </c>
      <c r="I35" s="219">
        <f t="shared" si="1"/>
        <v>99.539489210918575</v>
      </c>
      <c r="J35" s="131">
        <f t="shared" si="3"/>
        <v>21.081899135493583</v>
      </c>
    </row>
    <row r="36" spans="1:11" s="28" customFormat="1" ht="38.25" x14ac:dyDescent="0.25">
      <c r="A36" s="53"/>
      <c r="B36" s="53">
        <v>671</v>
      </c>
      <c r="C36" s="53"/>
      <c r="D36" s="53" t="s">
        <v>45</v>
      </c>
      <c r="E36" s="213">
        <f>E37+E38</f>
        <v>105293.95000000001</v>
      </c>
      <c r="F36" s="54">
        <f t="shared" ref="F36:H36" si="11">F37+F38</f>
        <v>393205.65</v>
      </c>
      <c r="G36" s="54">
        <f t="shared" si="11"/>
        <v>104809.06000000001</v>
      </c>
      <c r="H36" s="54">
        <f t="shared" si="11"/>
        <v>497151.89</v>
      </c>
      <c r="I36" s="219">
        <f t="shared" si="1"/>
        <v>99.539489210918575</v>
      </c>
      <c r="J36" s="131">
        <f t="shared" si="3"/>
        <v>21.081899135493583</v>
      </c>
    </row>
    <row r="37" spans="1:11" ht="25.5" x14ac:dyDescent="0.25">
      <c r="A37" s="53"/>
      <c r="B37" s="55">
        <v>6711</v>
      </c>
      <c r="C37" s="55"/>
      <c r="D37" s="55" t="s">
        <v>46</v>
      </c>
      <c r="E37" s="212">
        <v>103933.13</v>
      </c>
      <c r="F37" s="57">
        <v>171558.77</v>
      </c>
      <c r="G37" s="57">
        <v>94848.21</v>
      </c>
      <c r="H37" s="57">
        <v>232324.31</v>
      </c>
      <c r="I37" s="219">
        <f t="shared" si="1"/>
        <v>91.258879627699088</v>
      </c>
      <c r="J37" s="131">
        <f t="shared" si="3"/>
        <v>40.825779273809104</v>
      </c>
    </row>
    <row r="38" spans="1:11" ht="38.25" x14ac:dyDescent="0.25">
      <c r="A38" s="53"/>
      <c r="B38" s="55">
        <v>6712</v>
      </c>
      <c r="C38" s="55"/>
      <c r="D38" s="55" t="s">
        <v>47</v>
      </c>
      <c r="E38" s="212">
        <v>1360.82</v>
      </c>
      <c r="F38" s="57">
        <v>221646.88</v>
      </c>
      <c r="G38" s="57">
        <v>9960.85</v>
      </c>
      <c r="H38" s="57">
        <v>264827.58</v>
      </c>
      <c r="I38" s="219">
        <f t="shared" si="1"/>
        <v>731.97410384914986</v>
      </c>
      <c r="J38" s="131">
        <f t="shared" si="3"/>
        <v>3.7612585516961636</v>
      </c>
    </row>
    <row r="39" spans="1:11" x14ac:dyDescent="0.25">
      <c r="A39" s="73"/>
      <c r="B39" s="73"/>
      <c r="C39" s="74" t="s">
        <v>66</v>
      </c>
      <c r="D39" s="74" t="s">
        <v>124</v>
      </c>
      <c r="E39" s="227">
        <f>E35</f>
        <v>105293.95000000001</v>
      </c>
      <c r="F39" s="75">
        <v>393205.65</v>
      </c>
      <c r="G39" s="75">
        <f t="shared" ref="G39:H39" si="12">G35</f>
        <v>104809.06000000001</v>
      </c>
      <c r="H39" s="75">
        <f t="shared" si="12"/>
        <v>497151.89</v>
      </c>
      <c r="I39" s="219">
        <f t="shared" si="1"/>
        <v>99.539489210918575</v>
      </c>
      <c r="J39" s="131">
        <f t="shared" si="3"/>
        <v>21.081899135493583</v>
      </c>
    </row>
    <row r="40" spans="1:11" ht="20.25" customHeight="1" x14ac:dyDescent="0.25">
      <c r="A40" s="50">
        <v>9</v>
      </c>
      <c r="B40" s="50"/>
      <c r="C40" s="50"/>
      <c r="D40" s="51" t="s">
        <v>231</v>
      </c>
      <c r="E40" s="214">
        <f>E41</f>
        <v>2503.85</v>
      </c>
      <c r="F40" s="52">
        <f t="shared" ref="F40:H42" si="13">F41</f>
        <v>6643</v>
      </c>
      <c r="G40" s="52">
        <f t="shared" si="13"/>
        <v>11119.02</v>
      </c>
      <c r="H40" s="52">
        <f t="shared" si="13"/>
        <v>11647.29</v>
      </c>
      <c r="I40" s="219">
        <f t="shared" si="1"/>
        <v>444.07692154082713</v>
      </c>
      <c r="J40" s="131">
        <f t="shared" si="3"/>
        <v>95.464438508872021</v>
      </c>
    </row>
    <row r="41" spans="1:11" s="28" customFormat="1" ht="41.25" customHeight="1" x14ac:dyDescent="0.25">
      <c r="A41" s="63"/>
      <c r="B41" s="53">
        <v>92</v>
      </c>
      <c r="C41" s="53"/>
      <c r="D41" s="53" t="s">
        <v>232</v>
      </c>
      <c r="E41" s="213">
        <f>E42</f>
        <v>2503.85</v>
      </c>
      <c r="F41" s="54">
        <f t="shared" si="13"/>
        <v>6643</v>
      </c>
      <c r="G41" s="54">
        <f t="shared" si="13"/>
        <v>11119.02</v>
      </c>
      <c r="H41" s="54">
        <f t="shared" si="13"/>
        <v>11647.29</v>
      </c>
      <c r="I41" s="219">
        <f t="shared" si="1"/>
        <v>444.07692154082713</v>
      </c>
      <c r="J41" s="131">
        <f t="shared" si="3"/>
        <v>95.464438508872021</v>
      </c>
    </row>
    <row r="42" spans="1:11" s="28" customFormat="1" ht="27" customHeight="1" x14ac:dyDescent="0.25">
      <c r="A42" s="63"/>
      <c r="B42" s="63">
        <v>922</v>
      </c>
      <c r="C42" s="64"/>
      <c r="D42" s="69" t="s">
        <v>233</v>
      </c>
      <c r="E42" s="225">
        <f>E43</f>
        <v>2503.85</v>
      </c>
      <c r="F42" s="65">
        <f t="shared" si="13"/>
        <v>6643</v>
      </c>
      <c r="G42" s="65">
        <f>G43+G44</f>
        <v>11119.02</v>
      </c>
      <c r="H42" s="65">
        <f t="shared" si="13"/>
        <v>11647.29</v>
      </c>
      <c r="I42" s="219">
        <f t="shared" si="1"/>
        <v>444.07692154082713</v>
      </c>
      <c r="J42" s="131">
        <f t="shared" si="3"/>
        <v>95.464438508872021</v>
      </c>
    </row>
    <row r="43" spans="1:11" ht="27" customHeight="1" x14ac:dyDescent="0.25">
      <c r="A43" s="70"/>
      <c r="B43" s="71">
        <v>9221</v>
      </c>
      <c r="C43" s="70"/>
      <c r="D43" s="72" t="s">
        <v>234</v>
      </c>
      <c r="E43" s="228">
        <v>2503.85</v>
      </c>
      <c r="F43" s="56">
        <v>6643</v>
      </c>
      <c r="G43" s="56">
        <v>11647.29</v>
      </c>
      <c r="H43" s="56">
        <v>11647.29</v>
      </c>
      <c r="I43" s="219">
        <f t="shared" si="1"/>
        <v>465.17523014557582</v>
      </c>
      <c r="J43" s="131">
        <f t="shared" si="3"/>
        <v>100</v>
      </c>
    </row>
    <row r="44" spans="1:11" ht="27" customHeight="1" x14ac:dyDescent="0.25">
      <c r="A44" s="70"/>
      <c r="B44" s="71">
        <v>9222</v>
      </c>
      <c r="C44" s="70"/>
      <c r="D44" s="72" t="s">
        <v>235</v>
      </c>
      <c r="E44" s="208"/>
      <c r="F44" s="56"/>
      <c r="G44" s="56">
        <v>-528.27</v>
      </c>
      <c r="H44" s="56">
        <v>528.27</v>
      </c>
      <c r="I44" s="219">
        <v>0</v>
      </c>
      <c r="J44" s="131">
        <f t="shared" si="3"/>
        <v>-100</v>
      </c>
    </row>
    <row r="45" spans="1:11" ht="25.5" x14ac:dyDescent="0.25">
      <c r="A45" s="60"/>
      <c r="B45" s="60"/>
      <c r="C45" s="61" t="s">
        <v>236</v>
      </c>
      <c r="D45" s="29" t="s">
        <v>176</v>
      </c>
      <c r="E45" s="229">
        <v>2209.1999999999998</v>
      </c>
      <c r="F45" s="76">
        <v>2000</v>
      </c>
      <c r="G45" s="76">
        <v>2452.21</v>
      </c>
      <c r="H45" s="76">
        <v>2452.21</v>
      </c>
      <c r="I45" s="219">
        <f t="shared" si="1"/>
        <v>110.99990946949123</v>
      </c>
      <c r="J45" s="131">
        <f t="shared" si="3"/>
        <v>100</v>
      </c>
    </row>
    <row r="46" spans="1:11" ht="25.5" x14ac:dyDescent="0.25">
      <c r="A46" s="60"/>
      <c r="B46" s="60"/>
      <c r="C46" s="61" t="s">
        <v>237</v>
      </c>
      <c r="D46" s="29" t="s">
        <v>238</v>
      </c>
      <c r="E46" s="229">
        <v>-1141.47</v>
      </c>
      <c r="F46" s="76">
        <v>0</v>
      </c>
      <c r="G46" s="76">
        <v>-528.27</v>
      </c>
      <c r="H46" s="76">
        <v>-528.27</v>
      </c>
      <c r="I46" s="219">
        <f t="shared" si="1"/>
        <v>46.279797103734651</v>
      </c>
      <c r="J46" s="131">
        <f t="shared" si="3"/>
        <v>100</v>
      </c>
    </row>
    <row r="47" spans="1:11" ht="25.5" x14ac:dyDescent="0.25">
      <c r="A47" s="60"/>
      <c r="B47" s="60"/>
      <c r="C47" s="61" t="s">
        <v>239</v>
      </c>
      <c r="D47" s="29" t="s">
        <v>188</v>
      </c>
      <c r="E47" s="229">
        <v>2278.65</v>
      </c>
      <c r="F47" s="76">
        <v>1328</v>
      </c>
      <c r="G47" s="76">
        <v>5771.11</v>
      </c>
      <c r="H47" s="76">
        <v>5771.11</v>
      </c>
      <c r="I47" s="219">
        <f t="shared" si="1"/>
        <v>253.26882145129787</v>
      </c>
      <c r="J47" s="131">
        <f t="shared" si="3"/>
        <v>100</v>
      </c>
    </row>
    <row r="48" spans="1:11" x14ac:dyDescent="0.25">
      <c r="A48" s="60"/>
      <c r="B48" s="60"/>
      <c r="C48" s="61" t="s">
        <v>240</v>
      </c>
      <c r="D48" s="29" t="s">
        <v>241</v>
      </c>
      <c r="E48" s="229"/>
      <c r="F48" s="76">
        <v>0</v>
      </c>
      <c r="G48" s="76">
        <v>91.93</v>
      </c>
      <c r="H48" s="76">
        <v>91.93</v>
      </c>
      <c r="I48" s="219">
        <v>0</v>
      </c>
      <c r="J48" s="131">
        <f t="shared" si="3"/>
        <v>100</v>
      </c>
    </row>
    <row r="49" spans="1:12" x14ac:dyDescent="0.25">
      <c r="A49" s="60"/>
      <c r="B49" s="60"/>
      <c r="C49" s="61" t="s">
        <v>300</v>
      </c>
      <c r="D49" s="29" t="s">
        <v>301</v>
      </c>
      <c r="E49" s="229">
        <v>-843.51</v>
      </c>
      <c r="F49" s="76"/>
      <c r="G49" s="76"/>
      <c r="H49" s="76"/>
      <c r="I49" s="219"/>
      <c r="J49" s="131"/>
    </row>
    <row r="50" spans="1:12" ht="25.5" x14ac:dyDescent="0.25">
      <c r="A50" s="60"/>
      <c r="B50" s="60"/>
      <c r="C50" s="61" t="s">
        <v>242</v>
      </c>
      <c r="D50" s="29" t="s">
        <v>215</v>
      </c>
      <c r="E50" s="229"/>
      <c r="F50" s="76">
        <v>3315</v>
      </c>
      <c r="G50" s="76">
        <v>3332.04</v>
      </c>
      <c r="H50" s="76">
        <v>3332.04</v>
      </c>
      <c r="I50" s="219">
        <v>0</v>
      </c>
      <c r="J50" s="131">
        <f t="shared" si="3"/>
        <v>100</v>
      </c>
    </row>
    <row r="51" spans="1:12" x14ac:dyDescent="0.25">
      <c r="A51" s="77"/>
      <c r="B51" s="77"/>
      <c r="C51" s="77"/>
      <c r="D51" s="78" t="s">
        <v>119</v>
      </c>
      <c r="E51" s="230">
        <v>976928.93</v>
      </c>
      <c r="F51" s="79">
        <f>F45+F46+F47+F48+F50+F11</f>
        <v>2466042.65</v>
      </c>
      <c r="G51" s="79">
        <f t="shared" ref="G51:H51" si="14">G11+G40</f>
        <v>1133752.76</v>
      </c>
      <c r="H51" s="79">
        <f t="shared" si="14"/>
        <v>2873226.18</v>
      </c>
      <c r="I51" s="219">
        <f t="shared" si="1"/>
        <v>116.05273681474455</v>
      </c>
      <c r="J51" s="131">
        <f t="shared" si="3"/>
        <v>39.45922419515194</v>
      </c>
    </row>
    <row r="52" spans="1:12" ht="27" customHeight="1" x14ac:dyDescent="0.25">
      <c r="A52" s="80"/>
      <c r="B52" s="80"/>
      <c r="C52" s="80"/>
      <c r="D52" s="80" t="s">
        <v>273</v>
      </c>
      <c r="E52" s="80"/>
      <c r="F52" s="80"/>
      <c r="G52" s="80"/>
      <c r="H52" s="114">
        <f>H45+H47+H48+H50</f>
        <v>11647.29</v>
      </c>
      <c r="I52" s="114"/>
      <c r="J52" s="134"/>
    </row>
    <row r="53" spans="1:12" x14ac:dyDescent="0.25">
      <c r="A53" s="80"/>
      <c r="B53" s="80"/>
      <c r="C53" s="80"/>
      <c r="D53" s="80"/>
      <c r="E53" s="80"/>
      <c r="F53" s="80"/>
      <c r="G53" s="80"/>
      <c r="H53" s="114">
        <f>H51-H52</f>
        <v>2861578.89</v>
      </c>
      <c r="I53" s="114"/>
      <c r="J53" s="134"/>
    </row>
    <row r="54" spans="1:12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134"/>
    </row>
    <row r="55" spans="1:12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134"/>
    </row>
    <row r="56" spans="1:12" ht="15.75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134"/>
    </row>
    <row r="57" spans="1:12" ht="15.75" customHeight="1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134"/>
    </row>
    <row r="58" spans="1:12" x14ac:dyDescent="0.25">
      <c r="A58" s="183" t="s">
        <v>17</v>
      </c>
      <c r="B58" s="188"/>
      <c r="C58" s="188"/>
      <c r="D58" s="188"/>
      <c r="E58" s="188"/>
      <c r="F58" s="188"/>
      <c r="G58" s="188"/>
      <c r="H58" s="188"/>
      <c r="I58" s="155"/>
      <c r="J58" s="134"/>
    </row>
    <row r="59" spans="1:12" x14ac:dyDescent="0.25">
      <c r="A59" s="81"/>
      <c r="B59" s="81"/>
      <c r="C59" s="81"/>
      <c r="D59" s="81"/>
      <c r="E59" s="81"/>
      <c r="F59" s="81"/>
      <c r="G59" s="47"/>
      <c r="H59" s="47"/>
      <c r="I59" s="47"/>
      <c r="J59" s="134"/>
    </row>
    <row r="60" spans="1:12" ht="23.25" x14ac:dyDescent="0.25">
      <c r="A60" s="48" t="s">
        <v>14</v>
      </c>
      <c r="B60" s="49" t="s">
        <v>15</v>
      </c>
      <c r="C60" s="49" t="s">
        <v>16</v>
      </c>
      <c r="D60" s="49" t="s">
        <v>18</v>
      </c>
      <c r="E60" s="48" t="s">
        <v>298</v>
      </c>
      <c r="F60" s="48" t="s">
        <v>225</v>
      </c>
      <c r="G60" s="48" t="s">
        <v>283</v>
      </c>
      <c r="H60" s="48" t="s">
        <v>266</v>
      </c>
      <c r="I60" s="135" t="s">
        <v>285</v>
      </c>
      <c r="J60" s="135" t="s">
        <v>285</v>
      </c>
    </row>
    <row r="61" spans="1:12" x14ac:dyDescent="0.25">
      <c r="A61" s="53">
        <v>3</v>
      </c>
      <c r="B61" s="53"/>
      <c r="C61" s="53"/>
      <c r="D61" s="53" t="s">
        <v>19</v>
      </c>
      <c r="E61" s="213">
        <f>E62+E77+E117+E125+E132</f>
        <v>969928.55</v>
      </c>
      <c r="F61" s="82">
        <f>F62+F77+F117+F125+F132</f>
        <v>2215645.77</v>
      </c>
      <c r="G61" s="82">
        <f>G62+G77+G117+G125+G132</f>
        <v>1119464.2</v>
      </c>
      <c r="H61" s="82">
        <f t="shared" ref="F61:H61" si="15">H62+H77+H117+H125+H132</f>
        <v>2584389.39</v>
      </c>
      <c r="I61" s="232">
        <f>G61/E61*100</f>
        <v>115.41718201820123</v>
      </c>
      <c r="J61" s="131">
        <f>G61/H61*100</f>
        <v>43.316390491759442</v>
      </c>
      <c r="K61" s="35"/>
      <c r="L61" s="35"/>
    </row>
    <row r="62" spans="1:12" x14ac:dyDescent="0.25">
      <c r="A62" s="53"/>
      <c r="B62" s="83">
        <v>31</v>
      </c>
      <c r="C62" s="55"/>
      <c r="D62" s="83" t="s">
        <v>20</v>
      </c>
      <c r="E62" s="213">
        <f>E63+E67+E69</f>
        <v>820793.74</v>
      </c>
      <c r="F62" s="84">
        <f t="shared" ref="F62:H62" si="16">F63+F67+F69</f>
        <v>1839189</v>
      </c>
      <c r="G62" s="84">
        <f t="shared" si="16"/>
        <v>937729.92999999993</v>
      </c>
      <c r="H62" s="84">
        <f t="shared" si="16"/>
        <v>2140164</v>
      </c>
      <c r="I62" s="232">
        <f t="shared" ref="I62:I71" si="17">G62/E62*100</f>
        <v>114.24672049764901</v>
      </c>
      <c r="J62" s="131">
        <f t="shared" ref="J62:J125" si="18">G62/H62*100</f>
        <v>43.815797761293055</v>
      </c>
    </row>
    <row r="63" spans="1:12" s="28" customFormat="1" x14ac:dyDescent="0.25">
      <c r="A63" s="53"/>
      <c r="B63" s="53">
        <v>311</v>
      </c>
      <c r="C63" s="53"/>
      <c r="D63" s="53" t="s">
        <v>67</v>
      </c>
      <c r="E63" s="213">
        <f>E64+E65+E66</f>
        <v>679810.2</v>
      </c>
      <c r="F63" s="85">
        <f t="shared" ref="F63:H63" si="19">F64</f>
        <v>1511418</v>
      </c>
      <c r="G63" s="85">
        <f>G64+G65+G66</f>
        <v>779424.87999999989</v>
      </c>
      <c r="H63" s="85">
        <f t="shared" si="19"/>
        <v>1757374</v>
      </c>
      <c r="I63" s="232">
        <f t="shared" si="17"/>
        <v>114.65330764380998</v>
      </c>
      <c r="J63" s="131">
        <f t="shared" si="18"/>
        <v>44.351679266906189</v>
      </c>
    </row>
    <row r="64" spans="1:12" x14ac:dyDescent="0.25">
      <c r="A64" s="53"/>
      <c r="B64" s="55">
        <v>3111</v>
      </c>
      <c r="C64" s="55"/>
      <c r="D64" s="55" t="s">
        <v>68</v>
      </c>
      <c r="E64" s="220">
        <v>631226.48</v>
      </c>
      <c r="F64" s="87">
        <v>1511418</v>
      </c>
      <c r="G64" s="87">
        <v>728131.19</v>
      </c>
      <c r="H64" s="87">
        <v>1757374</v>
      </c>
      <c r="I64" s="232">
        <f t="shared" si="17"/>
        <v>115.35181318755829</v>
      </c>
      <c r="J64" s="131">
        <f t="shared" si="18"/>
        <v>41.432910126131375</v>
      </c>
    </row>
    <row r="65" spans="1:14" x14ac:dyDescent="0.25">
      <c r="A65" s="53"/>
      <c r="B65" s="55">
        <v>3113</v>
      </c>
      <c r="C65" s="55"/>
      <c r="D65" s="55" t="s">
        <v>286</v>
      </c>
      <c r="E65" s="220">
        <v>21917.63</v>
      </c>
      <c r="F65" s="86"/>
      <c r="G65" s="86">
        <v>26704.34</v>
      </c>
      <c r="H65" s="86"/>
      <c r="I65" s="232">
        <f t="shared" si="17"/>
        <v>121.83954195777554</v>
      </c>
      <c r="J65" s="131"/>
    </row>
    <row r="66" spans="1:14" x14ac:dyDescent="0.25">
      <c r="A66" s="53"/>
      <c r="B66" s="55">
        <v>3114</v>
      </c>
      <c r="C66" s="55"/>
      <c r="D66" s="55" t="s">
        <v>287</v>
      </c>
      <c r="E66" s="220">
        <v>26666.09</v>
      </c>
      <c r="F66" s="86"/>
      <c r="G66" s="86">
        <v>24589.35</v>
      </c>
      <c r="H66" s="86"/>
      <c r="I66" s="232">
        <f t="shared" si="17"/>
        <v>92.212056585723658</v>
      </c>
      <c r="J66" s="131"/>
    </row>
    <row r="67" spans="1:14" s="28" customFormat="1" x14ac:dyDescent="0.25">
      <c r="A67" s="53"/>
      <c r="B67" s="53">
        <v>312</v>
      </c>
      <c r="C67" s="53"/>
      <c r="D67" s="53" t="s">
        <v>69</v>
      </c>
      <c r="E67" s="213">
        <f>E68</f>
        <v>31203.64</v>
      </c>
      <c r="F67" s="85">
        <f t="shared" ref="F67:H67" si="20">F68</f>
        <v>78144</v>
      </c>
      <c r="G67" s="85">
        <f t="shared" si="20"/>
        <v>34311.879999999997</v>
      </c>
      <c r="H67" s="85">
        <f t="shared" si="20"/>
        <v>86000</v>
      </c>
      <c r="I67" s="232">
        <f t="shared" si="17"/>
        <v>109.96114555865917</v>
      </c>
      <c r="J67" s="131">
        <f t="shared" si="18"/>
        <v>39.897534883720922</v>
      </c>
    </row>
    <row r="68" spans="1:14" x14ac:dyDescent="0.25">
      <c r="A68" s="53"/>
      <c r="B68" s="55">
        <v>3121</v>
      </c>
      <c r="C68" s="55"/>
      <c r="D68" s="55" t="s">
        <v>69</v>
      </c>
      <c r="E68" s="220">
        <v>31203.64</v>
      </c>
      <c r="F68" s="87">
        <v>78144</v>
      </c>
      <c r="G68" s="87">
        <v>34311.879999999997</v>
      </c>
      <c r="H68" s="87">
        <v>86000</v>
      </c>
      <c r="I68" s="232">
        <f t="shared" si="17"/>
        <v>109.96114555865917</v>
      </c>
      <c r="J68" s="131">
        <f t="shared" si="18"/>
        <v>39.897534883720922</v>
      </c>
    </row>
    <row r="69" spans="1:14" s="28" customFormat="1" x14ac:dyDescent="0.25">
      <c r="A69" s="53"/>
      <c r="B69" s="53">
        <v>313</v>
      </c>
      <c r="C69" s="53"/>
      <c r="D69" s="53" t="s">
        <v>70</v>
      </c>
      <c r="E69" s="213">
        <f>E70+E71</f>
        <v>109779.9</v>
      </c>
      <c r="F69" s="85">
        <f t="shared" ref="F69:H69" si="21">F70</f>
        <v>249627</v>
      </c>
      <c r="G69" s="85">
        <f t="shared" si="21"/>
        <v>123993.17</v>
      </c>
      <c r="H69" s="85">
        <f t="shared" si="21"/>
        <v>296790</v>
      </c>
      <c r="I69" s="232">
        <f t="shared" si="17"/>
        <v>112.94706043638226</v>
      </c>
      <c r="J69" s="131">
        <f t="shared" si="18"/>
        <v>41.77808214562485</v>
      </c>
    </row>
    <row r="70" spans="1:14" ht="25.5" x14ac:dyDescent="0.25">
      <c r="A70" s="53"/>
      <c r="B70" s="55">
        <v>3132</v>
      </c>
      <c r="C70" s="55"/>
      <c r="D70" s="55" t="s">
        <v>71</v>
      </c>
      <c r="E70" s="220">
        <v>109779.9</v>
      </c>
      <c r="F70" s="87">
        <v>249627</v>
      </c>
      <c r="G70" s="87">
        <v>123993.17</v>
      </c>
      <c r="H70" s="87">
        <v>296790</v>
      </c>
      <c r="I70" s="232">
        <f t="shared" si="17"/>
        <v>112.94706043638226</v>
      </c>
      <c r="J70" s="131">
        <f t="shared" si="18"/>
        <v>41.77808214562485</v>
      </c>
      <c r="K70" s="35"/>
      <c r="L70" s="35"/>
    </row>
    <row r="71" spans="1:14" ht="25.5" x14ac:dyDescent="0.25">
      <c r="A71" s="53"/>
      <c r="B71" s="55">
        <v>3133</v>
      </c>
      <c r="C71" s="55"/>
      <c r="D71" s="55" t="s">
        <v>220</v>
      </c>
      <c r="E71" s="213"/>
      <c r="F71" s="86"/>
      <c r="G71" s="86"/>
      <c r="H71" s="86"/>
      <c r="I71" s="232"/>
      <c r="J71" s="131"/>
    </row>
    <row r="72" spans="1:14" x14ac:dyDescent="0.25">
      <c r="A72" s="73"/>
      <c r="B72" s="73"/>
      <c r="C72" s="74" t="s">
        <v>66</v>
      </c>
      <c r="D72" s="74" t="s">
        <v>124</v>
      </c>
      <c r="E72" s="231">
        <v>44244.41</v>
      </c>
      <c r="F72" s="75">
        <v>72468</v>
      </c>
      <c r="G72" s="75">
        <v>55246.02</v>
      </c>
      <c r="H72" s="75">
        <v>103874</v>
      </c>
      <c r="I72" s="233">
        <f>G72/E72*100</f>
        <v>124.86553668587736</v>
      </c>
      <c r="J72" s="131">
        <f t="shared" si="18"/>
        <v>53.185609488418663</v>
      </c>
      <c r="K72" s="35"/>
      <c r="N72" s="35"/>
    </row>
    <row r="73" spans="1:14" x14ac:dyDescent="0.25">
      <c r="A73" s="73"/>
      <c r="B73" s="73"/>
      <c r="C73" s="74" t="s">
        <v>51</v>
      </c>
      <c r="D73" s="74" t="s">
        <v>227</v>
      </c>
      <c r="E73" s="231">
        <f t="shared" ref="E73:E76" si="22">F73</f>
        <v>0</v>
      </c>
      <c r="F73" s="75">
        <v>0</v>
      </c>
      <c r="G73" s="75">
        <v>0</v>
      </c>
      <c r="H73" s="75"/>
      <c r="I73" s="233"/>
      <c r="J73" s="131"/>
      <c r="N73" s="35"/>
    </row>
    <row r="74" spans="1:14" x14ac:dyDescent="0.25">
      <c r="A74" s="59"/>
      <c r="B74" s="60"/>
      <c r="C74" s="61" t="s">
        <v>61</v>
      </c>
      <c r="D74" s="61" t="s">
        <v>226</v>
      </c>
      <c r="E74" s="231">
        <v>635178.27</v>
      </c>
      <c r="F74" s="62">
        <v>1766176</v>
      </c>
      <c r="G74" s="62">
        <v>882007</v>
      </c>
      <c r="H74" s="62">
        <v>2035700</v>
      </c>
      <c r="I74" s="233">
        <f t="shared" ref="I73:I76" si="23">G74/E74*100</f>
        <v>138.85975664753141</v>
      </c>
      <c r="J74" s="131">
        <f t="shared" si="18"/>
        <v>43.326963697990863</v>
      </c>
      <c r="K74" s="44"/>
      <c r="L74" s="44"/>
      <c r="N74" s="35"/>
    </row>
    <row r="75" spans="1:14" x14ac:dyDescent="0.25">
      <c r="A75" s="60"/>
      <c r="B75" s="60"/>
      <c r="C75" s="61" t="s">
        <v>240</v>
      </c>
      <c r="D75" s="29" t="s">
        <v>241</v>
      </c>
      <c r="E75" s="231">
        <f t="shared" si="22"/>
        <v>0</v>
      </c>
      <c r="F75" s="76">
        <v>0</v>
      </c>
      <c r="G75" s="76">
        <v>0</v>
      </c>
      <c r="H75" s="76"/>
      <c r="I75" s="233"/>
      <c r="J75" s="131"/>
      <c r="N75" s="35"/>
    </row>
    <row r="76" spans="1:14" x14ac:dyDescent="0.25">
      <c r="A76" s="73"/>
      <c r="B76" s="73"/>
      <c r="C76" s="74" t="s">
        <v>65</v>
      </c>
      <c r="D76" s="74" t="s">
        <v>230</v>
      </c>
      <c r="E76" s="231">
        <v>387.52</v>
      </c>
      <c r="F76" s="75">
        <v>545</v>
      </c>
      <c r="G76" s="75">
        <v>476.91</v>
      </c>
      <c r="H76" s="75">
        <v>590</v>
      </c>
      <c r="I76" s="233">
        <f t="shared" si="23"/>
        <v>123.06719653179192</v>
      </c>
      <c r="J76" s="131">
        <f t="shared" si="18"/>
        <v>80.832203389830511</v>
      </c>
      <c r="K76" s="35"/>
      <c r="L76" s="35"/>
      <c r="N76" s="35"/>
    </row>
    <row r="77" spans="1:14" x14ac:dyDescent="0.25">
      <c r="A77" s="66"/>
      <c r="B77" s="64">
        <v>32</v>
      </c>
      <c r="C77" s="64"/>
      <c r="D77" s="64" t="s">
        <v>30</v>
      </c>
      <c r="E77" s="237">
        <f>E78+E83+E90+E100</f>
        <v>139989.54999999999</v>
      </c>
      <c r="F77" s="88">
        <f t="shared" ref="F77:H77" si="24">F78+F83+F90+F100</f>
        <v>313909.49999999994</v>
      </c>
      <c r="G77" s="88">
        <f t="shared" si="24"/>
        <v>175397.57</v>
      </c>
      <c r="H77" s="88">
        <f t="shared" si="24"/>
        <v>382928.11999999994</v>
      </c>
      <c r="I77" s="238">
        <f>G77/E77*100</f>
        <v>125.29333082362221</v>
      </c>
      <c r="J77" s="131">
        <f t="shared" si="18"/>
        <v>45.804306562808719</v>
      </c>
      <c r="N77" s="35"/>
    </row>
    <row r="78" spans="1:14" s="28" customFormat="1" x14ac:dyDescent="0.25">
      <c r="A78" s="63"/>
      <c r="B78" s="63">
        <v>321</v>
      </c>
      <c r="C78" s="63"/>
      <c r="D78" s="63" t="s">
        <v>72</v>
      </c>
      <c r="E78" s="236">
        <f>E79+E80+E81+E82</f>
        <v>31167.409999999996</v>
      </c>
      <c r="F78" s="89">
        <f t="shared" ref="F78:H78" si="25">SUM(F79:F82)</f>
        <v>73288.079999999987</v>
      </c>
      <c r="G78" s="89">
        <f t="shared" si="25"/>
        <v>36315.750000000007</v>
      </c>
      <c r="H78" s="89">
        <f t="shared" si="25"/>
        <v>75442.37</v>
      </c>
      <c r="I78" s="238">
        <f t="shared" ref="I78:I107" si="26">G78/E78*100</f>
        <v>116.51834400099339</v>
      </c>
      <c r="J78" s="131">
        <f t="shared" si="18"/>
        <v>48.137074696884532</v>
      </c>
      <c r="N78" s="118"/>
    </row>
    <row r="79" spans="1:14" x14ac:dyDescent="0.25">
      <c r="A79" s="66"/>
      <c r="B79" s="66">
        <v>3211</v>
      </c>
      <c r="C79" s="66"/>
      <c r="D79" s="66" t="s">
        <v>82</v>
      </c>
      <c r="E79" s="234">
        <v>3631.68</v>
      </c>
      <c r="F79" s="87">
        <v>9979.39</v>
      </c>
      <c r="G79" s="87">
        <v>5403.18</v>
      </c>
      <c r="H79" s="87">
        <v>10238.290000000001</v>
      </c>
      <c r="I79" s="238">
        <f t="shared" si="26"/>
        <v>148.77907745175787</v>
      </c>
      <c r="J79" s="131">
        <f t="shared" si="18"/>
        <v>52.774242573711035</v>
      </c>
      <c r="N79" s="35"/>
    </row>
    <row r="80" spans="1:14" ht="26.25" x14ac:dyDescent="0.25">
      <c r="A80" s="91"/>
      <c r="B80" s="91">
        <v>3212</v>
      </c>
      <c r="C80" s="91"/>
      <c r="D80" s="92" t="s">
        <v>73</v>
      </c>
      <c r="E80" s="234">
        <v>27035.759999999998</v>
      </c>
      <c r="F80" s="87">
        <v>61796</v>
      </c>
      <c r="G80" s="87">
        <v>30240.23</v>
      </c>
      <c r="H80" s="87">
        <v>63800</v>
      </c>
      <c r="I80" s="238">
        <f t="shared" si="26"/>
        <v>111.8527091526186</v>
      </c>
      <c r="J80" s="131">
        <f t="shared" si="18"/>
        <v>47.39847962382445</v>
      </c>
      <c r="N80" s="35"/>
    </row>
    <row r="81" spans="1:14" x14ac:dyDescent="0.25">
      <c r="A81" s="66"/>
      <c r="B81" s="66">
        <v>3213</v>
      </c>
      <c r="C81" s="66"/>
      <c r="D81" s="66" t="s">
        <v>83</v>
      </c>
      <c r="E81" s="234">
        <v>341.76</v>
      </c>
      <c r="F81" s="87">
        <v>875.79</v>
      </c>
      <c r="G81" s="87">
        <v>537.94000000000005</v>
      </c>
      <c r="H81" s="87">
        <v>843.18</v>
      </c>
      <c r="I81" s="238">
        <f t="shared" si="26"/>
        <v>157.40285580524346</v>
      </c>
      <c r="J81" s="131">
        <f t="shared" si="18"/>
        <v>63.798951588035777</v>
      </c>
    </row>
    <row r="82" spans="1:14" x14ac:dyDescent="0.25">
      <c r="A82" s="66"/>
      <c r="B82" s="66">
        <v>3214</v>
      </c>
      <c r="C82" s="66"/>
      <c r="D82" s="66" t="s">
        <v>84</v>
      </c>
      <c r="E82" s="234">
        <v>158.21</v>
      </c>
      <c r="F82" s="87">
        <v>636.9</v>
      </c>
      <c r="G82" s="87">
        <v>134.4</v>
      </c>
      <c r="H82" s="87">
        <v>560.9</v>
      </c>
      <c r="I82" s="238">
        <f t="shared" si="26"/>
        <v>84.950382403135066</v>
      </c>
      <c r="J82" s="131">
        <f t="shared" si="18"/>
        <v>23.961490461757894</v>
      </c>
      <c r="N82" s="35"/>
    </row>
    <row r="83" spans="1:14" s="28" customFormat="1" x14ac:dyDescent="0.25">
      <c r="A83" s="63"/>
      <c r="B83" s="63">
        <v>322</v>
      </c>
      <c r="C83" s="64"/>
      <c r="D83" s="69" t="s">
        <v>74</v>
      </c>
      <c r="E83" s="235">
        <f>E84+E85+E86+E87+E88+E89</f>
        <v>79754.59</v>
      </c>
      <c r="F83" s="89">
        <f t="shared" ref="F83:H83" si="27">SUM(F84:F89)</f>
        <v>177469.46999999997</v>
      </c>
      <c r="G83" s="89">
        <f t="shared" si="27"/>
        <v>109938</v>
      </c>
      <c r="H83" s="89">
        <f t="shared" si="27"/>
        <v>248323.96999999997</v>
      </c>
      <c r="I83" s="238">
        <f t="shared" si="26"/>
        <v>137.84535786592346</v>
      </c>
      <c r="J83" s="131">
        <f t="shared" si="18"/>
        <v>44.272004833041294</v>
      </c>
    </row>
    <row r="84" spans="1:14" x14ac:dyDescent="0.25">
      <c r="A84" s="66"/>
      <c r="B84" s="66">
        <v>3221</v>
      </c>
      <c r="C84" s="67"/>
      <c r="D84" s="93" t="s">
        <v>85</v>
      </c>
      <c r="E84" s="234">
        <v>5803.75</v>
      </c>
      <c r="F84" s="87">
        <v>16271.72</v>
      </c>
      <c r="G84" s="87">
        <v>5918.01</v>
      </c>
      <c r="H84" s="87">
        <v>17302.060000000001</v>
      </c>
      <c r="I84" s="238">
        <f t="shared" si="26"/>
        <v>101.96872711608873</v>
      </c>
      <c r="J84" s="131">
        <f t="shared" si="18"/>
        <v>34.204077433554154</v>
      </c>
    </row>
    <row r="85" spans="1:14" x14ac:dyDescent="0.25">
      <c r="A85" s="66"/>
      <c r="B85" s="66">
        <v>3222</v>
      </c>
      <c r="C85" s="67"/>
      <c r="D85" s="93" t="s">
        <v>86</v>
      </c>
      <c r="E85" s="234">
        <v>50582.67</v>
      </c>
      <c r="F85" s="87">
        <v>120161.72</v>
      </c>
      <c r="G85" s="87">
        <v>89945.3</v>
      </c>
      <c r="H85" s="87">
        <v>170438</v>
      </c>
      <c r="I85" s="238">
        <f t="shared" si="26"/>
        <v>177.81841093006756</v>
      </c>
      <c r="J85" s="131">
        <f t="shared" si="18"/>
        <v>52.77303183562352</v>
      </c>
    </row>
    <row r="86" spans="1:14" x14ac:dyDescent="0.25">
      <c r="A86" s="66"/>
      <c r="B86" s="66">
        <v>3223</v>
      </c>
      <c r="C86" s="67"/>
      <c r="D86" s="93" t="s">
        <v>98</v>
      </c>
      <c r="E86" s="234">
        <v>22589.27</v>
      </c>
      <c r="F86" s="87">
        <v>32402.37</v>
      </c>
      <c r="G86" s="87">
        <v>12021.75</v>
      </c>
      <c r="H86" s="94">
        <v>52281.37</v>
      </c>
      <c r="I86" s="238">
        <f t="shared" si="26"/>
        <v>53.218851251058574</v>
      </c>
      <c r="J86" s="131">
        <f t="shared" si="18"/>
        <v>22.994328572491501</v>
      </c>
    </row>
    <row r="87" spans="1:14" x14ac:dyDescent="0.25">
      <c r="A87" s="66"/>
      <c r="B87" s="66">
        <v>3224</v>
      </c>
      <c r="C87" s="67"/>
      <c r="D87" s="93" t="s">
        <v>99</v>
      </c>
      <c r="E87" s="234">
        <v>778.9</v>
      </c>
      <c r="F87" s="87">
        <v>4845.3</v>
      </c>
      <c r="G87" s="87">
        <v>240.66</v>
      </c>
      <c r="H87" s="94">
        <v>4645.3</v>
      </c>
      <c r="I87" s="238">
        <f t="shared" si="26"/>
        <v>30.897419437668503</v>
      </c>
      <c r="J87" s="131">
        <f t="shared" si="18"/>
        <v>5.1807202979355473</v>
      </c>
    </row>
    <row r="88" spans="1:14" x14ac:dyDescent="0.25">
      <c r="A88" s="66"/>
      <c r="B88" s="66">
        <v>3225</v>
      </c>
      <c r="C88" s="67"/>
      <c r="D88" s="93" t="s">
        <v>75</v>
      </c>
      <c r="E88" s="234"/>
      <c r="F88" s="87">
        <v>2844.09</v>
      </c>
      <c r="G88" s="87">
        <v>1247.08</v>
      </c>
      <c r="H88" s="87">
        <v>2312.9699999999998</v>
      </c>
      <c r="I88" s="238">
        <v>0</v>
      </c>
      <c r="J88" s="131">
        <f t="shared" si="18"/>
        <v>53.916825553292959</v>
      </c>
    </row>
    <row r="89" spans="1:14" x14ac:dyDescent="0.25">
      <c r="A89" s="66"/>
      <c r="B89" s="66">
        <v>3227</v>
      </c>
      <c r="C89" s="64"/>
      <c r="D89" s="66" t="s">
        <v>100</v>
      </c>
      <c r="E89" s="234"/>
      <c r="F89" s="87">
        <v>944.27</v>
      </c>
      <c r="G89" s="87">
        <v>565.20000000000005</v>
      </c>
      <c r="H89" s="94">
        <v>1344.27</v>
      </c>
      <c r="I89" s="238">
        <v>0</v>
      </c>
      <c r="J89" s="131">
        <f t="shared" si="18"/>
        <v>42.045124863308715</v>
      </c>
    </row>
    <row r="90" spans="1:14" s="28" customFormat="1" x14ac:dyDescent="0.25">
      <c r="A90" s="63"/>
      <c r="B90" s="63">
        <v>323</v>
      </c>
      <c r="C90" s="64"/>
      <c r="D90" s="69" t="s">
        <v>87</v>
      </c>
      <c r="E90" s="235">
        <f>E91+E92+E93+E94+E95+E96+E97+E98+E99</f>
        <v>21152.689999999995</v>
      </c>
      <c r="F90" s="89">
        <f t="shared" ref="F90:H90" si="28">SUM(F91:F99)</f>
        <v>44079.08</v>
      </c>
      <c r="G90" s="89">
        <f t="shared" si="28"/>
        <v>21867.869999999995</v>
      </c>
      <c r="H90" s="89">
        <f t="shared" si="28"/>
        <v>41991.62</v>
      </c>
      <c r="I90" s="238">
        <f t="shared" si="26"/>
        <v>103.38103569806016</v>
      </c>
      <c r="J90" s="131">
        <f t="shared" si="18"/>
        <v>52.07674769394464</v>
      </c>
    </row>
    <row r="91" spans="1:14" x14ac:dyDescent="0.25">
      <c r="A91" s="66"/>
      <c r="B91" s="66">
        <v>3231</v>
      </c>
      <c r="C91" s="67"/>
      <c r="D91" s="93" t="s">
        <v>129</v>
      </c>
      <c r="E91" s="234">
        <v>4161.5200000000004</v>
      </c>
      <c r="F91" s="90">
        <v>9320.4599999999991</v>
      </c>
      <c r="G91" s="90">
        <v>3964.66</v>
      </c>
      <c r="H91" s="90">
        <v>9254.4599999999991</v>
      </c>
      <c r="I91" s="238">
        <f t="shared" si="26"/>
        <v>95.269516907283872</v>
      </c>
      <c r="J91" s="131">
        <f t="shared" si="18"/>
        <v>42.84053310511905</v>
      </c>
    </row>
    <row r="92" spans="1:14" x14ac:dyDescent="0.25">
      <c r="A92" s="66"/>
      <c r="B92" s="66">
        <v>3232</v>
      </c>
      <c r="C92" s="67"/>
      <c r="D92" s="93" t="s">
        <v>101</v>
      </c>
      <c r="E92" s="234">
        <v>5917.23</v>
      </c>
      <c r="F92" s="87">
        <v>9601.01</v>
      </c>
      <c r="G92" s="87">
        <v>5757.36</v>
      </c>
      <c r="H92" s="94">
        <v>11676.01</v>
      </c>
      <c r="I92" s="238">
        <f t="shared" si="26"/>
        <v>97.298229070020938</v>
      </c>
      <c r="J92" s="131">
        <f t="shared" si="18"/>
        <v>49.309310286647573</v>
      </c>
    </row>
    <row r="93" spans="1:14" x14ac:dyDescent="0.25">
      <c r="A93" s="66"/>
      <c r="B93" s="66">
        <v>3233</v>
      </c>
      <c r="C93" s="67"/>
      <c r="D93" s="93" t="s">
        <v>105</v>
      </c>
      <c r="E93" s="234"/>
      <c r="F93" s="87">
        <v>66.36</v>
      </c>
      <c r="G93" s="87">
        <v>0</v>
      </c>
      <c r="H93" s="94">
        <v>66.36</v>
      </c>
      <c r="I93" s="238">
        <v>0</v>
      </c>
      <c r="J93" s="131">
        <f t="shared" si="18"/>
        <v>0</v>
      </c>
    </row>
    <row r="94" spans="1:14" x14ac:dyDescent="0.25">
      <c r="A94" s="66"/>
      <c r="B94" s="66">
        <v>3234</v>
      </c>
      <c r="C94" s="67"/>
      <c r="D94" s="93" t="s">
        <v>102</v>
      </c>
      <c r="E94" s="234">
        <v>4949.33</v>
      </c>
      <c r="F94" s="87">
        <v>11281.75</v>
      </c>
      <c r="G94" s="87">
        <v>5408.9</v>
      </c>
      <c r="H94" s="94">
        <v>7399.75</v>
      </c>
      <c r="I94" s="238">
        <f t="shared" si="26"/>
        <v>109.28549924939335</v>
      </c>
      <c r="J94" s="131">
        <f t="shared" si="18"/>
        <v>73.095712692996386</v>
      </c>
    </row>
    <row r="95" spans="1:14" x14ac:dyDescent="0.25">
      <c r="A95" s="66"/>
      <c r="B95" s="66">
        <v>3235</v>
      </c>
      <c r="C95" s="67"/>
      <c r="D95" s="93" t="s">
        <v>106</v>
      </c>
      <c r="E95" s="234">
        <v>2206.52</v>
      </c>
      <c r="F95" s="86">
        <v>4167.5</v>
      </c>
      <c r="G95" s="86">
        <v>2670.67</v>
      </c>
      <c r="H95" s="107">
        <v>4167.5</v>
      </c>
      <c r="I95" s="238">
        <f t="shared" si="26"/>
        <v>121.03538603774268</v>
      </c>
      <c r="J95" s="131">
        <f t="shared" si="18"/>
        <v>64.083263347330529</v>
      </c>
    </row>
    <row r="96" spans="1:14" x14ac:dyDescent="0.25">
      <c r="A96" s="66"/>
      <c r="B96" s="66">
        <v>3236</v>
      </c>
      <c r="C96" s="67"/>
      <c r="D96" s="93" t="s">
        <v>103</v>
      </c>
      <c r="E96" s="234">
        <v>1181.28</v>
      </c>
      <c r="F96" s="90">
        <v>3849.35</v>
      </c>
      <c r="G96" s="90">
        <v>334.42</v>
      </c>
      <c r="H96" s="90">
        <v>3485.35</v>
      </c>
      <c r="I96" s="238">
        <f t="shared" si="26"/>
        <v>28.309968847352028</v>
      </c>
      <c r="J96" s="131">
        <f t="shared" si="18"/>
        <v>9.5950191515916625</v>
      </c>
    </row>
    <row r="97" spans="1:12" x14ac:dyDescent="0.25">
      <c r="A97" s="66"/>
      <c r="B97" s="66">
        <v>3237</v>
      </c>
      <c r="C97" s="67"/>
      <c r="D97" s="93" t="s">
        <v>88</v>
      </c>
      <c r="E97" s="234">
        <v>1623.53</v>
      </c>
      <c r="F97" s="87">
        <v>3204.56</v>
      </c>
      <c r="G97" s="87">
        <v>2632.01</v>
      </c>
      <c r="H97" s="87">
        <v>3354.1</v>
      </c>
      <c r="I97" s="238">
        <f t="shared" si="26"/>
        <v>162.11649923315247</v>
      </c>
      <c r="J97" s="131">
        <f t="shared" si="18"/>
        <v>78.471423034495103</v>
      </c>
      <c r="K97" s="35"/>
    </row>
    <row r="98" spans="1:12" x14ac:dyDescent="0.25">
      <c r="A98" s="66"/>
      <c r="B98" s="66">
        <v>3238</v>
      </c>
      <c r="C98" s="67"/>
      <c r="D98" s="93" t="s">
        <v>107</v>
      </c>
      <c r="E98" s="234">
        <v>1113.28</v>
      </c>
      <c r="F98" s="95">
        <v>2389.0100000000002</v>
      </c>
      <c r="G98" s="95">
        <v>1053.3499999999999</v>
      </c>
      <c r="H98" s="95">
        <v>2389.0100000000002</v>
      </c>
      <c r="I98" s="238">
        <f t="shared" si="26"/>
        <v>94.616807990801945</v>
      </c>
      <c r="J98" s="131">
        <f t="shared" si="18"/>
        <v>44.09148559445125</v>
      </c>
    </row>
    <row r="99" spans="1:12" x14ac:dyDescent="0.25">
      <c r="A99" s="66"/>
      <c r="B99" s="66">
        <v>3239</v>
      </c>
      <c r="C99" s="67"/>
      <c r="D99" s="93" t="s">
        <v>108</v>
      </c>
      <c r="E99" s="234"/>
      <c r="F99" s="87">
        <v>199.08</v>
      </c>
      <c r="G99" s="87">
        <v>46.5</v>
      </c>
      <c r="H99" s="87">
        <v>199.08</v>
      </c>
      <c r="I99" s="238">
        <v>0</v>
      </c>
      <c r="J99" s="131">
        <f t="shared" si="18"/>
        <v>23.357444243520192</v>
      </c>
    </row>
    <row r="100" spans="1:12" s="28" customFormat="1" ht="25.5" x14ac:dyDescent="0.25">
      <c r="A100" s="63"/>
      <c r="B100" s="63">
        <v>329</v>
      </c>
      <c r="C100" s="64"/>
      <c r="D100" s="69" t="s">
        <v>77</v>
      </c>
      <c r="E100" s="235">
        <f>E101+E102+E103+E104+E105+E106+E107</f>
        <v>7914.86</v>
      </c>
      <c r="F100" s="89">
        <f t="shared" ref="F100:H100" si="29">SUM(F101:F107)</f>
        <v>19072.870000000003</v>
      </c>
      <c r="G100" s="89">
        <f t="shared" si="29"/>
        <v>7275.95</v>
      </c>
      <c r="H100" s="89">
        <f t="shared" si="29"/>
        <v>17170.16</v>
      </c>
      <c r="I100" s="238">
        <f t="shared" si="26"/>
        <v>91.92771571449147</v>
      </c>
      <c r="J100" s="131">
        <f t="shared" si="18"/>
        <v>42.375551538250079</v>
      </c>
    </row>
    <row r="101" spans="1:12" ht="25.5" x14ac:dyDescent="0.25">
      <c r="A101" s="66"/>
      <c r="B101" s="66">
        <v>3291</v>
      </c>
      <c r="C101" s="67"/>
      <c r="D101" s="93" t="s">
        <v>113</v>
      </c>
      <c r="E101" s="234"/>
      <c r="F101" s="95">
        <v>796.34</v>
      </c>
      <c r="G101" s="95">
        <v>0</v>
      </c>
      <c r="H101" s="95">
        <v>796.34</v>
      </c>
      <c r="I101" s="238">
        <v>0</v>
      </c>
      <c r="J101" s="131">
        <f t="shared" si="18"/>
        <v>0</v>
      </c>
    </row>
    <row r="102" spans="1:12" x14ac:dyDescent="0.25">
      <c r="A102" s="66"/>
      <c r="B102" s="66">
        <v>3292</v>
      </c>
      <c r="C102" s="67"/>
      <c r="D102" s="93" t="s">
        <v>130</v>
      </c>
      <c r="E102" s="234"/>
      <c r="F102" s="95"/>
      <c r="G102" s="95">
        <v>0</v>
      </c>
      <c r="H102" s="95"/>
      <c r="I102" s="238">
        <v>0</v>
      </c>
      <c r="J102" s="131"/>
    </row>
    <row r="103" spans="1:12" x14ac:dyDescent="0.25">
      <c r="A103" s="66"/>
      <c r="B103" s="66">
        <v>3293</v>
      </c>
      <c r="C103" s="67"/>
      <c r="D103" s="93" t="s">
        <v>117</v>
      </c>
      <c r="E103" s="234"/>
      <c r="F103" s="95"/>
      <c r="G103" s="95">
        <v>0</v>
      </c>
      <c r="H103" s="95"/>
      <c r="I103" s="238">
        <v>0</v>
      </c>
      <c r="J103" s="131"/>
    </row>
    <row r="104" spans="1:12" x14ac:dyDescent="0.25">
      <c r="A104" s="66"/>
      <c r="B104" s="66">
        <v>3294</v>
      </c>
      <c r="C104" s="67"/>
      <c r="D104" s="93" t="s">
        <v>109</v>
      </c>
      <c r="E104" s="234">
        <v>106.18</v>
      </c>
      <c r="F104" s="95">
        <v>159.27000000000001</v>
      </c>
      <c r="G104" s="95">
        <v>108.09</v>
      </c>
      <c r="H104" s="95">
        <v>159.27000000000001</v>
      </c>
      <c r="I104" s="238">
        <f t="shared" si="26"/>
        <v>101.79883217178376</v>
      </c>
      <c r="J104" s="131">
        <f t="shared" si="18"/>
        <v>67.865888114522505</v>
      </c>
    </row>
    <row r="105" spans="1:12" x14ac:dyDescent="0.25">
      <c r="A105" s="66"/>
      <c r="B105" s="66">
        <v>3295</v>
      </c>
      <c r="C105" s="67"/>
      <c r="D105" s="93" t="s">
        <v>76</v>
      </c>
      <c r="E105" s="234">
        <v>1053.6500000000001</v>
      </c>
      <c r="F105" s="87">
        <v>3632.72</v>
      </c>
      <c r="G105" s="87">
        <v>465.42</v>
      </c>
      <c r="H105" s="87">
        <v>2132.7199999999998</v>
      </c>
      <c r="I105" s="238">
        <f t="shared" si="26"/>
        <v>44.172163431879653</v>
      </c>
      <c r="J105" s="131">
        <f t="shared" si="18"/>
        <v>21.822836565512588</v>
      </c>
    </row>
    <row r="106" spans="1:12" x14ac:dyDescent="0.25">
      <c r="A106" s="66"/>
      <c r="B106" s="66">
        <v>3296</v>
      </c>
      <c r="C106" s="67"/>
      <c r="D106" s="93" t="s">
        <v>78</v>
      </c>
      <c r="E106" s="234"/>
      <c r="F106" s="87">
        <v>2500</v>
      </c>
      <c r="G106" s="87">
        <v>746.57</v>
      </c>
      <c r="H106" s="87">
        <v>800</v>
      </c>
      <c r="I106" s="238">
        <v>0</v>
      </c>
      <c r="J106" s="131">
        <f t="shared" si="18"/>
        <v>93.321250000000006</v>
      </c>
    </row>
    <row r="107" spans="1:12" x14ac:dyDescent="0.25">
      <c r="A107" s="66"/>
      <c r="B107" s="66">
        <v>3299</v>
      </c>
      <c r="C107" s="67"/>
      <c r="D107" s="93" t="s">
        <v>77</v>
      </c>
      <c r="E107" s="234">
        <v>6755.03</v>
      </c>
      <c r="F107" s="87">
        <v>11984.54</v>
      </c>
      <c r="G107" s="87">
        <v>5955.87</v>
      </c>
      <c r="H107" s="87">
        <v>13281.83</v>
      </c>
      <c r="I107" s="238">
        <f t="shared" si="26"/>
        <v>88.169408574055183</v>
      </c>
      <c r="J107" s="131">
        <f t="shared" si="18"/>
        <v>44.842239360088179</v>
      </c>
    </row>
    <row r="108" spans="1:12" x14ac:dyDescent="0.25">
      <c r="A108" s="73"/>
      <c r="B108" s="73"/>
      <c r="C108" s="74" t="s">
        <v>66</v>
      </c>
      <c r="D108" s="74" t="s">
        <v>124</v>
      </c>
      <c r="E108" s="227">
        <v>70466.289999999994</v>
      </c>
      <c r="F108" s="75">
        <v>85818.5</v>
      </c>
      <c r="G108" s="75">
        <v>38048.660000000003</v>
      </c>
      <c r="H108" s="75">
        <v>115178.04</v>
      </c>
      <c r="I108" s="247">
        <f>G108/E108*100</f>
        <v>53.99554879361466</v>
      </c>
      <c r="J108" s="131">
        <f t="shared" si="18"/>
        <v>33.034647924205004</v>
      </c>
      <c r="K108" s="44"/>
      <c r="L108" s="44"/>
    </row>
    <row r="109" spans="1:12" x14ac:dyDescent="0.25">
      <c r="A109" s="73"/>
      <c r="B109" s="73"/>
      <c r="C109" s="74" t="s">
        <v>51</v>
      </c>
      <c r="D109" s="74" t="s">
        <v>227</v>
      </c>
      <c r="E109" s="226">
        <v>285.52</v>
      </c>
      <c r="F109" s="75">
        <v>876</v>
      </c>
      <c r="G109" s="75"/>
      <c r="H109" s="75">
        <v>755</v>
      </c>
      <c r="I109" s="247">
        <f t="shared" ref="I109:I116" si="30">G109/E109*100</f>
        <v>0</v>
      </c>
      <c r="J109" s="131">
        <f t="shared" si="18"/>
        <v>0</v>
      </c>
      <c r="K109" s="44"/>
    </row>
    <row r="110" spans="1:12" ht="25.5" x14ac:dyDescent="0.25">
      <c r="A110" s="60"/>
      <c r="B110" s="60"/>
      <c r="C110" s="61" t="s">
        <v>236</v>
      </c>
      <c r="D110" s="29" t="s">
        <v>176</v>
      </c>
      <c r="E110" s="226">
        <v>0</v>
      </c>
      <c r="F110" s="76"/>
      <c r="G110" s="76">
        <v>214.43</v>
      </c>
      <c r="H110" s="76">
        <v>440</v>
      </c>
      <c r="I110" s="247"/>
      <c r="J110" s="131">
        <f t="shared" si="18"/>
        <v>48.734090909090909</v>
      </c>
      <c r="K110" s="44"/>
    </row>
    <row r="111" spans="1:12" x14ac:dyDescent="0.25">
      <c r="A111" s="59"/>
      <c r="B111" s="60"/>
      <c r="C111" s="61" t="s">
        <v>97</v>
      </c>
      <c r="D111" s="61" t="s">
        <v>228</v>
      </c>
      <c r="E111" s="240">
        <v>60326.02</v>
      </c>
      <c r="F111" s="62">
        <v>146074</v>
      </c>
      <c r="G111" s="62">
        <v>13852.78</v>
      </c>
      <c r="H111" s="62">
        <v>46592</v>
      </c>
      <c r="I111" s="247">
        <f t="shared" si="30"/>
        <v>22.963192333921583</v>
      </c>
      <c r="J111" s="131">
        <f t="shared" si="18"/>
        <v>29.732099931318682</v>
      </c>
      <c r="K111" s="44"/>
    </row>
    <row r="112" spans="1:12" ht="25.5" x14ac:dyDescent="0.25">
      <c r="A112" s="60"/>
      <c r="B112" s="60"/>
      <c r="C112" s="61" t="s">
        <v>239</v>
      </c>
      <c r="D112" s="29" t="s">
        <v>188</v>
      </c>
      <c r="E112" s="226">
        <v>0</v>
      </c>
      <c r="F112" s="76">
        <v>797</v>
      </c>
      <c r="G112" s="76">
        <v>3880.84</v>
      </c>
      <c r="H112" s="76">
        <v>5771.11</v>
      </c>
      <c r="I112" s="247">
        <v>0</v>
      </c>
      <c r="J112" s="131">
        <f t="shared" si="18"/>
        <v>67.245989073159237</v>
      </c>
      <c r="K112" s="44"/>
    </row>
    <row r="113" spans="1:12" x14ac:dyDescent="0.25">
      <c r="A113" s="59"/>
      <c r="B113" s="60"/>
      <c r="C113" s="61" t="s">
        <v>61</v>
      </c>
      <c r="D113" s="61" t="s">
        <v>226</v>
      </c>
      <c r="E113" s="239">
        <v>3774.97</v>
      </c>
      <c r="F113" s="62">
        <v>70022</v>
      </c>
      <c r="G113" s="62">
        <v>111411.04</v>
      </c>
      <c r="H113" s="62">
        <v>202440</v>
      </c>
      <c r="I113" s="248">
        <f t="shared" si="30"/>
        <v>2951.3092819280682</v>
      </c>
      <c r="J113" s="131">
        <f t="shared" si="18"/>
        <v>55.034103932029247</v>
      </c>
      <c r="K113" s="35"/>
    </row>
    <row r="114" spans="1:12" x14ac:dyDescent="0.25">
      <c r="A114" s="60"/>
      <c r="B114" s="60"/>
      <c r="C114" s="61" t="s">
        <v>240</v>
      </c>
      <c r="D114" s="29" t="s">
        <v>241</v>
      </c>
      <c r="E114" s="226">
        <v>0</v>
      </c>
      <c r="F114" s="76"/>
      <c r="G114" s="76">
        <v>91.93</v>
      </c>
      <c r="H114" s="76">
        <v>91.93</v>
      </c>
      <c r="I114" s="247">
        <v>0</v>
      </c>
      <c r="J114" s="131">
        <f t="shared" si="18"/>
        <v>100</v>
      </c>
    </row>
    <row r="115" spans="1:12" x14ac:dyDescent="0.25">
      <c r="A115" s="73"/>
      <c r="B115" s="73"/>
      <c r="C115" s="74" t="s">
        <v>65</v>
      </c>
      <c r="D115" s="74" t="s">
        <v>230</v>
      </c>
      <c r="E115" s="227">
        <v>5136.75</v>
      </c>
      <c r="F115" s="75">
        <v>8281</v>
      </c>
      <c r="G115" s="75">
        <v>6296.92</v>
      </c>
      <c r="H115" s="75">
        <v>9228</v>
      </c>
      <c r="I115" s="247">
        <v>0</v>
      </c>
      <c r="J115" s="131">
        <f t="shared" si="18"/>
        <v>68.23710446467274</v>
      </c>
    </row>
    <row r="116" spans="1:12" ht="25.5" x14ac:dyDescent="0.25">
      <c r="A116" s="60"/>
      <c r="B116" s="60"/>
      <c r="C116" s="61" t="s">
        <v>242</v>
      </c>
      <c r="D116" s="29" t="s">
        <v>215</v>
      </c>
      <c r="E116" s="226">
        <v>0</v>
      </c>
      <c r="F116" s="76">
        <v>2041</v>
      </c>
      <c r="G116" s="76">
        <v>1600.97</v>
      </c>
      <c r="H116" s="76">
        <v>3232.04</v>
      </c>
      <c r="I116" s="247">
        <v>0</v>
      </c>
      <c r="J116" s="131">
        <f t="shared" si="18"/>
        <v>49.534349822403186</v>
      </c>
    </row>
    <row r="117" spans="1:12" x14ac:dyDescent="0.25">
      <c r="A117" s="66"/>
      <c r="B117" s="64">
        <v>34</v>
      </c>
      <c r="C117" s="64"/>
      <c r="D117" s="96" t="s">
        <v>79</v>
      </c>
      <c r="E117" s="241">
        <f>E118</f>
        <v>753.92</v>
      </c>
      <c r="F117" s="88">
        <f t="shared" ref="F117:H117" si="31">F118</f>
        <v>5500.4</v>
      </c>
      <c r="G117" s="88">
        <f t="shared" si="31"/>
        <v>1076.5999999999999</v>
      </c>
      <c r="H117" s="88">
        <f t="shared" si="31"/>
        <v>2250.4</v>
      </c>
      <c r="I117" s="238">
        <f>G117/E117*100</f>
        <v>142.80029711375212</v>
      </c>
      <c r="J117" s="131">
        <f t="shared" si="18"/>
        <v>47.840383931745464</v>
      </c>
    </row>
    <row r="118" spans="1:12" s="28" customFormat="1" x14ac:dyDescent="0.25">
      <c r="A118" s="63"/>
      <c r="B118" s="63">
        <v>343</v>
      </c>
      <c r="C118" s="64"/>
      <c r="D118" s="69" t="s">
        <v>80</v>
      </c>
      <c r="E118" s="225">
        <f>E119+E120</f>
        <v>753.92</v>
      </c>
      <c r="F118" s="89">
        <f t="shared" ref="F118:H118" si="32">F119+F120</f>
        <v>5500.4</v>
      </c>
      <c r="G118" s="89">
        <f t="shared" si="32"/>
        <v>1076.5999999999999</v>
      </c>
      <c r="H118" s="89">
        <f t="shared" si="32"/>
        <v>2250.4</v>
      </c>
      <c r="I118" s="238">
        <f t="shared" ref="I118:I120" si="33">G118/E118*100</f>
        <v>142.80029711375212</v>
      </c>
      <c r="J118" s="131">
        <f t="shared" si="18"/>
        <v>47.840383931745464</v>
      </c>
    </row>
    <row r="119" spans="1:12" ht="26.25" x14ac:dyDescent="0.25">
      <c r="A119" s="91"/>
      <c r="B119" s="91">
        <v>3431</v>
      </c>
      <c r="C119" s="97"/>
      <c r="D119" s="92" t="s">
        <v>110</v>
      </c>
      <c r="E119" s="242">
        <v>753.92</v>
      </c>
      <c r="F119" s="87">
        <v>1975.4</v>
      </c>
      <c r="G119" s="87">
        <v>662.81</v>
      </c>
      <c r="H119" s="94">
        <v>1775.4</v>
      </c>
      <c r="I119" s="238">
        <f t="shared" si="33"/>
        <v>87.915163412563672</v>
      </c>
      <c r="J119" s="131">
        <f t="shared" si="18"/>
        <v>37.332995381322512</v>
      </c>
      <c r="L119" s="35"/>
    </row>
    <row r="120" spans="1:12" x14ac:dyDescent="0.25">
      <c r="A120" s="66"/>
      <c r="B120" s="66">
        <v>3433</v>
      </c>
      <c r="C120" s="64"/>
      <c r="D120" s="93" t="s">
        <v>81</v>
      </c>
      <c r="E120" s="243"/>
      <c r="F120" s="87">
        <v>3525</v>
      </c>
      <c r="G120" s="87">
        <v>413.79</v>
      </c>
      <c r="H120" s="87">
        <v>475</v>
      </c>
      <c r="I120" s="238"/>
      <c r="J120" s="131">
        <f t="shared" si="18"/>
        <v>87.113684210526316</v>
      </c>
    </row>
    <row r="121" spans="1:12" x14ac:dyDescent="0.25">
      <c r="A121" s="73"/>
      <c r="B121" s="73"/>
      <c r="C121" s="74" t="s">
        <v>66</v>
      </c>
      <c r="D121" s="74" t="s">
        <v>124</v>
      </c>
      <c r="E121" s="226">
        <v>753.92</v>
      </c>
      <c r="F121" s="75">
        <v>1725.4</v>
      </c>
      <c r="G121" s="75">
        <v>662.12</v>
      </c>
      <c r="H121" s="75">
        <v>1725.4</v>
      </c>
      <c r="I121" s="247">
        <f>G121/E121*100</f>
        <v>87.823641765704579</v>
      </c>
      <c r="J121" s="131">
        <f t="shared" si="18"/>
        <v>38.374869595456126</v>
      </c>
      <c r="K121" s="35"/>
    </row>
    <row r="122" spans="1:12" x14ac:dyDescent="0.25">
      <c r="A122" s="73"/>
      <c r="B122" s="73"/>
      <c r="C122" s="74" t="s">
        <v>61</v>
      </c>
      <c r="D122" s="74" t="s">
        <v>226</v>
      </c>
      <c r="E122" s="207"/>
      <c r="F122" s="75">
        <v>3500</v>
      </c>
      <c r="G122" s="75">
        <v>413.79</v>
      </c>
      <c r="H122" s="75">
        <v>450</v>
      </c>
      <c r="I122" s="216"/>
      <c r="J122" s="131">
        <f t="shared" si="18"/>
        <v>91.953333333333347</v>
      </c>
      <c r="K122" s="44"/>
      <c r="L122" s="44"/>
    </row>
    <row r="123" spans="1:12" x14ac:dyDescent="0.25">
      <c r="A123" s="59"/>
      <c r="B123" s="60"/>
      <c r="C123" s="61" t="s">
        <v>97</v>
      </c>
      <c r="D123" s="61" t="s">
        <v>228</v>
      </c>
      <c r="E123" s="205"/>
      <c r="F123" s="62">
        <v>200</v>
      </c>
      <c r="G123" s="62"/>
      <c r="H123" s="62">
        <v>0</v>
      </c>
      <c r="I123" s="215"/>
      <c r="J123" s="131"/>
      <c r="K123" s="44"/>
    </row>
    <row r="124" spans="1:12" x14ac:dyDescent="0.25">
      <c r="A124" s="59"/>
      <c r="B124" s="60"/>
      <c r="C124" s="61" t="s">
        <v>236</v>
      </c>
      <c r="D124" s="61" t="s">
        <v>247</v>
      </c>
      <c r="E124" s="205"/>
      <c r="F124" s="62">
        <v>75</v>
      </c>
      <c r="G124" s="62">
        <v>0.69</v>
      </c>
      <c r="H124" s="62">
        <v>75</v>
      </c>
      <c r="I124" s="215"/>
      <c r="J124" s="131">
        <f t="shared" si="18"/>
        <v>0.91999999999999993</v>
      </c>
    </row>
    <row r="125" spans="1:12" ht="38.25" x14ac:dyDescent="0.25">
      <c r="A125" s="64"/>
      <c r="B125" s="64">
        <v>37</v>
      </c>
      <c r="C125" s="64"/>
      <c r="D125" s="96" t="s">
        <v>104</v>
      </c>
      <c r="E125" s="241">
        <f>E126</f>
        <v>8391.34</v>
      </c>
      <c r="F125" s="88">
        <f t="shared" ref="F125:H125" si="34">F126</f>
        <v>57046.87</v>
      </c>
      <c r="G125" s="88">
        <f t="shared" si="34"/>
        <v>3921.95</v>
      </c>
      <c r="H125" s="88">
        <f t="shared" si="34"/>
        <v>57046.87</v>
      </c>
      <c r="I125" s="238">
        <f>G125/E125*100</f>
        <v>46.738065672467087</v>
      </c>
      <c r="J125" s="131">
        <f t="shared" si="18"/>
        <v>6.874960887424673</v>
      </c>
    </row>
    <row r="126" spans="1:12" s="28" customFormat="1" ht="25.5" x14ac:dyDescent="0.25">
      <c r="A126" s="63"/>
      <c r="B126" s="63">
        <v>372</v>
      </c>
      <c r="C126" s="64"/>
      <c r="D126" s="69" t="s">
        <v>94</v>
      </c>
      <c r="E126" s="225">
        <f>E127+E128+E129</f>
        <v>8391.34</v>
      </c>
      <c r="F126" s="89">
        <f t="shared" ref="F126:H126" si="35">SUM(F127:F129)</f>
        <v>57046.87</v>
      </c>
      <c r="G126" s="89">
        <f t="shared" si="35"/>
        <v>3921.95</v>
      </c>
      <c r="H126" s="89">
        <f t="shared" si="35"/>
        <v>57046.87</v>
      </c>
      <c r="I126" s="238">
        <f t="shared" ref="I126:I129" si="36">G126/E126*100</f>
        <v>46.738065672467087</v>
      </c>
      <c r="J126" s="131">
        <f t="shared" ref="J126:J161" si="37">G126/H126*100</f>
        <v>6.874960887424673</v>
      </c>
    </row>
    <row r="127" spans="1:12" ht="25.5" x14ac:dyDescent="0.25">
      <c r="A127" s="66"/>
      <c r="B127" s="66">
        <v>3721</v>
      </c>
      <c r="C127" s="64"/>
      <c r="D127" s="93" t="s">
        <v>95</v>
      </c>
      <c r="E127" s="243">
        <v>1736.25</v>
      </c>
      <c r="F127" s="87">
        <v>3900</v>
      </c>
      <c r="G127" s="87">
        <v>1380.08</v>
      </c>
      <c r="H127" s="87">
        <v>3900</v>
      </c>
      <c r="I127" s="238">
        <f t="shared" si="36"/>
        <v>79.486249100071987</v>
      </c>
      <c r="J127" s="131">
        <f t="shared" si="37"/>
        <v>35.386666666666663</v>
      </c>
    </row>
    <row r="128" spans="1:12" ht="25.5" x14ac:dyDescent="0.25">
      <c r="A128" s="66"/>
      <c r="B128" s="66">
        <v>3722</v>
      </c>
      <c r="C128" s="64"/>
      <c r="D128" s="93" t="s">
        <v>96</v>
      </c>
      <c r="E128" s="243">
        <v>2555.41</v>
      </c>
      <c r="F128" s="87">
        <v>45847.12</v>
      </c>
      <c r="G128" s="87">
        <v>2541.87</v>
      </c>
      <c r="H128" s="87">
        <v>45847.12</v>
      </c>
      <c r="I128" s="238">
        <f t="shared" si="36"/>
        <v>99.470143734273563</v>
      </c>
      <c r="J128" s="131">
        <f t="shared" si="37"/>
        <v>5.544230477290613</v>
      </c>
    </row>
    <row r="129" spans="1:13" ht="25.5" x14ac:dyDescent="0.25">
      <c r="A129" s="66"/>
      <c r="B129" s="66">
        <v>3723</v>
      </c>
      <c r="C129" s="64"/>
      <c r="D129" s="93" t="s">
        <v>114</v>
      </c>
      <c r="E129" s="243">
        <v>4099.68</v>
      </c>
      <c r="F129" s="95">
        <v>7299.75</v>
      </c>
      <c r="G129" s="95">
        <v>0</v>
      </c>
      <c r="H129" s="95">
        <v>7299.75</v>
      </c>
      <c r="I129" s="238">
        <f t="shared" si="36"/>
        <v>0</v>
      </c>
      <c r="J129" s="131">
        <f t="shared" si="37"/>
        <v>0</v>
      </c>
    </row>
    <row r="130" spans="1:13" x14ac:dyDescent="0.25">
      <c r="A130" s="73"/>
      <c r="B130" s="73"/>
      <c r="C130" s="74" t="s">
        <v>66</v>
      </c>
      <c r="D130" s="74" t="s">
        <v>124</v>
      </c>
      <c r="E130" s="227">
        <v>1736.25</v>
      </c>
      <c r="F130" s="75">
        <v>11546.87</v>
      </c>
      <c r="G130" s="75">
        <v>2541.87</v>
      </c>
      <c r="H130" s="75">
        <v>11546.87</v>
      </c>
      <c r="I130" s="247">
        <f>G130/E130*100</f>
        <v>146.4</v>
      </c>
      <c r="J130" s="131">
        <f t="shared" si="37"/>
        <v>22.013498030202122</v>
      </c>
      <c r="K130" s="44"/>
    </row>
    <row r="131" spans="1:13" x14ac:dyDescent="0.25">
      <c r="A131" s="59"/>
      <c r="B131" s="60"/>
      <c r="C131" s="61" t="s">
        <v>61</v>
      </c>
      <c r="D131" s="61" t="s">
        <v>226</v>
      </c>
      <c r="E131" s="227">
        <v>6655.09</v>
      </c>
      <c r="F131" s="62">
        <v>45500</v>
      </c>
      <c r="G131" s="62">
        <v>1380.08</v>
      </c>
      <c r="H131" s="62">
        <v>45500</v>
      </c>
      <c r="I131" s="247">
        <f>G131/E131*100</f>
        <v>20.737210165452304</v>
      </c>
      <c r="J131" s="131">
        <f t="shared" si="37"/>
        <v>3.0331428571428569</v>
      </c>
      <c r="K131" s="44"/>
      <c r="L131" s="44"/>
    </row>
    <row r="132" spans="1:13" s="28" customFormat="1" x14ac:dyDescent="0.25">
      <c r="A132" s="98"/>
      <c r="B132" s="98">
        <v>38</v>
      </c>
      <c r="C132" s="97"/>
      <c r="D132" s="99" t="s">
        <v>193</v>
      </c>
      <c r="E132" s="99"/>
      <c r="F132" s="89">
        <f t="shared" ref="F132:H133" si="38">F133</f>
        <v>0</v>
      </c>
      <c r="G132" s="89">
        <f t="shared" si="38"/>
        <v>1338.15</v>
      </c>
      <c r="H132" s="89">
        <f t="shared" si="38"/>
        <v>2000</v>
      </c>
      <c r="I132" s="89"/>
      <c r="J132" s="131">
        <f t="shared" si="37"/>
        <v>66.907500000000013</v>
      </c>
    </row>
    <row r="133" spans="1:13" s="28" customFormat="1" x14ac:dyDescent="0.25">
      <c r="A133" s="98"/>
      <c r="B133" s="98">
        <v>381</v>
      </c>
      <c r="C133" s="97"/>
      <c r="D133" s="99" t="s">
        <v>63</v>
      </c>
      <c r="E133" s="99"/>
      <c r="F133" s="89">
        <f t="shared" si="38"/>
        <v>0</v>
      </c>
      <c r="G133" s="89">
        <f t="shared" si="38"/>
        <v>1338.15</v>
      </c>
      <c r="H133" s="89">
        <f t="shared" si="38"/>
        <v>2000</v>
      </c>
      <c r="I133" s="89"/>
      <c r="J133" s="131">
        <f t="shared" si="37"/>
        <v>66.907500000000013</v>
      </c>
    </row>
    <row r="134" spans="1:13" x14ac:dyDescent="0.25">
      <c r="A134" s="91"/>
      <c r="B134" s="91">
        <v>3812</v>
      </c>
      <c r="C134" s="97"/>
      <c r="D134" s="100" t="s">
        <v>282</v>
      </c>
      <c r="E134" s="100"/>
      <c r="F134" s="86"/>
      <c r="G134" s="86">
        <v>1338.15</v>
      </c>
      <c r="H134" s="86">
        <v>2000</v>
      </c>
      <c r="I134" s="86"/>
      <c r="J134" s="131">
        <f t="shared" si="37"/>
        <v>66.907500000000013</v>
      </c>
      <c r="K134" s="44"/>
      <c r="L134" s="35"/>
      <c r="M134" s="35"/>
    </row>
    <row r="135" spans="1:13" x14ac:dyDescent="0.25">
      <c r="A135" s="59"/>
      <c r="B135" s="60"/>
      <c r="C135" s="61" t="s">
        <v>61</v>
      </c>
      <c r="D135" s="61" t="s">
        <v>226</v>
      </c>
      <c r="E135" s="205"/>
      <c r="F135" s="62">
        <v>0</v>
      </c>
      <c r="G135" s="62">
        <v>1338.15</v>
      </c>
      <c r="H135" s="62">
        <f>H132</f>
        <v>2000</v>
      </c>
      <c r="I135" s="215"/>
      <c r="J135" s="131">
        <f t="shared" si="37"/>
        <v>66.907500000000013</v>
      </c>
    </row>
    <row r="136" spans="1:13" ht="25.5" x14ac:dyDescent="0.25">
      <c r="A136" s="70">
        <v>4</v>
      </c>
      <c r="B136" s="70"/>
      <c r="C136" s="70"/>
      <c r="D136" s="101" t="s">
        <v>21</v>
      </c>
      <c r="E136" s="244">
        <f>E137+E157</f>
        <v>2291.73</v>
      </c>
      <c r="F136" s="85">
        <f t="shared" ref="F136:H136" si="39">F137+F157</f>
        <v>250396.88</v>
      </c>
      <c r="G136" s="85">
        <f t="shared" si="39"/>
        <v>11743.150000000001</v>
      </c>
      <c r="H136" s="85">
        <f t="shared" si="39"/>
        <v>288836.79000000004</v>
      </c>
      <c r="I136" s="246">
        <f>G136/E136*100</f>
        <v>512.41420237113448</v>
      </c>
      <c r="J136" s="131">
        <f t="shared" si="37"/>
        <v>4.0656697507266992</v>
      </c>
    </row>
    <row r="137" spans="1:13" ht="25.5" x14ac:dyDescent="0.25">
      <c r="A137" s="55"/>
      <c r="B137" s="83">
        <v>42</v>
      </c>
      <c r="C137" s="83"/>
      <c r="D137" s="102" t="s">
        <v>40</v>
      </c>
      <c r="E137" s="245">
        <f>E138+E140+E147</f>
        <v>1794.02</v>
      </c>
      <c r="F137" s="84">
        <f t="shared" ref="F137:H137" si="40">F138+F140+F147</f>
        <v>150854.88</v>
      </c>
      <c r="G137" s="84">
        <f t="shared" si="40"/>
        <v>11603.79</v>
      </c>
      <c r="H137" s="84">
        <f t="shared" si="40"/>
        <v>179294.79</v>
      </c>
      <c r="I137" s="246">
        <f t="shared" ref="I137:I148" si="41">G137/E137*100</f>
        <v>646.80382604430281</v>
      </c>
      <c r="J137" s="131">
        <f t="shared" si="37"/>
        <v>6.4719058484633054</v>
      </c>
    </row>
    <row r="138" spans="1:13" s="28" customFormat="1" x14ac:dyDescent="0.25">
      <c r="A138" s="53"/>
      <c r="B138" s="53">
        <v>421</v>
      </c>
      <c r="C138" s="83"/>
      <c r="D138" s="101" t="s">
        <v>111</v>
      </c>
      <c r="E138" s="101"/>
      <c r="F138" s="103">
        <f t="shared" ref="F138:H138" si="42">F139</f>
        <v>99542</v>
      </c>
      <c r="G138" s="103">
        <f t="shared" si="42"/>
        <v>9821.49</v>
      </c>
      <c r="H138" s="103">
        <f t="shared" si="42"/>
        <v>99542</v>
      </c>
      <c r="I138" s="246"/>
      <c r="J138" s="131">
        <f t="shared" si="37"/>
        <v>9.8666793916135909</v>
      </c>
    </row>
    <row r="139" spans="1:13" x14ac:dyDescent="0.25">
      <c r="A139" s="55"/>
      <c r="B139" s="55">
        <v>4212</v>
      </c>
      <c r="C139" s="83"/>
      <c r="D139" s="72" t="s">
        <v>112</v>
      </c>
      <c r="E139" s="72"/>
      <c r="F139" s="95">
        <v>99542</v>
      </c>
      <c r="G139" s="95">
        <v>9821.49</v>
      </c>
      <c r="H139" s="95">
        <v>99542</v>
      </c>
      <c r="I139" s="246"/>
      <c r="J139" s="131">
        <f t="shared" si="37"/>
        <v>9.8666793916135909</v>
      </c>
    </row>
    <row r="140" spans="1:13" s="28" customFormat="1" x14ac:dyDescent="0.25">
      <c r="A140" s="53"/>
      <c r="B140" s="53">
        <v>422</v>
      </c>
      <c r="C140" s="53"/>
      <c r="D140" s="101" t="s">
        <v>89</v>
      </c>
      <c r="E140" s="244">
        <f>E141+E142+E143+E144+E145+E146</f>
        <v>1794.02</v>
      </c>
      <c r="F140" s="85">
        <f t="shared" ref="F140:H140" si="43">SUM(F141:F146)</f>
        <v>30283.879999999997</v>
      </c>
      <c r="G140" s="85">
        <f t="shared" si="43"/>
        <v>1743.3000000000002</v>
      </c>
      <c r="H140" s="85">
        <f t="shared" si="43"/>
        <v>58905.79</v>
      </c>
      <c r="I140" s="246">
        <f t="shared" si="41"/>
        <v>97.172829734339643</v>
      </c>
      <c r="J140" s="131">
        <f t="shared" si="37"/>
        <v>2.959471386429076</v>
      </c>
    </row>
    <row r="141" spans="1:13" x14ac:dyDescent="0.25">
      <c r="A141" s="55"/>
      <c r="B141" s="55">
        <v>4221</v>
      </c>
      <c r="C141" s="55"/>
      <c r="D141" s="72" t="s">
        <v>90</v>
      </c>
      <c r="E141" s="72"/>
      <c r="F141" s="87">
        <v>11921.6</v>
      </c>
      <c r="G141" s="87">
        <v>0</v>
      </c>
      <c r="H141" s="94">
        <v>10402.81</v>
      </c>
      <c r="I141" s="246"/>
      <c r="J141" s="131">
        <f t="shared" si="37"/>
        <v>0</v>
      </c>
    </row>
    <row r="142" spans="1:13" x14ac:dyDescent="0.25">
      <c r="A142" s="55"/>
      <c r="B142" s="55">
        <v>4222</v>
      </c>
      <c r="C142" s="55"/>
      <c r="D142" s="72" t="s">
        <v>118</v>
      </c>
      <c r="E142" s="72"/>
      <c r="F142" s="87"/>
      <c r="G142" s="87">
        <v>0</v>
      </c>
      <c r="H142" s="94"/>
      <c r="I142" s="246"/>
      <c r="J142" s="131"/>
    </row>
    <row r="143" spans="1:13" x14ac:dyDescent="0.25">
      <c r="A143" s="55"/>
      <c r="B143" s="55">
        <v>4223</v>
      </c>
      <c r="C143" s="55"/>
      <c r="D143" s="72" t="s">
        <v>201</v>
      </c>
      <c r="E143" s="72">
        <v>957.88</v>
      </c>
      <c r="F143" s="87"/>
      <c r="G143" s="87">
        <v>198.16</v>
      </c>
      <c r="H143" s="94">
        <v>200</v>
      </c>
      <c r="I143" s="246">
        <f t="shared" si="41"/>
        <v>20.687351233975029</v>
      </c>
      <c r="J143" s="131">
        <f t="shared" si="37"/>
        <v>99.08</v>
      </c>
    </row>
    <row r="144" spans="1:13" x14ac:dyDescent="0.25">
      <c r="A144" s="55"/>
      <c r="B144" s="55">
        <v>4225</v>
      </c>
      <c r="C144" s="55"/>
      <c r="D144" s="72" t="s">
        <v>202</v>
      </c>
      <c r="E144" s="72"/>
      <c r="F144" s="87"/>
      <c r="G144" s="87">
        <v>0</v>
      </c>
      <c r="H144" s="94"/>
      <c r="I144" s="246"/>
      <c r="J144" s="131"/>
    </row>
    <row r="145" spans="1:12" x14ac:dyDescent="0.25">
      <c r="A145" s="55"/>
      <c r="B145" s="55">
        <v>4226</v>
      </c>
      <c r="C145" s="55"/>
      <c r="D145" s="72" t="s">
        <v>190</v>
      </c>
      <c r="E145" s="72"/>
      <c r="F145" s="87">
        <v>1191</v>
      </c>
      <c r="G145" s="87">
        <v>0</v>
      </c>
      <c r="H145" s="94">
        <v>100</v>
      </c>
      <c r="I145" s="246"/>
      <c r="J145" s="131">
        <f t="shared" si="37"/>
        <v>0</v>
      </c>
    </row>
    <row r="146" spans="1:12" ht="25.5" x14ac:dyDescent="0.25">
      <c r="A146" s="55"/>
      <c r="B146" s="55">
        <v>4227</v>
      </c>
      <c r="C146" s="55"/>
      <c r="D146" s="72" t="s">
        <v>91</v>
      </c>
      <c r="E146" s="72">
        <v>836.14</v>
      </c>
      <c r="F146" s="87">
        <v>17171.28</v>
      </c>
      <c r="G146" s="87">
        <v>1545.14</v>
      </c>
      <c r="H146" s="94">
        <v>48202.98</v>
      </c>
      <c r="I146" s="246">
        <f t="shared" si="41"/>
        <v>184.79441241897291</v>
      </c>
      <c r="J146" s="131">
        <f t="shared" si="37"/>
        <v>3.205486465774523</v>
      </c>
    </row>
    <row r="147" spans="1:12" s="28" customFormat="1" ht="25.5" x14ac:dyDescent="0.25">
      <c r="A147" s="53"/>
      <c r="B147" s="53">
        <v>424</v>
      </c>
      <c r="C147" s="53"/>
      <c r="D147" s="101" t="s">
        <v>92</v>
      </c>
      <c r="E147" s="209"/>
      <c r="F147" s="85">
        <f t="shared" ref="F147:H147" si="44">F148</f>
        <v>21029</v>
      </c>
      <c r="G147" s="85">
        <f t="shared" si="44"/>
        <v>39</v>
      </c>
      <c r="H147" s="85">
        <f t="shared" si="44"/>
        <v>20847</v>
      </c>
      <c r="I147" s="246"/>
      <c r="J147" s="131">
        <f t="shared" si="37"/>
        <v>0.1870772773060872</v>
      </c>
    </row>
    <row r="148" spans="1:12" x14ac:dyDescent="0.25">
      <c r="A148" s="55"/>
      <c r="B148" s="55">
        <v>4241</v>
      </c>
      <c r="C148" s="55"/>
      <c r="D148" s="72" t="s">
        <v>93</v>
      </c>
      <c r="E148" s="72"/>
      <c r="F148" s="87">
        <v>21029</v>
      </c>
      <c r="G148" s="87">
        <v>39</v>
      </c>
      <c r="H148" s="94">
        <v>20847</v>
      </c>
      <c r="I148" s="246"/>
      <c r="J148" s="131">
        <f t="shared" si="37"/>
        <v>0.1870772773060872</v>
      </c>
    </row>
    <row r="149" spans="1:12" x14ac:dyDescent="0.25">
      <c r="A149" s="73"/>
      <c r="B149" s="73"/>
      <c r="C149" s="74" t="s">
        <v>66</v>
      </c>
      <c r="D149" s="74" t="s">
        <v>124</v>
      </c>
      <c r="E149" s="226">
        <v>863.12</v>
      </c>
      <c r="F149" s="75">
        <v>49107.44</v>
      </c>
      <c r="G149" s="75">
        <v>9821.49</v>
      </c>
      <c r="H149" s="75">
        <v>155285.57999999999</v>
      </c>
      <c r="I149" s="248">
        <f>G149/E149*100</f>
        <v>1137.9055056075633</v>
      </c>
      <c r="J149" s="131">
        <f t="shared" si="37"/>
        <v>6.3247920379986349</v>
      </c>
    </row>
    <row r="150" spans="1:12" x14ac:dyDescent="0.25">
      <c r="A150" s="73"/>
      <c r="B150" s="73"/>
      <c r="C150" s="74" t="s">
        <v>51</v>
      </c>
      <c r="D150" s="74" t="s">
        <v>227</v>
      </c>
      <c r="E150" s="226">
        <v>193.14</v>
      </c>
      <c r="F150" s="75">
        <v>179</v>
      </c>
      <c r="G150" s="75">
        <v>217.24</v>
      </c>
      <c r="H150" s="75">
        <v>300</v>
      </c>
      <c r="I150" s="248">
        <f t="shared" ref="I150:I161" si="45">G150/E150*100</f>
        <v>112.47799523661595</v>
      </c>
      <c r="J150" s="131">
        <f t="shared" si="37"/>
        <v>72.413333333333341</v>
      </c>
      <c r="K150" s="44"/>
      <c r="L150" s="44"/>
    </row>
    <row r="151" spans="1:12" ht="25.5" x14ac:dyDescent="0.25">
      <c r="A151" s="60"/>
      <c r="B151" s="60"/>
      <c r="C151" s="61" t="s">
        <v>236</v>
      </c>
      <c r="D151" s="29" t="s">
        <v>176</v>
      </c>
      <c r="E151" s="29"/>
      <c r="F151" s="76">
        <v>2000</v>
      </c>
      <c r="G151" s="76">
        <v>1565.06</v>
      </c>
      <c r="H151" s="76">
        <v>2012.21</v>
      </c>
      <c r="I151" s="248"/>
      <c r="J151" s="131">
        <f t="shared" si="37"/>
        <v>77.778164306906334</v>
      </c>
    </row>
    <row r="152" spans="1:12" x14ac:dyDescent="0.25">
      <c r="A152" s="60"/>
      <c r="B152" s="60"/>
      <c r="C152" s="61" t="s">
        <v>97</v>
      </c>
      <c r="D152" s="61" t="s">
        <v>228</v>
      </c>
      <c r="E152" s="221">
        <v>737.76</v>
      </c>
      <c r="F152" s="76">
        <v>3318</v>
      </c>
      <c r="G152" s="76"/>
      <c r="H152" s="76"/>
      <c r="I152" s="248">
        <f t="shared" si="45"/>
        <v>0</v>
      </c>
      <c r="J152" s="131"/>
    </row>
    <row r="153" spans="1:12" ht="25.5" x14ac:dyDescent="0.25">
      <c r="A153" s="60"/>
      <c r="B153" s="60"/>
      <c r="C153" s="61" t="s">
        <v>239</v>
      </c>
      <c r="D153" s="29" t="s">
        <v>188</v>
      </c>
      <c r="E153" s="29"/>
      <c r="F153" s="76">
        <v>531</v>
      </c>
      <c r="G153" s="76"/>
      <c r="H153" s="76"/>
      <c r="I153" s="248"/>
      <c r="J153" s="131"/>
    </row>
    <row r="154" spans="1:12" ht="15.75" customHeight="1" x14ac:dyDescent="0.25">
      <c r="A154" s="60"/>
      <c r="B154" s="60"/>
      <c r="C154" s="61" t="s">
        <v>61</v>
      </c>
      <c r="D154" s="104" t="s">
        <v>226</v>
      </c>
      <c r="E154" s="211"/>
      <c r="F154" s="105">
        <v>20797</v>
      </c>
      <c r="G154" s="105"/>
      <c r="H154" s="105">
        <v>20797</v>
      </c>
      <c r="I154" s="248"/>
      <c r="J154" s="131">
        <f t="shared" si="37"/>
        <v>0</v>
      </c>
    </row>
    <row r="155" spans="1:12" x14ac:dyDescent="0.25">
      <c r="A155" s="73"/>
      <c r="B155" s="73"/>
      <c r="C155" s="74" t="s">
        <v>65</v>
      </c>
      <c r="D155" s="74" t="s">
        <v>230</v>
      </c>
      <c r="E155" s="207"/>
      <c r="F155" s="75">
        <v>651</v>
      </c>
      <c r="G155" s="75"/>
      <c r="H155" s="75">
        <v>0</v>
      </c>
      <c r="I155" s="248"/>
      <c r="J155" s="131"/>
    </row>
    <row r="156" spans="1:12" ht="25.5" x14ac:dyDescent="0.25">
      <c r="A156" s="73"/>
      <c r="B156" s="73"/>
      <c r="C156" s="61" t="s">
        <v>242</v>
      </c>
      <c r="D156" s="29" t="s">
        <v>215</v>
      </c>
      <c r="E156" s="29"/>
      <c r="F156" s="75">
        <v>1274</v>
      </c>
      <c r="G156" s="75"/>
      <c r="H156" s="75">
        <v>100</v>
      </c>
      <c r="I156" s="248"/>
      <c r="J156" s="131">
        <f t="shared" si="37"/>
        <v>0</v>
      </c>
      <c r="K156" s="35"/>
    </row>
    <row r="157" spans="1:12" ht="25.5" x14ac:dyDescent="0.25">
      <c r="A157" s="55"/>
      <c r="B157" s="83">
        <v>45</v>
      </c>
      <c r="C157" s="83"/>
      <c r="D157" s="102" t="s">
        <v>115</v>
      </c>
      <c r="E157" s="210">
        <f>E158</f>
        <v>497.71</v>
      </c>
      <c r="F157" s="84">
        <f t="shared" ref="F157:H158" si="46">F158</f>
        <v>99542</v>
      </c>
      <c r="G157" s="84">
        <f t="shared" si="46"/>
        <v>139.36000000000001</v>
      </c>
      <c r="H157" s="84">
        <f t="shared" si="46"/>
        <v>109542</v>
      </c>
      <c r="I157" s="248">
        <f t="shared" si="45"/>
        <v>28.000241104257501</v>
      </c>
      <c r="J157" s="131">
        <f t="shared" si="37"/>
        <v>0.12722060944660496</v>
      </c>
    </row>
    <row r="158" spans="1:12" s="28" customFormat="1" ht="25.5" x14ac:dyDescent="0.25">
      <c r="A158" s="53"/>
      <c r="B158" s="53">
        <v>451</v>
      </c>
      <c r="C158" s="83"/>
      <c r="D158" s="101" t="s">
        <v>116</v>
      </c>
      <c r="E158" s="101">
        <f>E159</f>
        <v>497.71</v>
      </c>
      <c r="F158" s="103">
        <f t="shared" si="46"/>
        <v>99542</v>
      </c>
      <c r="G158" s="103">
        <f t="shared" si="46"/>
        <v>139.36000000000001</v>
      </c>
      <c r="H158" s="103">
        <f t="shared" si="46"/>
        <v>109542</v>
      </c>
      <c r="I158" s="248">
        <f t="shared" si="45"/>
        <v>28.000241104257501</v>
      </c>
      <c r="J158" s="131">
        <f t="shared" si="37"/>
        <v>0.12722060944660496</v>
      </c>
    </row>
    <row r="159" spans="1:12" ht="25.5" x14ac:dyDescent="0.25">
      <c r="A159" s="55"/>
      <c r="B159" s="55">
        <v>4511</v>
      </c>
      <c r="C159" s="83"/>
      <c r="D159" s="72" t="s">
        <v>116</v>
      </c>
      <c r="E159" s="72">
        <v>497.71</v>
      </c>
      <c r="F159" s="95">
        <v>99542</v>
      </c>
      <c r="G159" s="95">
        <v>139.36000000000001</v>
      </c>
      <c r="H159" s="95">
        <v>109542</v>
      </c>
      <c r="I159" s="248">
        <f t="shared" si="45"/>
        <v>28.000241104257501</v>
      </c>
      <c r="J159" s="131">
        <f t="shared" si="37"/>
        <v>0.12722060944660496</v>
      </c>
    </row>
    <row r="160" spans="1:12" x14ac:dyDescent="0.25">
      <c r="A160" s="73"/>
      <c r="B160" s="73"/>
      <c r="C160" s="74" t="s">
        <v>66</v>
      </c>
      <c r="D160" s="74" t="s">
        <v>124</v>
      </c>
      <c r="E160" s="226">
        <v>497.71</v>
      </c>
      <c r="F160" s="75">
        <f>F157</f>
        <v>99542</v>
      </c>
      <c r="G160" s="75">
        <v>139.36000000000001</v>
      </c>
      <c r="H160" s="75">
        <f>H157</f>
        <v>109542</v>
      </c>
      <c r="I160" s="248">
        <f t="shared" si="45"/>
        <v>28.000241104257501</v>
      </c>
      <c r="J160" s="131">
        <f t="shared" si="37"/>
        <v>0.12722060944660496</v>
      </c>
      <c r="K160" s="44"/>
    </row>
    <row r="161" spans="1:10" x14ac:dyDescent="0.25">
      <c r="A161" s="77"/>
      <c r="B161" s="77"/>
      <c r="C161" s="77"/>
      <c r="D161" s="78" t="s">
        <v>119</v>
      </c>
      <c r="E161" s="230">
        <f>E61+E136</f>
        <v>972220.28</v>
      </c>
      <c r="F161" s="79">
        <f t="shared" ref="F161:H161" si="47">F61+F136</f>
        <v>2466042.65</v>
      </c>
      <c r="G161" s="79">
        <f>G61+G136</f>
        <v>1131207.3499999999</v>
      </c>
      <c r="H161" s="79">
        <f>H61+H136</f>
        <v>2873226.18</v>
      </c>
      <c r="I161" s="248">
        <f t="shared" si="45"/>
        <v>116.35298844002718</v>
      </c>
      <c r="J161" s="131">
        <f t="shared" si="37"/>
        <v>39.370633536410274</v>
      </c>
    </row>
    <row r="164" spans="1:10" x14ac:dyDescent="0.25">
      <c r="F164" s="35"/>
    </row>
    <row r="165" spans="1:10" x14ac:dyDescent="0.25">
      <c r="F165" s="35"/>
    </row>
    <row r="166" spans="1:10" x14ac:dyDescent="0.25">
      <c r="F166" s="35"/>
    </row>
    <row r="167" spans="1:10" x14ac:dyDescent="0.25">
      <c r="F167" s="35"/>
    </row>
    <row r="168" spans="1:10" x14ac:dyDescent="0.25">
      <c r="F168" s="35"/>
      <c r="G168" s="35"/>
    </row>
    <row r="169" spans="1:10" x14ac:dyDescent="0.25">
      <c r="F169" s="45"/>
    </row>
    <row r="170" spans="1:10" x14ac:dyDescent="0.25">
      <c r="F170" s="35"/>
    </row>
    <row r="171" spans="1:10" x14ac:dyDescent="0.25">
      <c r="F171" s="35"/>
    </row>
    <row r="175" spans="1:10" x14ac:dyDescent="0.25">
      <c r="F175" s="35"/>
    </row>
  </sheetData>
  <autoFilter ref="A60:H161" xr:uid="{00000000-0001-0000-0100-000000000000}"/>
  <mergeCells count="5">
    <mergeCell ref="A1:H1"/>
    <mergeCell ref="A3:H3"/>
    <mergeCell ref="A5:H5"/>
    <mergeCell ref="A7:H7"/>
    <mergeCell ref="A58:H5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T726"/>
  <sheetViews>
    <sheetView zoomScaleNormal="100" workbookViewId="0">
      <pane ySplit="7" topLeftCell="A705" activePane="bottomLeft" state="frozen"/>
      <selection pane="bottomLeft" activeCell="A10" sqref="A10:H723"/>
    </sheetView>
  </sheetViews>
  <sheetFormatPr defaultRowHeight="15" x14ac:dyDescent="0.25"/>
  <cols>
    <col min="1" max="1" width="7.42578125" bestFit="1" customWidth="1"/>
    <col min="2" max="2" width="8.140625" customWidth="1"/>
    <col min="3" max="3" width="1" hidden="1" customWidth="1"/>
    <col min="4" max="4" width="33.28515625" customWidth="1"/>
    <col min="5" max="7" width="19.28515625" customWidth="1"/>
    <col min="8" max="9" width="5.5703125" customWidth="1"/>
    <col min="10" max="11" width="10.140625" bestFit="1" customWidth="1"/>
    <col min="13" max="13" width="11.7109375" customWidth="1"/>
    <col min="19" max="19" width="12.7109375" customWidth="1"/>
  </cols>
  <sheetData>
    <row r="3" spans="1:19" s="36" customFormat="1" ht="42" customHeight="1" x14ac:dyDescent="0.25">
      <c r="A3" s="183" t="s">
        <v>289</v>
      </c>
      <c r="B3" s="183"/>
      <c r="C3" s="183"/>
      <c r="D3" s="183"/>
      <c r="E3" s="183"/>
      <c r="F3" s="183"/>
      <c r="G3" s="183"/>
      <c r="H3" s="183"/>
      <c r="I3" s="144"/>
    </row>
    <row r="4" spans="1:19" s="36" customFormat="1" ht="18" x14ac:dyDescent="0.25">
      <c r="A4" s="37"/>
      <c r="B4" s="37"/>
      <c r="C4" s="37"/>
      <c r="D4" s="37"/>
      <c r="E4" s="37"/>
      <c r="F4" s="37"/>
      <c r="G4" s="38"/>
    </row>
    <row r="5" spans="1:19" s="36" customFormat="1" ht="18" customHeight="1" x14ac:dyDescent="0.25">
      <c r="A5" s="181" t="s">
        <v>26</v>
      </c>
      <c r="B5" s="182"/>
      <c r="C5" s="182"/>
      <c r="D5" s="182"/>
      <c r="E5" s="182"/>
      <c r="F5" s="182"/>
      <c r="G5" s="182"/>
    </row>
    <row r="6" spans="1:19" s="36" customFormat="1" ht="4.5" customHeight="1" x14ac:dyDescent="0.25">
      <c r="A6" s="37"/>
      <c r="B6" s="37"/>
      <c r="C6" s="37"/>
      <c r="D6" s="37"/>
      <c r="E6" s="37"/>
      <c r="F6" s="37"/>
      <c r="G6" s="38"/>
    </row>
    <row r="7" spans="1:19" s="36" customFormat="1" ht="21.75" customHeight="1" x14ac:dyDescent="0.25">
      <c r="A7" s="175" t="s">
        <v>28</v>
      </c>
      <c r="B7" s="176"/>
      <c r="C7" s="177"/>
      <c r="D7" s="39" t="s">
        <v>29</v>
      </c>
      <c r="E7" s="40" t="s">
        <v>37</v>
      </c>
      <c r="F7" s="40" t="s">
        <v>283</v>
      </c>
      <c r="G7" s="40" t="s">
        <v>266</v>
      </c>
      <c r="H7" s="124" t="s">
        <v>284</v>
      </c>
      <c r="I7" s="146"/>
    </row>
    <row r="8" spans="1:19" s="43" customFormat="1" ht="24" customHeight="1" x14ac:dyDescent="0.25">
      <c r="A8" s="178"/>
      <c r="B8" s="179"/>
      <c r="C8" s="180"/>
      <c r="D8" s="41" t="s">
        <v>119</v>
      </c>
      <c r="E8" s="42">
        <f>E10+E62+E173+E180+E187+E194+E217</f>
        <v>2466042.65</v>
      </c>
      <c r="F8" s="42">
        <f t="shared" ref="F8" si="0">F10+F62+F173+F180+F187+F194+F217</f>
        <v>1131207.3500000001</v>
      </c>
      <c r="G8" s="42">
        <f>G10+G62+G173+G180+G187+G194+G217</f>
        <v>2873316.18</v>
      </c>
      <c r="H8" s="152" t="s">
        <v>295</v>
      </c>
    </row>
    <row r="9" spans="1:19" s="43" customFormat="1" ht="16.5" customHeight="1" x14ac:dyDescent="0.25">
      <c r="A9" s="178">
        <v>1</v>
      </c>
      <c r="B9" s="184"/>
      <c r="C9" s="185"/>
      <c r="D9" s="143">
        <v>2</v>
      </c>
      <c r="E9" s="149">
        <v>4</v>
      </c>
      <c r="F9" s="150">
        <v>5</v>
      </c>
      <c r="G9" s="150">
        <v>6</v>
      </c>
      <c r="H9" s="151"/>
    </row>
    <row r="10" spans="1:19" s="28" customFormat="1" ht="51" x14ac:dyDescent="0.25">
      <c r="A10" s="249" t="s">
        <v>120</v>
      </c>
      <c r="B10" s="250"/>
      <c r="C10" s="251"/>
      <c r="D10" s="252" t="s">
        <v>121</v>
      </c>
      <c r="E10" s="129">
        <f>E11+E47+E56</f>
        <v>84636.999999999985</v>
      </c>
      <c r="F10" s="129">
        <f>F11+F47+F56</f>
        <v>35679.68</v>
      </c>
      <c r="G10" s="129">
        <f t="shared" ref="G10" si="1">G11+G47+G56</f>
        <v>109636.99999999999</v>
      </c>
      <c r="H10" s="253">
        <f>F10/G10*100</f>
        <v>32.543466165619279</v>
      </c>
      <c r="I10" s="147"/>
      <c r="K10" s="28" t="s">
        <v>274</v>
      </c>
      <c r="L10" s="28" t="s">
        <v>275</v>
      </c>
      <c r="M10" s="28" t="s">
        <v>276</v>
      </c>
      <c r="N10" s="28" t="s">
        <v>277</v>
      </c>
      <c r="O10" s="28" t="s">
        <v>278</v>
      </c>
      <c r="P10" s="28" t="s">
        <v>279</v>
      </c>
      <c r="Q10" s="28" t="s">
        <v>280</v>
      </c>
      <c r="R10" s="28" t="s">
        <v>281</v>
      </c>
    </row>
    <row r="11" spans="1:19" s="28" customFormat="1" ht="24" customHeight="1" x14ac:dyDescent="0.25">
      <c r="A11" s="254" t="s">
        <v>122</v>
      </c>
      <c r="B11" s="255"/>
      <c r="C11" s="256"/>
      <c r="D11" s="257" t="s">
        <v>17</v>
      </c>
      <c r="E11" s="125">
        <f t="shared" ref="E11:G12" si="2">E12</f>
        <v>70777.419999999984</v>
      </c>
      <c r="F11" s="125">
        <f t="shared" si="2"/>
        <v>32156.66</v>
      </c>
      <c r="G11" s="125">
        <f t="shared" si="2"/>
        <v>70777.419999999984</v>
      </c>
      <c r="H11" s="253">
        <f t="shared" ref="H11:H61" si="3">F11/G11*100</f>
        <v>45.43350124940978</v>
      </c>
      <c r="I11" s="147"/>
    </row>
    <row r="12" spans="1:19" s="28" customFormat="1" ht="24" customHeight="1" x14ac:dyDescent="0.25">
      <c r="A12" s="258" t="s">
        <v>123</v>
      </c>
      <c r="B12" s="259"/>
      <c r="C12" s="260"/>
      <c r="D12" s="261" t="s">
        <v>124</v>
      </c>
      <c r="E12" s="126">
        <f>E13</f>
        <v>70777.419999999984</v>
      </c>
      <c r="F12" s="126">
        <f t="shared" si="2"/>
        <v>32156.66</v>
      </c>
      <c r="G12" s="126">
        <f t="shared" si="2"/>
        <v>70777.419999999984</v>
      </c>
      <c r="H12" s="253">
        <f t="shared" si="3"/>
        <v>45.43350124940978</v>
      </c>
      <c r="I12" s="147"/>
    </row>
    <row r="13" spans="1:19" s="28" customFormat="1" x14ac:dyDescent="0.25">
      <c r="A13" s="262">
        <v>3</v>
      </c>
      <c r="B13" s="263"/>
      <c r="C13" s="264"/>
      <c r="D13" s="265" t="s">
        <v>19</v>
      </c>
      <c r="E13" s="127">
        <f>E14+E39+E42</f>
        <v>70777.419999999984</v>
      </c>
      <c r="F13" s="127">
        <f>F14+F39+F42</f>
        <v>32156.66</v>
      </c>
      <c r="G13" s="127">
        <f t="shared" ref="G13" si="4">G14+G39+G42</f>
        <v>70777.419999999984</v>
      </c>
      <c r="H13" s="253">
        <f t="shared" si="3"/>
        <v>45.43350124940978</v>
      </c>
      <c r="I13" s="147"/>
    </row>
    <row r="14" spans="1:19" s="28" customFormat="1" x14ac:dyDescent="0.25">
      <c r="A14" s="266">
        <v>32</v>
      </c>
      <c r="B14" s="267"/>
      <c r="C14" s="268"/>
      <c r="D14" s="265" t="s">
        <v>30</v>
      </c>
      <c r="E14" s="127">
        <f t="shared" ref="E14:G14" si="5">SUM(E15+E19+E24+E33)</f>
        <v>64804.899999999994</v>
      </c>
      <c r="F14" s="127">
        <f t="shared" si="5"/>
        <v>28952.670000000002</v>
      </c>
      <c r="G14" s="127">
        <f t="shared" si="5"/>
        <v>64804.899999999994</v>
      </c>
      <c r="H14" s="253">
        <f t="shared" si="3"/>
        <v>44.676667968008601</v>
      </c>
      <c r="I14" s="147"/>
    </row>
    <row r="15" spans="1:19" s="28" customFormat="1" x14ac:dyDescent="0.25">
      <c r="A15" s="266">
        <v>321</v>
      </c>
      <c r="B15" s="267"/>
      <c r="C15" s="268"/>
      <c r="D15" s="265" t="s">
        <v>72</v>
      </c>
      <c r="E15" s="127">
        <f t="shared" ref="E15:G15" si="6">E16+E17+E18</f>
        <v>5574.3600000000006</v>
      </c>
      <c r="F15" s="127">
        <f t="shared" si="6"/>
        <v>3711.98</v>
      </c>
      <c r="G15" s="127">
        <f t="shared" si="6"/>
        <v>5574.3600000000006</v>
      </c>
      <c r="H15" s="253">
        <f t="shared" si="3"/>
        <v>66.590245337581351</v>
      </c>
      <c r="I15" s="147"/>
    </row>
    <row r="16" spans="1:19" x14ac:dyDescent="0.25">
      <c r="A16" s="269">
        <v>3211</v>
      </c>
      <c r="B16" s="270"/>
      <c r="C16" s="271"/>
      <c r="D16" s="272" t="s">
        <v>82</v>
      </c>
      <c r="E16" s="128">
        <v>4645.3</v>
      </c>
      <c r="F16" s="128">
        <v>3119.91</v>
      </c>
      <c r="G16" s="130">
        <f>E16</f>
        <v>4645.3</v>
      </c>
      <c r="H16" s="273">
        <f t="shared" si="3"/>
        <v>67.162723613114323</v>
      </c>
      <c r="I16" s="148"/>
      <c r="J16" s="35"/>
      <c r="K16" s="35"/>
      <c r="S16" s="35"/>
    </row>
    <row r="17" spans="1:20" x14ac:dyDescent="0.25">
      <c r="A17" s="269">
        <v>3213</v>
      </c>
      <c r="B17" s="270"/>
      <c r="C17" s="271"/>
      <c r="D17" s="272" t="s">
        <v>125</v>
      </c>
      <c r="E17" s="128">
        <v>597.25</v>
      </c>
      <c r="F17" s="128">
        <v>457.67</v>
      </c>
      <c r="G17" s="130">
        <f>E17</f>
        <v>597.25</v>
      </c>
      <c r="H17" s="273">
        <f t="shared" si="3"/>
        <v>76.629552113855169</v>
      </c>
      <c r="I17" s="148"/>
      <c r="S17" s="35"/>
    </row>
    <row r="18" spans="1:20" x14ac:dyDescent="0.25">
      <c r="A18" s="269">
        <v>3214</v>
      </c>
      <c r="B18" s="270"/>
      <c r="C18" s="271"/>
      <c r="D18" s="272" t="s">
        <v>84</v>
      </c>
      <c r="E18" s="128">
        <v>331.81</v>
      </c>
      <c r="F18" s="128">
        <v>134.4</v>
      </c>
      <c r="G18" s="130">
        <f>E18</f>
        <v>331.81</v>
      </c>
      <c r="H18" s="273">
        <f t="shared" si="3"/>
        <v>40.50510834513728</v>
      </c>
      <c r="I18" s="148"/>
      <c r="S18" s="35"/>
    </row>
    <row r="19" spans="1:20" s="28" customFormat="1" x14ac:dyDescent="0.25">
      <c r="A19" s="266">
        <v>322</v>
      </c>
      <c r="B19" s="267"/>
      <c r="C19" s="268"/>
      <c r="D19" s="265" t="s">
        <v>74</v>
      </c>
      <c r="E19" s="127">
        <f t="shared" ref="E19:G19" si="7">SUM(E20:E23)</f>
        <v>37384.359999999993</v>
      </c>
      <c r="F19" s="127">
        <f t="shared" si="7"/>
        <v>13413.41</v>
      </c>
      <c r="G19" s="127">
        <f t="shared" si="7"/>
        <v>37384.359999999993</v>
      </c>
      <c r="H19" s="253">
        <f t="shared" si="3"/>
        <v>35.879736873922688</v>
      </c>
      <c r="I19" s="147"/>
      <c r="J19" s="115"/>
      <c r="K19" s="115"/>
      <c r="L19" s="115"/>
      <c r="M19" s="115"/>
      <c r="N19" s="115"/>
      <c r="O19" s="115"/>
      <c r="P19" s="115"/>
      <c r="Q19" s="115"/>
      <c r="R19" s="115"/>
      <c r="S19" s="118"/>
      <c r="T19" s="115"/>
    </row>
    <row r="20" spans="1:20" ht="25.5" x14ac:dyDescent="0.25">
      <c r="A20" s="269">
        <v>3221</v>
      </c>
      <c r="B20" s="270"/>
      <c r="C20" s="271"/>
      <c r="D20" s="272" t="s">
        <v>126</v>
      </c>
      <c r="E20" s="128">
        <v>10362</v>
      </c>
      <c r="F20" s="128">
        <v>1661.28</v>
      </c>
      <c r="G20" s="130">
        <f>E20</f>
        <v>10362</v>
      </c>
      <c r="H20" s="273">
        <f t="shared" si="3"/>
        <v>16.03242617255356</v>
      </c>
      <c r="I20" s="148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6"/>
    </row>
    <row r="21" spans="1:20" x14ac:dyDescent="0.25">
      <c r="A21" s="269">
        <v>3223</v>
      </c>
      <c r="B21" s="270"/>
      <c r="C21" s="271"/>
      <c r="D21" s="272" t="s">
        <v>98</v>
      </c>
      <c r="E21" s="128">
        <v>26876.37</v>
      </c>
      <c r="F21" s="128">
        <v>11752.13</v>
      </c>
      <c r="G21" s="130">
        <f>E21</f>
        <v>26876.37</v>
      </c>
      <c r="H21" s="273">
        <f t="shared" si="3"/>
        <v>43.72662677288637</v>
      </c>
      <c r="I21" s="148"/>
      <c r="S21" s="35"/>
    </row>
    <row r="22" spans="1:20" x14ac:dyDescent="0.25">
      <c r="A22" s="269">
        <v>3225</v>
      </c>
      <c r="B22" s="270"/>
      <c r="C22" s="271"/>
      <c r="D22" s="272" t="s">
        <v>127</v>
      </c>
      <c r="E22" s="128">
        <v>132.72</v>
      </c>
      <c r="F22" s="128">
        <v>0</v>
      </c>
      <c r="G22" s="130">
        <f>E22</f>
        <v>132.72</v>
      </c>
      <c r="H22" s="273">
        <f t="shared" si="3"/>
        <v>0</v>
      </c>
      <c r="I22" s="148"/>
      <c r="K22" s="35"/>
      <c r="S22" s="35"/>
    </row>
    <row r="23" spans="1:20" ht="25.5" x14ac:dyDescent="0.25">
      <c r="A23" s="269">
        <v>3227</v>
      </c>
      <c r="B23" s="270"/>
      <c r="C23" s="271"/>
      <c r="D23" s="272" t="s">
        <v>128</v>
      </c>
      <c r="E23" s="128">
        <v>13.27</v>
      </c>
      <c r="F23" s="128">
        <v>0</v>
      </c>
      <c r="G23" s="130">
        <f>E23</f>
        <v>13.27</v>
      </c>
      <c r="H23" s="273">
        <f t="shared" si="3"/>
        <v>0</v>
      </c>
      <c r="I23" s="148"/>
      <c r="S23" s="35"/>
    </row>
    <row r="24" spans="1:20" s="28" customFormat="1" x14ac:dyDescent="0.25">
      <c r="A24" s="266">
        <v>323</v>
      </c>
      <c r="B24" s="267"/>
      <c r="C24" s="268"/>
      <c r="D24" s="265" t="s">
        <v>87</v>
      </c>
      <c r="E24" s="127">
        <f t="shared" ref="E24:G24" si="8">SUM(E25:E32)</f>
        <v>21288.739999999998</v>
      </c>
      <c r="F24" s="127">
        <f t="shared" si="8"/>
        <v>11275.33</v>
      </c>
      <c r="G24" s="127">
        <f t="shared" si="8"/>
        <v>21288.739999999998</v>
      </c>
      <c r="H24" s="253">
        <f t="shared" si="3"/>
        <v>52.963820310643094</v>
      </c>
      <c r="I24" s="147"/>
      <c r="J24" s="115"/>
      <c r="K24" s="115"/>
      <c r="L24" s="115"/>
      <c r="M24" s="115"/>
      <c r="N24" s="115"/>
      <c r="O24" s="115"/>
      <c r="P24" s="115"/>
      <c r="Q24" s="115"/>
      <c r="R24" s="115"/>
      <c r="S24" s="35"/>
      <c r="T24" s="115"/>
    </row>
    <row r="25" spans="1:20" x14ac:dyDescent="0.25">
      <c r="A25" s="269">
        <v>3231</v>
      </c>
      <c r="B25" s="270"/>
      <c r="C25" s="271"/>
      <c r="D25" s="272" t="s">
        <v>129</v>
      </c>
      <c r="E25" s="128">
        <v>2654.46</v>
      </c>
      <c r="F25" s="128">
        <v>1409.66</v>
      </c>
      <c r="G25" s="130">
        <f t="shared" ref="G25:G32" si="9">E25</f>
        <v>2654.46</v>
      </c>
      <c r="H25" s="273">
        <f t="shared" si="3"/>
        <v>53.105339692442158</v>
      </c>
      <c r="I25" s="148"/>
      <c r="S25" s="35"/>
    </row>
    <row r="26" spans="1:20" x14ac:dyDescent="0.25">
      <c r="A26" s="269">
        <v>3233</v>
      </c>
      <c r="B26" s="270"/>
      <c r="C26" s="271"/>
      <c r="D26" s="272" t="s">
        <v>105</v>
      </c>
      <c r="E26" s="128">
        <v>66.36</v>
      </c>
      <c r="F26" s="128"/>
      <c r="G26" s="130">
        <f t="shared" si="9"/>
        <v>66.36</v>
      </c>
      <c r="H26" s="273">
        <f t="shared" si="3"/>
        <v>0</v>
      </c>
      <c r="I26" s="148"/>
      <c r="S26" s="35"/>
    </row>
    <row r="27" spans="1:20" x14ac:dyDescent="0.25">
      <c r="A27" s="269">
        <v>3234</v>
      </c>
      <c r="B27" s="270"/>
      <c r="C27" s="271"/>
      <c r="D27" s="272" t="s">
        <v>102</v>
      </c>
      <c r="E27" s="128">
        <v>7299.75</v>
      </c>
      <c r="F27" s="128">
        <v>5344.59</v>
      </c>
      <c r="G27" s="130">
        <f t="shared" si="9"/>
        <v>7299.75</v>
      </c>
      <c r="H27" s="273">
        <f t="shared" si="3"/>
        <v>73.216069043460394</v>
      </c>
      <c r="I27" s="148"/>
      <c r="S27" s="35"/>
    </row>
    <row r="28" spans="1:20" x14ac:dyDescent="0.25">
      <c r="A28" s="269">
        <v>3235</v>
      </c>
      <c r="B28" s="270"/>
      <c r="C28" s="271"/>
      <c r="D28" s="272" t="s">
        <v>106</v>
      </c>
      <c r="E28" s="128">
        <v>4167.5</v>
      </c>
      <c r="F28" s="128">
        <v>2670.67</v>
      </c>
      <c r="G28" s="130">
        <f t="shared" si="9"/>
        <v>4167.5</v>
      </c>
      <c r="H28" s="273">
        <f t="shared" si="3"/>
        <v>64.083263347330529</v>
      </c>
      <c r="I28" s="148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</row>
    <row r="29" spans="1:20" x14ac:dyDescent="0.25">
      <c r="A29" s="269">
        <v>3236</v>
      </c>
      <c r="B29" s="270"/>
      <c r="C29" s="271"/>
      <c r="D29" s="272" t="s">
        <v>103</v>
      </c>
      <c r="E29" s="128">
        <v>3185.35</v>
      </c>
      <c r="F29" s="128"/>
      <c r="G29" s="130">
        <f t="shared" si="9"/>
        <v>3185.35</v>
      </c>
      <c r="H29" s="273">
        <f t="shared" si="3"/>
        <v>0</v>
      </c>
      <c r="I29" s="148"/>
    </row>
    <row r="30" spans="1:20" x14ac:dyDescent="0.25">
      <c r="A30" s="269">
        <v>3237</v>
      </c>
      <c r="B30" s="270"/>
      <c r="C30" s="271"/>
      <c r="D30" s="272" t="s">
        <v>88</v>
      </c>
      <c r="E30" s="128">
        <v>1327.23</v>
      </c>
      <c r="F30" s="128">
        <v>750.56</v>
      </c>
      <c r="G30" s="130">
        <f t="shared" si="9"/>
        <v>1327.23</v>
      </c>
      <c r="H30" s="273">
        <f t="shared" si="3"/>
        <v>56.550861568831323</v>
      </c>
      <c r="I30" s="148"/>
    </row>
    <row r="31" spans="1:20" x14ac:dyDescent="0.25">
      <c r="A31" s="269">
        <v>3238</v>
      </c>
      <c r="B31" s="270"/>
      <c r="C31" s="271"/>
      <c r="D31" s="272" t="s">
        <v>107</v>
      </c>
      <c r="E31" s="128">
        <v>2389.0100000000002</v>
      </c>
      <c r="F31" s="128">
        <v>1053.3499999999999</v>
      </c>
      <c r="G31" s="130">
        <f t="shared" si="9"/>
        <v>2389.0100000000002</v>
      </c>
      <c r="H31" s="273">
        <f t="shared" si="3"/>
        <v>44.09148559445125</v>
      </c>
      <c r="I31" s="148"/>
      <c r="T31" s="115"/>
    </row>
    <row r="32" spans="1:20" x14ac:dyDescent="0.25">
      <c r="A32" s="269">
        <v>3239</v>
      </c>
      <c r="B32" s="270"/>
      <c r="C32" s="271"/>
      <c r="D32" s="272" t="s">
        <v>108</v>
      </c>
      <c r="E32" s="128">
        <v>199.08</v>
      </c>
      <c r="F32" s="128">
        <v>46.5</v>
      </c>
      <c r="G32" s="130">
        <f t="shared" si="9"/>
        <v>199.08</v>
      </c>
      <c r="H32" s="273">
        <f t="shared" si="3"/>
        <v>23.357444243520192</v>
      </c>
      <c r="I32" s="148"/>
      <c r="T32" s="115"/>
    </row>
    <row r="33" spans="1:20" s="28" customFormat="1" ht="25.5" x14ac:dyDescent="0.25">
      <c r="A33" s="266">
        <v>329</v>
      </c>
      <c r="B33" s="267"/>
      <c r="C33" s="268"/>
      <c r="D33" s="265" t="s">
        <v>77</v>
      </c>
      <c r="E33" s="127">
        <f t="shared" ref="E33:G33" si="10">SUM(E34:E38)</f>
        <v>557.44000000000005</v>
      </c>
      <c r="F33" s="127">
        <f t="shared" si="10"/>
        <v>551.95000000000005</v>
      </c>
      <c r="G33" s="127">
        <f t="shared" si="10"/>
        <v>557.44000000000005</v>
      </c>
      <c r="H33" s="253">
        <f t="shared" si="3"/>
        <v>99.015140642939144</v>
      </c>
      <c r="I33" s="147"/>
      <c r="J33" s="115"/>
      <c r="K33" s="115"/>
      <c r="L33" s="115"/>
      <c r="M33" s="115"/>
      <c r="N33" s="115"/>
      <c r="O33" s="115"/>
      <c r="P33" s="115"/>
      <c r="Q33" s="115"/>
      <c r="R33" s="115"/>
      <c r="S33"/>
      <c r="T33" s="115"/>
    </row>
    <row r="34" spans="1:20" x14ac:dyDescent="0.25">
      <c r="A34" s="269">
        <v>3292</v>
      </c>
      <c r="B34" s="270"/>
      <c r="C34" s="271"/>
      <c r="D34" s="272" t="s">
        <v>130</v>
      </c>
      <c r="E34" s="128"/>
      <c r="F34" s="128"/>
      <c r="G34" s="130"/>
      <c r="H34" s="273">
        <v>0</v>
      </c>
      <c r="I34" s="148"/>
      <c r="T34" s="115"/>
    </row>
    <row r="35" spans="1:20" x14ac:dyDescent="0.25">
      <c r="A35" s="269">
        <v>3293</v>
      </c>
      <c r="B35" s="270"/>
      <c r="C35" s="271"/>
      <c r="D35" s="272" t="s">
        <v>117</v>
      </c>
      <c r="E35" s="128"/>
      <c r="F35" s="128"/>
      <c r="G35" s="130"/>
      <c r="H35" s="273">
        <v>0</v>
      </c>
      <c r="I35" s="148"/>
      <c r="T35" s="115"/>
    </row>
    <row r="36" spans="1:20" x14ac:dyDescent="0.25">
      <c r="A36" s="269">
        <v>3294</v>
      </c>
      <c r="B36" s="270"/>
      <c r="C36" s="271"/>
      <c r="D36" s="272" t="s">
        <v>109</v>
      </c>
      <c r="E36" s="128">
        <v>159.27000000000001</v>
      </c>
      <c r="F36" s="128">
        <v>108.09</v>
      </c>
      <c r="G36" s="130">
        <f>E36</f>
        <v>159.27000000000001</v>
      </c>
      <c r="H36" s="273">
        <f t="shared" si="3"/>
        <v>67.865888114522505</v>
      </c>
      <c r="I36" s="148"/>
      <c r="T36" s="115"/>
    </row>
    <row r="37" spans="1:20" x14ac:dyDescent="0.25">
      <c r="A37" s="269">
        <v>3295</v>
      </c>
      <c r="B37" s="270"/>
      <c r="C37" s="271"/>
      <c r="D37" s="272" t="s">
        <v>76</v>
      </c>
      <c r="E37" s="128">
        <v>132.72</v>
      </c>
      <c r="F37" s="128">
        <v>365.87</v>
      </c>
      <c r="G37" s="130">
        <f>E37</f>
        <v>132.72</v>
      </c>
      <c r="H37" s="273">
        <f t="shared" si="3"/>
        <v>275.67058468957202</v>
      </c>
      <c r="I37" s="148"/>
      <c r="T37" s="115"/>
    </row>
    <row r="38" spans="1:20" ht="25.5" x14ac:dyDescent="0.25">
      <c r="A38" s="269">
        <v>3299</v>
      </c>
      <c r="B38" s="270"/>
      <c r="C38" s="271"/>
      <c r="D38" s="272" t="s">
        <v>77</v>
      </c>
      <c r="E38" s="128">
        <v>265.45</v>
      </c>
      <c r="F38" s="128">
        <v>77.989999999999995</v>
      </c>
      <c r="G38" s="130">
        <f>E38</f>
        <v>265.45</v>
      </c>
      <c r="H38" s="273">
        <f t="shared" si="3"/>
        <v>29.380297607835747</v>
      </c>
      <c r="I38" s="148"/>
      <c r="T38" s="115"/>
    </row>
    <row r="39" spans="1:20" s="28" customFormat="1" x14ac:dyDescent="0.25">
      <c r="A39" s="266">
        <v>34</v>
      </c>
      <c r="B39" s="267"/>
      <c r="C39" s="268"/>
      <c r="D39" s="265" t="s">
        <v>79</v>
      </c>
      <c r="E39" s="127">
        <f t="shared" ref="E39:G39" si="11">SUM(E40)</f>
        <v>1725.4</v>
      </c>
      <c r="F39" s="127">
        <f t="shared" si="11"/>
        <v>662.12</v>
      </c>
      <c r="G39" s="127">
        <f t="shared" si="11"/>
        <v>1725.4</v>
      </c>
      <c r="H39" s="253">
        <f t="shared" si="3"/>
        <v>38.374869595456126</v>
      </c>
      <c r="I39" s="147"/>
      <c r="J39" s="115"/>
      <c r="K39" s="115"/>
      <c r="L39" s="115"/>
      <c r="M39" s="115"/>
      <c r="N39" s="115"/>
      <c r="O39" s="115"/>
      <c r="P39" s="115"/>
      <c r="Q39" s="115"/>
      <c r="R39" s="115"/>
      <c r="S39"/>
      <c r="T39" s="115"/>
    </row>
    <row r="40" spans="1:20" s="28" customFormat="1" x14ac:dyDescent="0.25">
      <c r="A40" s="266">
        <v>343</v>
      </c>
      <c r="B40" s="267"/>
      <c r="C40" s="268"/>
      <c r="D40" s="265" t="s">
        <v>80</v>
      </c>
      <c r="E40" s="127">
        <f t="shared" ref="E40:G40" si="12">E41</f>
        <v>1725.4</v>
      </c>
      <c r="F40" s="127">
        <f t="shared" si="12"/>
        <v>662.12</v>
      </c>
      <c r="G40" s="127">
        <f t="shared" si="12"/>
        <v>1725.4</v>
      </c>
      <c r="H40" s="253">
        <f t="shared" si="3"/>
        <v>38.374869595456126</v>
      </c>
      <c r="I40" s="147"/>
    </row>
    <row r="41" spans="1:20" ht="25.5" x14ac:dyDescent="0.25">
      <c r="A41" s="269">
        <v>3431</v>
      </c>
      <c r="B41" s="270"/>
      <c r="C41" s="271"/>
      <c r="D41" s="272" t="s">
        <v>110</v>
      </c>
      <c r="E41" s="128">
        <v>1725.4</v>
      </c>
      <c r="F41" s="128">
        <v>662.12</v>
      </c>
      <c r="G41" s="130">
        <f>E41</f>
        <v>1725.4</v>
      </c>
      <c r="H41" s="273">
        <f t="shared" si="3"/>
        <v>38.374869595456126</v>
      </c>
      <c r="I41" s="148"/>
    </row>
    <row r="42" spans="1:20" ht="24" customHeight="1" x14ac:dyDescent="0.25">
      <c r="A42" s="254" t="s">
        <v>264</v>
      </c>
      <c r="B42" s="255"/>
      <c r="C42" s="256"/>
      <c r="D42" s="257" t="s">
        <v>209</v>
      </c>
      <c r="E42" s="125">
        <f t="shared" ref="E42:G43" si="13">E43</f>
        <v>4247.12</v>
      </c>
      <c r="F42" s="125">
        <f t="shared" si="13"/>
        <v>2541.87</v>
      </c>
      <c r="G42" s="125">
        <f t="shared" si="13"/>
        <v>4247.12</v>
      </c>
      <c r="H42" s="253">
        <f t="shared" si="3"/>
        <v>59.849262559098868</v>
      </c>
      <c r="I42" s="147"/>
      <c r="T42" s="115"/>
    </row>
    <row r="43" spans="1:20" ht="24" customHeight="1" x14ac:dyDescent="0.25">
      <c r="A43" s="258" t="s">
        <v>123</v>
      </c>
      <c r="B43" s="259"/>
      <c r="C43" s="260"/>
      <c r="D43" s="261" t="s">
        <v>124</v>
      </c>
      <c r="E43" s="126">
        <f t="shared" si="13"/>
        <v>4247.12</v>
      </c>
      <c r="F43" s="126">
        <f t="shared" si="13"/>
        <v>2541.87</v>
      </c>
      <c r="G43" s="126">
        <f t="shared" si="13"/>
        <v>4247.12</v>
      </c>
      <c r="H43" s="253">
        <f t="shared" si="3"/>
        <v>59.849262559098868</v>
      </c>
      <c r="I43" s="147"/>
      <c r="T43" s="115"/>
    </row>
    <row r="44" spans="1:20" s="28" customFormat="1" ht="38.25" x14ac:dyDescent="0.25">
      <c r="A44" s="266">
        <v>37</v>
      </c>
      <c r="B44" s="267"/>
      <c r="C44" s="268"/>
      <c r="D44" s="265" t="s">
        <v>131</v>
      </c>
      <c r="E44" s="127">
        <f t="shared" ref="E44:G45" si="14">E45</f>
        <v>4247.12</v>
      </c>
      <c r="F44" s="127">
        <f t="shared" si="14"/>
        <v>2541.87</v>
      </c>
      <c r="G44" s="127">
        <f t="shared" si="14"/>
        <v>4247.12</v>
      </c>
      <c r="H44" s="253">
        <f t="shared" si="3"/>
        <v>59.849262559098868</v>
      </c>
      <c r="I44" s="147"/>
      <c r="J44" s="115"/>
      <c r="K44" s="115"/>
      <c r="L44" s="115"/>
      <c r="M44" s="115"/>
      <c r="N44" s="115"/>
      <c r="O44" s="115"/>
      <c r="P44" s="115"/>
      <c r="Q44" s="115"/>
      <c r="R44" s="115"/>
      <c r="S44"/>
      <c r="T44" s="115"/>
    </row>
    <row r="45" spans="1:20" s="28" customFormat="1" ht="25.5" x14ac:dyDescent="0.25">
      <c r="A45" s="266">
        <v>372</v>
      </c>
      <c r="B45" s="267"/>
      <c r="C45" s="268"/>
      <c r="D45" s="265" t="s">
        <v>94</v>
      </c>
      <c r="E45" s="127">
        <f t="shared" si="14"/>
        <v>4247.12</v>
      </c>
      <c r="F45" s="127">
        <f t="shared" si="14"/>
        <v>2541.87</v>
      </c>
      <c r="G45" s="127">
        <f t="shared" si="14"/>
        <v>4247.12</v>
      </c>
      <c r="H45" s="253">
        <f t="shared" si="3"/>
        <v>59.849262559098868</v>
      </c>
      <c r="I45" s="147"/>
      <c r="J45" s="115"/>
      <c r="K45" s="115"/>
      <c r="L45" s="115"/>
      <c r="M45" s="115"/>
      <c r="N45" s="115"/>
      <c r="O45" s="115"/>
      <c r="P45" s="115"/>
      <c r="Q45" s="115"/>
      <c r="R45" s="115"/>
      <c r="S45"/>
      <c r="T45" s="115"/>
    </row>
    <row r="46" spans="1:20" ht="25.5" x14ac:dyDescent="0.25">
      <c r="A46" s="269">
        <v>3722</v>
      </c>
      <c r="B46" s="270"/>
      <c r="C46" s="271"/>
      <c r="D46" s="272" t="s">
        <v>96</v>
      </c>
      <c r="E46" s="128">
        <v>4247.12</v>
      </c>
      <c r="F46" s="128">
        <v>2541.87</v>
      </c>
      <c r="G46" s="130">
        <f>E46</f>
        <v>4247.12</v>
      </c>
      <c r="H46" s="273">
        <f t="shared" si="3"/>
        <v>59.849262559098868</v>
      </c>
      <c r="I46" s="148"/>
      <c r="T46" s="115"/>
    </row>
    <row r="47" spans="1:20" s="28" customFormat="1" ht="25.5" x14ac:dyDescent="0.25">
      <c r="A47" s="254" t="s">
        <v>132</v>
      </c>
      <c r="B47" s="255"/>
      <c r="C47" s="256"/>
      <c r="D47" s="257" t="s">
        <v>133</v>
      </c>
      <c r="E47" s="125">
        <f t="shared" ref="E47:G49" si="15">E48</f>
        <v>13859.580000000002</v>
      </c>
      <c r="F47" s="125">
        <f t="shared" si="15"/>
        <v>3523.02</v>
      </c>
      <c r="G47" s="125">
        <f t="shared" si="15"/>
        <v>13859.580000000002</v>
      </c>
      <c r="H47" s="253">
        <f t="shared" si="3"/>
        <v>25.419385003008742</v>
      </c>
      <c r="I47" s="147"/>
    </row>
    <row r="48" spans="1:20" s="28" customFormat="1" ht="24" customHeight="1" x14ac:dyDescent="0.25">
      <c r="A48" s="258" t="s">
        <v>123</v>
      </c>
      <c r="B48" s="259"/>
      <c r="C48" s="260"/>
      <c r="D48" s="261" t="s">
        <v>124</v>
      </c>
      <c r="E48" s="126">
        <f t="shared" si="15"/>
        <v>13859.580000000002</v>
      </c>
      <c r="F48" s="126">
        <f t="shared" si="15"/>
        <v>3523.02</v>
      </c>
      <c r="G48" s="126">
        <f t="shared" si="15"/>
        <v>13859.580000000002</v>
      </c>
      <c r="H48" s="253">
        <f t="shared" si="3"/>
        <v>25.419385003008742</v>
      </c>
      <c r="I48" s="147"/>
    </row>
    <row r="49" spans="1:20" s="28" customFormat="1" x14ac:dyDescent="0.25">
      <c r="A49" s="262">
        <v>3</v>
      </c>
      <c r="B49" s="263"/>
      <c r="C49" s="264"/>
      <c r="D49" s="265" t="s">
        <v>19</v>
      </c>
      <c r="E49" s="127">
        <f t="shared" si="15"/>
        <v>13859.580000000002</v>
      </c>
      <c r="F49" s="127">
        <f t="shared" si="15"/>
        <v>3523.02</v>
      </c>
      <c r="G49" s="127">
        <f t="shared" si="15"/>
        <v>13859.580000000002</v>
      </c>
      <c r="H49" s="253">
        <f t="shared" si="3"/>
        <v>25.419385003008742</v>
      </c>
      <c r="I49" s="147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28" customFormat="1" x14ac:dyDescent="0.25">
      <c r="A50" s="266">
        <v>32</v>
      </c>
      <c r="B50" s="267"/>
      <c r="C50" s="268"/>
      <c r="D50" s="265" t="s">
        <v>30</v>
      </c>
      <c r="E50" s="127">
        <f t="shared" ref="E50:G50" si="16">E51+E53</f>
        <v>13859.580000000002</v>
      </c>
      <c r="F50" s="127">
        <f t="shared" si="16"/>
        <v>3523.02</v>
      </c>
      <c r="G50" s="127">
        <f t="shared" si="16"/>
        <v>13859.580000000002</v>
      </c>
      <c r="H50" s="253">
        <f t="shared" si="3"/>
        <v>25.419385003008742</v>
      </c>
      <c r="I50" s="147"/>
    </row>
    <row r="51" spans="1:20" s="28" customFormat="1" x14ac:dyDescent="0.25">
      <c r="A51" s="266">
        <v>322</v>
      </c>
      <c r="B51" s="267"/>
      <c r="C51" s="268"/>
      <c r="D51" s="265" t="s">
        <v>74</v>
      </c>
      <c r="E51" s="127">
        <f t="shared" ref="E51:G51" si="17">E52</f>
        <v>4645.3</v>
      </c>
      <c r="F51" s="127">
        <f t="shared" si="17"/>
        <v>240.66</v>
      </c>
      <c r="G51" s="127">
        <f t="shared" si="17"/>
        <v>4645.3</v>
      </c>
      <c r="H51" s="253">
        <f t="shared" si="3"/>
        <v>5.1807202979355473</v>
      </c>
      <c r="I51" s="147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5.5" x14ac:dyDescent="0.25">
      <c r="A52" s="269">
        <v>3224</v>
      </c>
      <c r="B52" s="270"/>
      <c r="C52" s="271"/>
      <c r="D52" s="272" t="s">
        <v>134</v>
      </c>
      <c r="E52" s="128">
        <v>4645.3</v>
      </c>
      <c r="F52" s="128">
        <v>240.66</v>
      </c>
      <c r="G52" s="130">
        <f>E52</f>
        <v>4645.3</v>
      </c>
      <c r="H52" s="273">
        <f t="shared" si="3"/>
        <v>5.1807202979355473</v>
      </c>
      <c r="I52" s="148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" customFormat="1" x14ac:dyDescent="0.25">
      <c r="A53" s="266">
        <v>323</v>
      </c>
      <c r="B53" s="267"/>
      <c r="C53" s="268"/>
      <c r="D53" s="265" t="s">
        <v>87</v>
      </c>
      <c r="E53" s="127">
        <f t="shared" ref="E53:G53" si="18">E54+E55</f>
        <v>9214.2800000000007</v>
      </c>
      <c r="F53" s="127">
        <f t="shared" si="18"/>
        <v>3282.36</v>
      </c>
      <c r="G53" s="127">
        <f t="shared" si="18"/>
        <v>9214.2800000000007</v>
      </c>
      <c r="H53" s="253">
        <f t="shared" si="3"/>
        <v>35.622533719400757</v>
      </c>
      <c r="I53" s="147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1:20" ht="25.5" x14ac:dyDescent="0.25">
      <c r="A54" s="269">
        <v>3232</v>
      </c>
      <c r="B54" s="270"/>
      <c r="C54" s="271"/>
      <c r="D54" s="272" t="s">
        <v>135</v>
      </c>
      <c r="E54" s="128">
        <v>9201.01</v>
      </c>
      <c r="F54" s="128">
        <v>3282.36</v>
      </c>
      <c r="G54" s="130">
        <f>E54</f>
        <v>9201.01</v>
      </c>
      <c r="H54" s="273">
        <f t="shared" si="3"/>
        <v>35.673909712085958</v>
      </c>
      <c r="I54" s="148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x14ac:dyDescent="0.25">
      <c r="A55" s="269">
        <v>3237</v>
      </c>
      <c r="B55" s="270"/>
      <c r="C55" s="271"/>
      <c r="D55" s="272" t="s">
        <v>88</v>
      </c>
      <c r="E55" s="128">
        <v>13.27</v>
      </c>
      <c r="F55" s="128"/>
      <c r="G55" s="130">
        <f>E55</f>
        <v>13.27</v>
      </c>
      <c r="H55" s="273">
        <f t="shared" si="3"/>
        <v>0</v>
      </c>
      <c r="I55" s="148"/>
      <c r="T55" s="115"/>
    </row>
    <row r="56" spans="1:20" s="28" customFormat="1" ht="24" customHeight="1" x14ac:dyDescent="0.25">
      <c r="A56" s="254" t="s">
        <v>136</v>
      </c>
      <c r="B56" s="255"/>
      <c r="C56" s="256"/>
      <c r="D56" s="257" t="s">
        <v>137</v>
      </c>
      <c r="E56" s="125">
        <f t="shared" ref="E56:G60" si="19">E57</f>
        <v>0</v>
      </c>
      <c r="F56" s="125"/>
      <c r="G56" s="125">
        <f t="shared" si="19"/>
        <v>25000</v>
      </c>
      <c r="H56" s="253">
        <f t="shared" si="3"/>
        <v>0</v>
      </c>
      <c r="I56" s="147"/>
      <c r="M56" s="115"/>
      <c r="S56"/>
      <c r="T56" s="115"/>
    </row>
    <row r="57" spans="1:20" s="28" customFormat="1" ht="24" customHeight="1" x14ac:dyDescent="0.25">
      <c r="A57" s="258" t="s">
        <v>123</v>
      </c>
      <c r="B57" s="259"/>
      <c r="C57" s="260"/>
      <c r="D57" s="261" t="s">
        <v>124</v>
      </c>
      <c r="E57" s="126">
        <f t="shared" si="19"/>
        <v>0</v>
      </c>
      <c r="F57" s="126"/>
      <c r="G57" s="126">
        <f t="shared" si="19"/>
        <v>25000</v>
      </c>
      <c r="H57" s="253">
        <f t="shared" si="3"/>
        <v>0</v>
      </c>
      <c r="I57" s="147"/>
      <c r="S57"/>
      <c r="T57" s="115"/>
    </row>
    <row r="58" spans="1:20" s="28" customFormat="1" x14ac:dyDescent="0.25">
      <c r="A58" s="262">
        <v>3</v>
      </c>
      <c r="B58" s="263"/>
      <c r="C58" s="264"/>
      <c r="D58" s="265" t="s">
        <v>19</v>
      </c>
      <c r="E58" s="127">
        <f t="shared" si="19"/>
        <v>0</v>
      </c>
      <c r="F58" s="127"/>
      <c r="G58" s="127">
        <f t="shared" si="19"/>
        <v>25000</v>
      </c>
      <c r="H58" s="253">
        <f t="shared" si="3"/>
        <v>0</v>
      </c>
      <c r="I58" s="147"/>
    </row>
    <row r="59" spans="1:20" s="28" customFormat="1" x14ac:dyDescent="0.25">
      <c r="A59" s="266">
        <v>32</v>
      </c>
      <c r="B59" s="267"/>
      <c r="C59" s="268"/>
      <c r="D59" s="265" t="s">
        <v>30</v>
      </c>
      <c r="E59" s="127">
        <f t="shared" si="19"/>
        <v>0</v>
      </c>
      <c r="F59" s="127"/>
      <c r="G59" s="127">
        <f t="shared" si="19"/>
        <v>25000</v>
      </c>
      <c r="H59" s="253">
        <f t="shared" si="3"/>
        <v>0</v>
      </c>
      <c r="I59" s="147"/>
    </row>
    <row r="60" spans="1:20" s="28" customFormat="1" x14ac:dyDescent="0.25">
      <c r="A60" s="266">
        <v>322</v>
      </c>
      <c r="B60" s="267"/>
      <c r="C60" s="268"/>
      <c r="D60" s="265" t="s">
        <v>74</v>
      </c>
      <c r="E60" s="127">
        <f t="shared" si="19"/>
        <v>0</v>
      </c>
      <c r="F60" s="127">
        <f t="shared" si="19"/>
        <v>0</v>
      </c>
      <c r="G60" s="127">
        <f t="shared" si="19"/>
        <v>25000</v>
      </c>
      <c r="H60" s="253">
        <f t="shared" si="3"/>
        <v>0</v>
      </c>
      <c r="I60" s="147"/>
    </row>
    <row r="61" spans="1:20" x14ac:dyDescent="0.25">
      <c r="A61" s="269">
        <v>3223</v>
      </c>
      <c r="B61" s="270"/>
      <c r="C61" s="271"/>
      <c r="D61" s="272" t="s">
        <v>98</v>
      </c>
      <c r="E61" s="128"/>
      <c r="F61" s="128"/>
      <c r="G61" s="130">
        <v>25000</v>
      </c>
      <c r="H61" s="253">
        <f t="shared" si="3"/>
        <v>0</v>
      </c>
      <c r="I61" s="147"/>
    </row>
    <row r="62" spans="1:20" s="28" customFormat="1" ht="25.5" x14ac:dyDescent="0.25">
      <c r="A62" s="249" t="s">
        <v>120</v>
      </c>
      <c r="B62" s="250"/>
      <c r="C62" s="251"/>
      <c r="D62" s="252" t="s">
        <v>138</v>
      </c>
      <c r="E62" s="129">
        <f t="shared" ref="E62:G62" si="20">E63+E69+E85+E92+E98+E104+E110+E116+E130+E144+E158</f>
        <v>79622.02</v>
      </c>
      <c r="F62" s="129">
        <f>F63+F69+F85+F92+F98+F104+F110+F116+F130+F144+F158</f>
        <v>58343.990000000005</v>
      </c>
      <c r="G62" s="129">
        <f t="shared" si="20"/>
        <v>112912.56</v>
      </c>
      <c r="H62" s="253">
        <f t="shared" ref="H62:H83" si="21">F62/G62</f>
        <v>0.51671833496645547</v>
      </c>
      <c r="I62" s="147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20" s="28" customFormat="1" ht="24" customHeight="1" x14ac:dyDescent="0.25">
      <c r="A63" s="254" t="s">
        <v>122</v>
      </c>
      <c r="B63" s="255"/>
      <c r="C63" s="256"/>
      <c r="D63" s="257" t="s">
        <v>139</v>
      </c>
      <c r="E63" s="125">
        <f t="shared" ref="E63:G67" si="22">E64</f>
        <v>0</v>
      </c>
      <c r="F63" s="125"/>
      <c r="G63" s="125">
        <f t="shared" si="22"/>
        <v>0</v>
      </c>
      <c r="H63" s="253">
        <v>0</v>
      </c>
      <c r="I63" s="147"/>
    </row>
    <row r="64" spans="1:20" s="28" customFormat="1" ht="24" customHeight="1" x14ac:dyDescent="0.25">
      <c r="A64" s="258" t="s">
        <v>123</v>
      </c>
      <c r="B64" s="259"/>
      <c r="C64" s="260"/>
      <c r="D64" s="261" t="s">
        <v>124</v>
      </c>
      <c r="E64" s="126">
        <f t="shared" si="22"/>
        <v>0</v>
      </c>
      <c r="F64" s="126"/>
      <c r="G64" s="126">
        <f t="shared" si="22"/>
        <v>0</v>
      </c>
      <c r="H64" s="253">
        <v>0</v>
      </c>
      <c r="I64" s="147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" customFormat="1" x14ac:dyDescent="0.25">
      <c r="A65" s="262">
        <v>3</v>
      </c>
      <c r="B65" s="263"/>
      <c r="C65" s="264"/>
      <c r="D65" s="265" t="s">
        <v>19</v>
      </c>
      <c r="E65" s="127">
        <f t="shared" si="22"/>
        <v>0</v>
      </c>
      <c r="F65" s="127"/>
      <c r="G65" s="127">
        <f t="shared" si="22"/>
        <v>0</v>
      </c>
      <c r="H65" s="253">
        <v>0</v>
      </c>
      <c r="I65" s="147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" customFormat="1" x14ac:dyDescent="0.25">
      <c r="A66" s="266">
        <v>32</v>
      </c>
      <c r="B66" s="267"/>
      <c r="C66" s="268"/>
      <c r="D66" s="265" t="s">
        <v>30</v>
      </c>
      <c r="E66" s="127">
        <f t="shared" si="22"/>
        <v>0</v>
      </c>
      <c r="F66" s="127"/>
      <c r="G66" s="127">
        <f t="shared" si="22"/>
        <v>0</v>
      </c>
      <c r="H66" s="253">
        <v>0</v>
      </c>
      <c r="I66" s="147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" customFormat="1" x14ac:dyDescent="0.25">
      <c r="A67" s="266">
        <v>323</v>
      </c>
      <c r="B67" s="267"/>
      <c r="C67" s="268"/>
      <c r="D67" s="265" t="s">
        <v>87</v>
      </c>
      <c r="E67" s="127">
        <f t="shared" si="22"/>
        <v>0</v>
      </c>
      <c r="F67" s="127"/>
      <c r="G67" s="127">
        <f t="shared" si="22"/>
        <v>0</v>
      </c>
      <c r="H67" s="253">
        <v>0</v>
      </c>
      <c r="I67" s="147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x14ac:dyDescent="0.25">
      <c r="A68" s="269">
        <v>3237</v>
      </c>
      <c r="B68" s="270"/>
      <c r="C68" s="271"/>
      <c r="D68" s="272" t="s">
        <v>88</v>
      </c>
      <c r="E68" s="128"/>
      <c r="F68" s="128"/>
      <c r="G68" s="130"/>
      <c r="H68" s="273">
        <v>0</v>
      </c>
      <c r="I68" s="148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" customFormat="1" ht="24" customHeight="1" x14ac:dyDescent="0.25">
      <c r="A69" s="254" t="s">
        <v>140</v>
      </c>
      <c r="B69" s="255"/>
      <c r="C69" s="256"/>
      <c r="D69" s="257" t="s">
        <v>141</v>
      </c>
      <c r="E69" s="125">
        <f t="shared" ref="E69:G71" si="23">E70</f>
        <v>663.61</v>
      </c>
      <c r="F69" s="125">
        <f t="shared" si="23"/>
        <v>152.37</v>
      </c>
      <c r="G69" s="125">
        <f t="shared" si="23"/>
        <v>663.61</v>
      </c>
      <c r="H69" s="253">
        <f t="shared" si="21"/>
        <v>0.22960775154081464</v>
      </c>
      <c r="I69" s="147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" customFormat="1" ht="24" customHeight="1" x14ac:dyDescent="0.25">
      <c r="A70" s="258" t="s">
        <v>123</v>
      </c>
      <c r="B70" s="259"/>
      <c r="C70" s="260"/>
      <c r="D70" s="261" t="s">
        <v>124</v>
      </c>
      <c r="E70" s="126">
        <f t="shared" si="23"/>
        <v>663.61</v>
      </c>
      <c r="F70" s="126">
        <f t="shared" si="23"/>
        <v>152.37</v>
      </c>
      <c r="G70" s="126">
        <f t="shared" si="23"/>
        <v>663.61</v>
      </c>
      <c r="H70" s="253">
        <f t="shared" si="21"/>
        <v>0.22960775154081464</v>
      </c>
      <c r="I70" s="147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" customFormat="1" x14ac:dyDescent="0.25">
      <c r="A71" s="262">
        <v>3</v>
      </c>
      <c r="B71" s="263"/>
      <c r="C71" s="264"/>
      <c r="D71" s="265" t="s">
        <v>19</v>
      </c>
      <c r="E71" s="127">
        <f>E72</f>
        <v>663.61</v>
      </c>
      <c r="F71" s="127">
        <f>F72</f>
        <v>152.37</v>
      </c>
      <c r="G71" s="127">
        <f t="shared" si="23"/>
        <v>663.61</v>
      </c>
      <c r="H71" s="253">
        <f t="shared" si="21"/>
        <v>0.22960775154081464</v>
      </c>
      <c r="I71" s="147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</row>
    <row r="72" spans="1:20" s="28" customFormat="1" x14ac:dyDescent="0.25">
      <c r="A72" s="266">
        <v>32</v>
      </c>
      <c r="B72" s="267"/>
      <c r="C72" s="268"/>
      <c r="D72" s="265" t="s">
        <v>30</v>
      </c>
      <c r="E72" s="127">
        <f t="shared" ref="E72:G72" si="24">E73+E81+E83+E77</f>
        <v>663.61</v>
      </c>
      <c r="F72" s="127">
        <f>F73+F77+F81+F83</f>
        <v>152.37</v>
      </c>
      <c r="G72" s="127">
        <f t="shared" si="24"/>
        <v>663.61</v>
      </c>
      <c r="H72" s="253">
        <f t="shared" si="21"/>
        <v>0.22960775154081464</v>
      </c>
      <c r="I72" s="147"/>
    </row>
    <row r="73" spans="1:20" s="28" customFormat="1" x14ac:dyDescent="0.25">
      <c r="A73" s="266">
        <v>321</v>
      </c>
      <c r="B73" s="267"/>
      <c r="C73" s="268"/>
      <c r="D73" s="265" t="s">
        <v>72</v>
      </c>
      <c r="E73" s="127">
        <f>E74+E75+E76</f>
        <v>132.72</v>
      </c>
      <c r="F73" s="127">
        <f>F74+F75+F76</f>
        <v>0</v>
      </c>
      <c r="G73" s="127">
        <f>G74+G75+G76</f>
        <v>111.18</v>
      </c>
      <c r="H73" s="253">
        <f t="shared" si="21"/>
        <v>0</v>
      </c>
      <c r="I73" s="147"/>
    </row>
    <row r="74" spans="1:20" x14ac:dyDescent="0.25">
      <c r="A74" s="269">
        <v>3211</v>
      </c>
      <c r="B74" s="270"/>
      <c r="C74" s="271"/>
      <c r="D74" s="272" t="s">
        <v>82</v>
      </c>
      <c r="E74" s="128">
        <v>53.09</v>
      </c>
      <c r="F74" s="128"/>
      <c r="G74" s="130">
        <f>E74</f>
        <v>53.09</v>
      </c>
      <c r="H74" s="253">
        <f t="shared" si="21"/>
        <v>0</v>
      </c>
      <c r="I74" s="147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20" x14ac:dyDescent="0.25">
      <c r="A75" s="269">
        <v>3213</v>
      </c>
      <c r="B75" s="270"/>
      <c r="C75" s="271"/>
      <c r="D75" s="272" t="s">
        <v>83</v>
      </c>
      <c r="E75" s="128">
        <v>26.54</v>
      </c>
      <c r="F75" s="128"/>
      <c r="G75" s="130">
        <v>5</v>
      </c>
      <c r="H75" s="253">
        <f t="shared" si="21"/>
        <v>0</v>
      </c>
      <c r="I75" s="147"/>
      <c r="S75" s="35"/>
      <c r="T75" s="116"/>
    </row>
    <row r="76" spans="1:20" x14ac:dyDescent="0.25">
      <c r="A76" s="269">
        <v>3214</v>
      </c>
      <c r="B76" s="270"/>
      <c r="C76" s="271"/>
      <c r="D76" s="272" t="s">
        <v>84</v>
      </c>
      <c r="E76" s="112">
        <v>53.09</v>
      </c>
      <c r="F76" s="112"/>
      <c r="G76" s="130">
        <f>E76</f>
        <v>53.09</v>
      </c>
      <c r="H76" s="253">
        <f t="shared" si="21"/>
        <v>0</v>
      </c>
      <c r="I76" s="147"/>
      <c r="S76" s="35"/>
    </row>
    <row r="77" spans="1:20" x14ac:dyDescent="0.25">
      <c r="A77" s="266">
        <v>322</v>
      </c>
      <c r="B77" s="267"/>
      <c r="C77" s="268"/>
      <c r="D77" s="265" t="s">
        <v>74</v>
      </c>
      <c r="E77" s="127">
        <f t="shared" ref="E77:F77" si="25">SUM(E78:E80)</f>
        <v>331.81</v>
      </c>
      <c r="F77" s="127">
        <f t="shared" si="25"/>
        <v>0</v>
      </c>
      <c r="G77" s="127">
        <f t="shared" ref="G77" si="26">SUM(G78:G80)</f>
        <v>172.72</v>
      </c>
      <c r="H77" s="253">
        <f t="shared" si="21"/>
        <v>0</v>
      </c>
      <c r="I77" s="147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20"/>
    </row>
    <row r="78" spans="1:20" ht="25.5" x14ac:dyDescent="0.25">
      <c r="A78" s="269">
        <v>3221</v>
      </c>
      <c r="B78" s="270"/>
      <c r="C78" s="271"/>
      <c r="D78" s="272" t="s">
        <v>126</v>
      </c>
      <c r="E78" s="112">
        <v>132.72</v>
      </c>
      <c r="F78" s="112"/>
      <c r="G78" s="274">
        <f>E78</f>
        <v>132.72</v>
      </c>
      <c r="H78" s="253">
        <f t="shared" si="21"/>
        <v>0</v>
      </c>
      <c r="I78" s="147"/>
    </row>
    <row r="79" spans="1:20" x14ac:dyDescent="0.25">
      <c r="A79" s="269">
        <v>3222</v>
      </c>
      <c r="B79" s="270"/>
      <c r="C79" s="271"/>
      <c r="D79" s="272" t="s">
        <v>86</v>
      </c>
      <c r="E79" s="112">
        <v>132.72</v>
      </c>
      <c r="F79" s="112"/>
      <c r="G79" s="274">
        <v>30</v>
      </c>
      <c r="H79" s="253">
        <f t="shared" si="21"/>
        <v>0</v>
      </c>
      <c r="I79" s="147"/>
    </row>
    <row r="80" spans="1:20" x14ac:dyDescent="0.25">
      <c r="A80" s="269">
        <v>3225</v>
      </c>
      <c r="B80" s="270"/>
      <c r="C80" s="271"/>
      <c r="D80" s="272" t="s">
        <v>127</v>
      </c>
      <c r="E80" s="112">
        <v>66.37</v>
      </c>
      <c r="F80" s="112"/>
      <c r="G80" s="274">
        <v>10</v>
      </c>
      <c r="H80" s="253">
        <f t="shared" si="21"/>
        <v>0</v>
      </c>
      <c r="I80" s="147"/>
    </row>
    <row r="81" spans="1:12" s="28" customFormat="1" x14ac:dyDescent="0.25">
      <c r="A81" s="266">
        <v>323</v>
      </c>
      <c r="B81" s="267"/>
      <c r="C81" s="268"/>
      <c r="D81" s="265" t="s">
        <v>87</v>
      </c>
      <c r="E81" s="127">
        <f t="shared" ref="E81:G81" si="27">E82</f>
        <v>132.72</v>
      </c>
      <c r="F81" s="127">
        <f t="shared" si="27"/>
        <v>47.61</v>
      </c>
      <c r="G81" s="127">
        <f t="shared" si="27"/>
        <v>132.72</v>
      </c>
      <c r="H81" s="253">
        <f t="shared" si="21"/>
        <v>0.35872513562386982</v>
      </c>
      <c r="I81" s="147"/>
    </row>
    <row r="82" spans="1:12" x14ac:dyDescent="0.25">
      <c r="A82" s="269">
        <v>3237</v>
      </c>
      <c r="B82" s="270"/>
      <c r="C82" s="271"/>
      <c r="D82" s="272" t="s">
        <v>88</v>
      </c>
      <c r="E82" s="128">
        <v>132.72</v>
      </c>
      <c r="F82" s="128">
        <v>47.61</v>
      </c>
      <c r="G82" s="130">
        <f>E82</f>
        <v>132.72</v>
      </c>
      <c r="H82" s="253">
        <f t="shared" si="21"/>
        <v>0.35872513562386982</v>
      </c>
      <c r="I82" s="147"/>
    </row>
    <row r="83" spans="1:12" s="28" customFormat="1" ht="25.5" x14ac:dyDescent="0.25">
      <c r="A83" s="266">
        <v>329</v>
      </c>
      <c r="B83" s="267"/>
      <c r="C83" s="268"/>
      <c r="D83" s="265" t="s">
        <v>77</v>
      </c>
      <c r="E83" s="127">
        <f t="shared" ref="E83:G83" si="28">E84</f>
        <v>66.36</v>
      </c>
      <c r="F83" s="127">
        <f t="shared" si="28"/>
        <v>104.76</v>
      </c>
      <c r="G83" s="127">
        <f t="shared" si="28"/>
        <v>246.99</v>
      </c>
      <c r="H83" s="253">
        <f t="shared" si="21"/>
        <v>0.42414672658812097</v>
      </c>
      <c r="I83" s="147"/>
    </row>
    <row r="84" spans="1:12" ht="25.5" x14ac:dyDescent="0.25">
      <c r="A84" s="269">
        <v>3299</v>
      </c>
      <c r="B84" s="270"/>
      <c r="C84" s="271"/>
      <c r="D84" s="272" t="s">
        <v>77</v>
      </c>
      <c r="E84" s="128">
        <v>66.36</v>
      </c>
      <c r="F84" s="128">
        <v>104.76</v>
      </c>
      <c r="G84" s="130">
        <v>246.99</v>
      </c>
      <c r="H84" s="253">
        <f t="shared" ref="H84:H147" si="29">F84/G84</f>
        <v>0.42414672658812097</v>
      </c>
      <c r="I84" s="147"/>
    </row>
    <row r="85" spans="1:12" s="28" customFormat="1" ht="24" customHeight="1" x14ac:dyDescent="0.25">
      <c r="A85" s="254" t="s">
        <v>142</v>
      </c>
      <c r="B85" s="255"/>
      <c r="C85" s="256"/>
      <c r="D85" s="257" t="s">
        <v>143</v>
      </c>
      <c r="E85" s="125">
        <f t="shared" ref="E85:G88" si="30">E86</f>
        <v>3318.07</v>
      </c>
      <c r="F85" s="125">
        <f t="shared" si="30"/>
        <v>230</v>
      </c>
      <c r="G85" s="125">
        <f t="shared" si="30"/>
        <v>3318.07</v>
      </c>
      <c r="H85" s="253">
        <f t="shared" si="29"/>
        <v>6.9317404394723434E-2</v>
      </c>
      <c r="I85" s="147"/>
    </row>
    <row r="86" spans="1:12" s="28" customFormat="1" ht="24" customHeight="1" x14ac:dyDescent="0.25">
      <c r="A86" s="258" t="s">
        <v>123</v>
      </c>
      <c r="B86" s="259"/>
      <c r="C86" s="260"/>
      <c r="D86" s="261" t="s">
        <v>124</v>
      </c>
      <c r="E86" s="126">
        <f t="shared" si="30"/>
        <v>3318.07</v>
      </c>
      <c r="F86" s="126">
        <f t="shared" si="30"/>
        <v>230</v>
      </c>
      <c r="G86" s="126">
        <f t="shared" si="30"/>
        <v>3318.07</v>
      </c>
      <c r="H86" s="253">
        <f t="shared" si="29"/>
        <v>6.9317404394723434E-2</v>
      </c>
      <c r="I86" s="147"/>
    </row>
    <row r="87" spans="1:12" s="28" customFormat="1" x14ac:dyDescent="0.25">
      <c r="A87" s="262">
        <v>3</v>
      </c>
      <c r="B87" s="263"/>
      <c r="C87" s="264"/>
      <c r="D87" s="265" t="s">
        <v>19</v>
      </c>
      <c r="E87" s="127">
        <f t="shared" ref="E87:G87" si="31">E88</f>
        <v>3318.07</v>
      </c>
      <c r="F87" s="127">
        <f t="shared" si="31"/>
        <v>230</v>
      </c>
      <c r="G87" s="127">
        <f t="shared" si="31"/>
        <v>3318.07</v>
      </c>
      <c r="H87" s="253">
        <f t="shared" si="29"/>
        <v>6.9317404394723434E-2</v>
      </c>
      <c r="I87" s="147"/>
    </row>
    <row r="88" spans="1:12" s="28" customFormat="1" x14ac:dyDescent="0.25">
      <c r="A88" s="266">
        <v>32</v>
      </c>
      <c r="B88" s="267"/>
      <c r="C88" s="268"/>
      <c r="D88" s="265" t="s">
        <v>30</v>
      </c>
      <c r="E88" s="127">
        <f t="shared" si="30"/>
        <v>3318.07</v>
      </c>
      <c r="F88" s="127">
        <f t="shared" si="30"/>
        <v>230</v>
      </c>
      <c r="G88" s="127">
        <f t="shared" si="30"/>
        <v>3318.07</v>
      </c>
      <c r="H88" s="253">
        <f t="shared" si="29"/>
        <v>6.9317404394723434E-2</v>
      </c>
      <c r="I88" s="147"/>
    </row>
    <row r="89" spans="1:12" s="28" customFormat="1" ht="25.5" x14ac:dyDescent="0.25">
      <c r="A89" s="266">
        <v>329</v>
      </c>
      <c r="B89" s="267"/>
      <c r="C89" s="268"/>
      <c r="D89" s="265" t="s">
        <v>77</v>
      </c>
      <c r="E89" s="127">
        <f t="shared" ref="E89:G89" si="32">SUM(E90:E91)</f>
        <v>3318.07</v>
      </c>
      <c r="F89" s="127">
        <f t="shared" si="32"/>
        <v>230</v>
      </c>
      <c r="G89" s="127">
        <f t="shared" si="32"/>
        <v>3318.07</v>
      </c>
      <c r="H89" s="253">
        <f t="shared" si="29"/>
        <v>6.9317404394723434E-2</v>
      </c>
      <c r="I89" s="147"/>
    </row>
    <row r="90" spans="1:12" ht="25.5" x14ac:dyDescent="0.25">
      <c r="A90" s="269">
        <v>3291</v>
      </c>
      <c r="B90" s="270"/>
      <c r="C90" s="271"/>
      <c r="D90" s="272" t="s">
        <v>144</v>
      </c>
      <c r="E90" s="128">
        <v>796.34</v>
      </c>
      <c r="F90" s="128"/>
      <c r="G90" s="130">
        <f>E90</f>
        <v>796.34</v>
      </c>
      <c r="H90" s="253">
        <f t="shared" si="29"/>
        <v>0</v>
      </c>
      <c r="I90" s="147"/>
      <c r="L90" s="28"/>
    </row>
    <row r="91" spans="1:12" ht="25.5" x14ac:dyDescent="0.25">
      <c r="A91" s="269">
        <v>3299</v>
      </c>
      <c r="B91" s="270"/>
      <c r="C91" s="271"/>
      <c r="D91" s="272" t="s">
        <v>77</v>
      </c>
      <c r="E91" s="128">
        <v>2521.73</v>
      </c>
      <c r="F91" s="128">
        <v>230</v>
      </c>
      <c r="G91" s="130">
        <f>E91</f>
        <v>2521.73</v>
      </c>
      <c r="H91" s="253">
        <f t="shared" si="29"/>
        <v>9.1207226784786641E-2</v>
      </c>
      <c r="I91" s="147"/>
    </row>
    <row r="92" spans="1:12" s="28" customFormat="1" ht="24" customHeight="1" x14ac:dyDescent="0.25">
      <c r="A92" s="254" t="s">
        <v>145</v>
      </c>
      <c r="B92" s="255"/>
      <c r="C92" s="256"/>
      <c r="D92" s="257" t="s">
        <v>146</v>
      </c>
      <c r="E92" s="125">
        <f t="shared" ref="E92:G96" si="33">E93</f>
        <v>0</v>
      </c>
      <c r="F92" s="125"/>
      <c r="G92" s="125">
        <f t="shared" si="33"/>
        <v>0</v>
      </c>
      <c r="H92" s="253"/>
      <c r="I92" s="147"/>
      <c r="L92"/>
    </row>
    <row r="93" spans="1:12" s="28" customFormat="1" ht="24" customHeight="1" x14ac:dyDescent="0.25">
      <c r="A93" s="258" t="s">
        <v>123</v>
      </c>
      <c r="B93" s="259"/>
      <c r="C93" s="260"/>
      <c r="D93" s="261" t="s">
        <v>124</v>
      </c>
      <c r="E93" s="126">
        <f t="shared" si="33"/>
        <v>0</v>
      </c>
      <c r="F93" s="126"/>
      <c r="G93" s="126">
        <f t="shared" si="33"/>
        <v>0</v>
      </c>
      <c r="H93" s="253"/>
      <c r="I93" s="147"/>
    </row>
    <row r="94" spans="1:12" s="28" customFormat="1" x14ac:dyDescent="0.25">
      <c r="A94" s="262">
        <v>3</v>
      </c>
      <c r="B94" s="263"/>
      <c r="C94" s="264"/>
      <c r="D94" s="265" t="s">
        <v>19</v>
      </c>
      <c r="E94" s="127">
        <f t="shared" si="33"/>
        <v>0</v>
      </c>
      <c r="F94" s="127"/>
      <c r="G94" s="127">
        <f t="shared" si="33"/>
        <v>0</v>
      </c>
      <c r="H94" s="253"/>
      <c r="I94" s="147"/>
    </row>
    <row r="95" spans="1:12" s="28" customFormat="1" x14ac:dyDescent="0.25">
      <c r="A95" s="266">
        <v>32</v>
      </c>
      <c r="B95" s="267"/>
      <c r="C95" s="268"/>
      <c r="D95" s="265" t="s">
        <v>30</v>
      </c>
      <c r="E95" s="127">
        <f t="shared" si="33"/>
        <v>0</v>
      </c>
      <c r="F95" s="127"/>
      <c r="G95" s="127">
        <f t="shared" si="33"/>
        <v>0</v>
      </c>
      <c r="H95" s="253"/>
      <c r="I95" s="147"/>
    </row>
    <row r="96" spans="1:12" s="28" customFormat="1" ht="25.5" x14ac:dyDescent="0.25">
      <c r="A96" s="266">
        <v>329</v>
      </c>
      <c r="B96" s="267"/>
      <c r="C96" s="268"/>
      <c r="D96" s="265" t="s">
        <v>77</v>
      </c>
      <c r="E96" s="127">
        <f t="shared" si="33"/>
        <v>0</v>
      </c>
      <c r="F96" s="127"/>
      <c r="G96" s="127">
        <f t="shared" si="33"/>
        <v>0</v>
      </c>
      <c r="H96" s="253"/>
      <c r="I96" s="147"/>
    </row>
    <row r="97" spans="1:12" ht="25.5" x14ac:dyDescent="0.25">
      <c r="A97" s="269">
        <v>3299</v>
      </c>
      <c r="B97" s="270"/>
      <c r="C97" s="271"/>
      <c r="D97" s="272" t="s">
        <v>77</v>
      </c>
      <c r="E97" s="128"/>
      <c r="F97" s="128"/>
      <c r="G97" s="130"/>
      <c r="H97" s="253"/>
      <c r="I97" s="147"/>
      <c r="L97" s="28"/>
    </row>
    <row r="98" spans="1:12" s="28" customFormat="1" ht="25.5" x14ac:dyDescent="0.25">
      <c r="A98" s="254" t="s">
        <v>147</v>
      </c>
      <c r="B98" s="255"/>
      <c r="C98" s="256"/>
      <c r="D98" s="257" t="s">
        <v>148</v>
      </c>
      <c r="E98" s="125">
        <f t="shared" ref="E98:G108" si="34">E99</f>
        <v>0</v>
      </c>
      <c r="F98" s="125"/>
      <c r="G98" s="125">
        <f t="shared" si="34"/>
        <v>0</v>
      </c>
      <c r="H98" s="253"/>
      <c r="I98" s="147"/>
      <c r="L98"/>
    </row>
    <row r="99" spans="1:12" s="28" customFormat="1" ht="24" customHeight="1" x14ac:dyDescent="0.25">
      <c r="A99" s="258" t="s">
        <v>123</v>
      </c>
      <c r="B99" s="259"/>
      <c r="C99" s="260"/>
      <c r="D99" s="261" t="s">
        <v>124</v>
      </c>
      <c r="E99" s="126">
        <f t="shared" si="34"/>
        <v>0</v>
      </c>
      <c r="F99" s="126"/>
      <c r="G99" s="126">
        <f t="shared" si="34"/>
        <v>0</v>
      </c>
      <c r="H99" s="253"/>
      <c r="I99" s="147"/>
    </row>
    <row r="100" spans="1:12" s="28" customFormat="1" x14ac:dyDescent="0.25">
      <c r="A100" s="262">
        <v>3</v>
      </c>
      <c r="B100" s="263"/>
      <c r="C100" s="264"/>
      <c r="D100" s="265" t="s">
        <v>19</v>
      </c>
      <c r="E100" s="127">
        <f t="shared" si="34"/>
        <v>0</v>
      </c>
      <c r="F100" s="127"/>
      <c r="G100" s="127">
        <f t="shared" si="34"/>
        <v>0</v>
      </c>
      <c r="H100" s="253"/>
      <c r="I100" s="147"/>
    </row>
    <row r="101" spans="1:12" s="28" customFormat="1" x14ac:dyDescent="0.25">
      <c r="A101" s="266">
        <v>32</v>
      </c>
      <c r="B101" s="267"/>
      <c r="C101" s="268"/>
      <c r="D101" s="265" t="s">
        <v>30</v>
      </c>
      <c r="E101" s="127">
        <f t="shared" si="34"/>
        <v>0</v>
      </c>
      <c r="F101" s="127"/>
      <c r="G101" s="127">
        <f t="shared" si="34"/>
        <v>0</v>
      </c>
      <c r="H101" s="253"/>
      <c r="I101" s="147"/>
    </row>
    <row r="102" spans="1:12" s="28" customFormat="1" ht="25.5" x14ac:dyDescent="0.25">
      <c r="A102" s="266">
        <v>329</v>
      </c>
      <c r="B102" s="267"/>
      <c r="C102" s="268"/>
      <c r="D102" s="265" t="s">
        <v>77</v>
      </c>
      <c r="E102" s="127">
        <f t="shared" si="34"/>
        <v>0</v>
      </c>
      <c r="F102" s="127"/>
      <c r="G102" s="127">
        <f t="shared" si="34"/>
        <v>0</v>
      </c>
      <c r="H102" s="253"/>
      <c r="I102" s="147"/>
    </row>
    <row r="103" spans="1:12" ht="25.5" x14ac:dyDescent="0.25">
      <c r="A103" s="269">
        <v>3299</v>
      </c>
      <c r="B103" s="270"/>
      <c r="C103" s="271"/>
      <c r="D103" s="272" t="s">
        <v>77</v>
      </c>
      <c r="E103" s="128"/>
      <c r="F103" s="128"/>
      <c r="G103" s="130"/>
      <c r="H103" s="253"/>
      <c r="I103" s="147"/>
      <c r="L103" s="28"/>
    </row>
    <row r="104" spans="1:12" s="28" customFormat="1" ht="24" customHeight="1" x14ac:dyDescent="0.25">
      <c r="A104" s="254" t="s">
        <v>212</v>
      </c>
      <c r="B104" s="255"/>
      <c r="C104" s="256"/>
      <c r="D104" s="257" t="s">
        <v>197</v>
      </c>
      <c r="E104" s="125">
        <f t="shared" si="34"/>
        <v>0</v>
      </c>
      <c r="F104" s="125"/>
      <c r="G104" s="125">
        <f t="shared" si="34"/>
        <v>0</v>
      </c>
      <c r="H104" s="253"/>
      <c r="I104" s="147"/>
      <c r="L104"/>
    </row>
    <row r="105" spans="1:12" s="28" customFormat="1" ht="24" customHeight="1" x14ac:dyDescent="0.25">
      <c r="A105" s="258" t="s">
        <v>123</v>
      </c>
      <c r="B105" s="259"/>
      <c r="C105" s="260"/>
      <c r="D105" s="261" t="s">
        <v>124</v>
      </c>
      <c r="E105" s="126">
        <f t="shared" si="34"/>
        <v>0</v>
      </c>
      <c r="F105" s="126"/>
      <c r="G105" s="126">
        <f t="shared" si="34"/>
        <v>0</v>
      </c>
      <c r="H105" s="253"/>
      <c r="I105" s="147"/>
    </row>
    <row r="106" spans="1:12" s="28" customFormat="1" x14ac:dyDescent="0.25">
      <c r="A106" s="262">
        <v>3</v>
      </c>
      <c r="B106" s="263"/>
      <c r="C106" s="264"/>
      <c r="D106" s="265" t="s">
        <v>19</v>
      </c>
      <c r="E106" s="127">
        <f t="shared" si="34"/>
        <v>0</v>
      </c>
      <c r="F106" s="127"/>
      <c r="G106" s="127">
        <f t="shared" si="34"/>
        <v>0</v>
      </c>
      <c r="H106" s="253"/>
      <c r="I106" s="147"/>
    </row>
    <row r="107" spans="1:12" s="28" customFormat="1" x14ac:dyDescent="0.25">
      <c r="A107" s="266">
        <v>32</v>
      </c>
      <c r="B107" s="267"/>
      <c r="C107" s="268"/>
      <c r="D107" s="265" t="s">
        <v>30</v>
      </c>
      <c r="E107" s="127">
        <f t="shared" si="34"/>
        <v>0</v>
      </c>
      <c r="F107" s="127"/>
      <c r="G107" s="127">
        <f t="shared" si="34"/>
        <v>0</v>
      </c>
      <c r="H107" s="253"/>
      <c r="I107" s="147"/>
    </row>
    <row r="108" spans="1:12" s="28" customFormat="1" ht="25.5" x14ac:dyDescent="0.25">
      <c r="A108" s="266">
        <v>329</v>
      </c>
      <c r="B108" s="267"/>
      <c r="C108" s="268"/>
      <c r="D108" s="265" t="s">
        <v>77</v>
      </c>
      <c r="E108" s="127">
        <f t="shared" si="34"/>
        <v>0</v>
      </c>
      <c r="F108" s="127"/>
      <c r="G108" s="127">
        <f t="shared" si="34"/>
        <v>0</v>
      </c>
      <c r="H108" s="253"/>
      <c r="I108" s="147"/>
    </row>
    <row r="109" spans="1:12" ht="25.5" x14ac:dyDescent="0.25">
      <c r="A109" s="269">
        <v>3299</v>
      </c>
      <c r="B109" s="270"/>
      <c r="C109" s="271"/>
      <c r="D109" s="272" t="s">
        <v>77</v>
      </c>
      <c r="E109" s="128"/>
      <c r="F109" s="128"/>
      <c r="G109" s="130"/>
      <c r="H109" s="253"/>
      <c r="I109" s="147"/>
      <c r="L109" s="28"/>
    </row>
    <row r="110" spans="1:12" s="28" customFormat="1" ht="24" customHeight="1" x14ac:dyDescent="0.25">
      <c r="A110" s="254" t="s">
        <v>149</v>
      </c>
      <c r="B110" s="255"/>
      <c r="C110" s="256"/>
      <c r="D110" s="257" t="s">
        <v>150</v>
      </c>
      <c r="E110" s="125">
        <f t="shared" ref="E110:G114" si="35">E111</f>
        <v>519.34</v>
      </c>
      <c r="F110" s="125">
        <f>F111</f>
        <v>530.88</v>
      </c>
      <c r="G110" s="125">
        <f t="shared" si="35"/>
        <v>530.88</v>
      </c>
      <c r="H110" s="253">
        <f t="shared" si="29"/>
        <v>1</v>
      </c>
      <c r="I110" s="147"/>
      <c r="L110"/>
    </row>
    <row r="111" spans="1:12" s="28" customFormat="1" ht="24" customHeight="1" x14ac:dyDescent="0.25">
      <c r="A111" s="258" t="s">
        <v>123</v>
      </c>
      <c r="B111" s="259"/>
      <c r="C111" s="260"/>
      <c r="D111" s="261" t="s">
        <v>124</v>
      </c>
      <c r="E111" s="126">
        <f t="shared" si="35"/>
        <v>519.34</v>
      </c>
      <c r="F111" s="126">
        <f>F112</f>
        <v>530.88</v>
      </c>
      <c r="G111" s="126">
        <f t="shared" si="35"/>
        <v>530.88</v>
      </c>
      <c r="H111" s="253">
        <f t="shared" si="29"/>
        <v>1</v>
      </c>
      <c r="I111" s="147"/>
    </row>
    <row r="112" spans="1:12" s="28" customFormat="1" x14ac:dyDescent="0.25">
      <c r="A112" s="262">
        <v>3</v>
      </c>
      <c r="B112" s="263"/>
      <c r="C112" s="264"/>
      <c r="D112" s="265" t="s">
        <v>19</v>
      </c>
      <c r="E112" s="127">
        <f t="shared" si="35"/>
        <v>519.34</v>
      </c>
      <c r="F112" s="127">
        <f>F113</f>
        <v>530.88</v>
      </c>
      <c r="G112" s="127">
        <f t="shared" si="35"/>
        <v>530.88</v>
      </c>
      <c r="H112" s="253">
        <f t="shared" si="29"/>
        <v>1</v>
      </c>
      <c r="I112" s="147"/>
    </row>
    <row r="113" spans="1:12" s="28" customFormat="1" x14ac:dyDescent="0.25">
      <c r="A113" s="266">
        <v>32</v>
      </c>
      <c r="B113" s="267"/>
      <c r="C113" s="268"/>
      <c r="D113" s="265" t="s">
        <v>30</v>
      </c>
      <c r="E113" s="127">
        <f t="shared" si="35"/>
        <v>519.34</v>
      </c>
      <c r="F113" s="127">
        <f>F114</f>
        <v>530.88</v>
      </c>
      <c r="G113" s="127">
        <f t="shared" si="35"/>
        <v>530.88</v>
      </c>
      <c r="H113" s="253">
        <f t="shared" si="29"/>
        <v>1</v>
      </c>
      <c r="I113" s="147"/>
    </row>
    <row r="114" spans="1:12" s="28" customFormat="1" ht="25.5" x14ac:dyDescent="0.25">
      <c r="A114" s="266">
        <v>323</v>
      </c>
      <c r="B114" s="267"/>
      <c r="C114" s="268"/>
      <c r="D114" s="265" t="s">
        <v>77</v>
      </c>
      <c r="E114" s="127">
        <f t="shared" si="35"/>
        <v>519.34</v>
      </c>
      <c r="F114" s="127">
        <f>F115</f>
        <v>530.88</v>
      </c>
      <c r="G114" s="127">
        <f t="shared" si="35"/>
        <v>530.88</v>
      </c>
      <c r="H114" s="253">
        <f t="shared" si="29"/>
        <v>1</v>
      </c>
      <c r="I114" s="147"/>
    </row>
    <row r="115" spans="1:12" ht="25.5" x14ac:dyDescent="0.25">
      <c r="A115" s="269">
        <v>3237</v>
      </c>
      <c r="B115" s="270"/>
      <c r="C115" s="271"/>
      <c r="D115" s="272" t="s">
        <v>77</v>
      </c>
      <c r="E115" s="128">
        <v>519.34</v>
      </c>
      <c r="F115" s="128">
        <v>530.88</v>
      </c>
      <c r="G115" s="130">
        <v>530.88</v>
      </c>
      <c r="H115" s="253">
        <f t="shared" si="29"/>
        <v>1</v>
      </c>
      <c r="I115" s="147"/>
      <c r="L115" s="28"/>
    </row>
    <row r="116" spans="1:12" s="28" customFormat="1" ht="24" customHeight="1" x14ac:dyDescent="0.25">
      <c r="A116" s="254" t="s">
        <v>151</v>
      </c>
      <c r="B116" s="255"/>
      <c r="C116" s="256"/>
      <c r="D116" s="257" t="s">
        <v>152</v>
      </c>
      <c r="E116" s="125">
        <f t="shared" ref="E116:G117" si="36">E117</f>
        <v>0</v>
      </c>
      <c r="F116" s="125"/>
      <c r="G116" s="125">
        <f t="shared" si="36"/>
        <v>0</v>
      </c>
      <c r="H116" s="253"/>
      <c r="I116" s="147"/>
      <c r="L116"/>
    </row>
    <row r="117" spans="1:12" s="28" customFormat="1" ht="24" customHeight="1" x14ac:dyDescent="0.25">
      <c r="A117" s="258" t="s">
        <v>123</v>
      </c>
      <c r="B117" s="259"/>
      <c r="C117" s="260"/>
      <c r="D117" s="261" t="s">
        <v>124</v>
      </c>
      <c r="E117" s="126">
        <f t="shared" si="36"/>
        <v>0</v>
      </c>
      <c r="F117" s="126"/>
      <c r="G117" s="126">
        <f t="shared" si="36"/>
        <v>0</v>
      </c>
      <c r="H117" s="253"/>
      <c r="I117" s="147"/>
    </row>
    <row r="118" spans="1:12" s="28" customFormat="1" x14ac:dyDescent="0.25">
      <c r="A118" s="262">
        <v>3</v>
      </c>
      <c r="B118" s="263"/>
      <c r="C118" s="264"/>
      <c r="D118" s="265" t="s">
        <v>19</v>
      </c>
      <c r="E118" s="127">
        <f t="shared" ref="E118:G118" si="37">E119+E126</f>
        <v>0</v>
      </c>
      <c r="F118" s="127"/>
      <c r="G118" s="127">
        <f t="shared" si="37"/>
        <v>0</v>
      </c>
      <c r="H118" s="253"/>
      <c r="I118" s="147"/>
    </row>
    <row r="119" spans="1:12" s="28" customFormat="1" x14ac:dyDescent="0.25">
      <c r="A119" s="266">
        <v>31</v>
      </c>
      <c r="B119" s="267"/>
      <c r="C119" s="268"/>
      <c r="D119" s="265" t="s">
        <v>20</v>
      </c>
      <c r="E119" s="127">
        <f t="shared" ref="E119:G119" si="38">E120+E122+E124</f>
        <v>0</v>
      </c>
      <c r="F119" s="127"/>
      <c r="G119" s="127">
        <f t="shared" si="38"/>
        <v>0</v>
      </c>
      <c r="H119" s="253"/>
      <c r="I119" s="147"/>
    </row>
    <row r="120" spans="1:12" s="28" customFormat="1" x14ac:dyDescent="0.25">
      <c r="A120" s="266">
        <v>311</v>
      </c>
      <c r="B120" s="267"/>
      <c r="C120" s="268"/>
      <c r="D120" s="265" t="s">
        <v>153</v>
      </c>
      <c r="E120" s="127">
        <f t="shared" ref="E120:G120" si="39">E121</f>
        <v>0</v>
      </c>
      <c r="F120" s="127"/>
      <c r="G120" s="127">
        <f t="shared" si="39"/>
        <v>0</v>
      </c>
      <c r="H120" s="253"/>
      <c r="I120" s="147"/>
    </row>
    <row r="121" spans="1:12" x14ac:dyDescent="0.25">
      <c r="A121" s="269">
        <v>3111</v>
      </c>
      <c r="B121" s="270"/>
      <c r="C121" s="271"/>
      <c r="D121" s="272" t="s">
        <v>68</v>
      </c>
      <c r="E121" s="112"/>
      <c r="F121" s="112"/>
      <c r="G121" s="112"/>
      <c r="H121" s="253"/>
      <c r="I121" s="147"/>
      <c r="L121" s="28"/>
    </row>
    <row r="122" spans="1:12" s="28" customFormat="1" x14ac:dyDescent="0.25">
      <c r="A122" s="266">
        <v>312</v>
      </c>
      <c r="B122" s="267"/>
      <c r="C122" s="268"/>
      <c r="D122" s="265" t="s">
        <v>69</v>
      </c>
      <c r="E122" s="127">
        <f t="shared" ref="E122:G122" si="40">E123</f>
        <v>0</v>
      </c>
      <c r="F122" s="127"/>
      <c r="G122" s="127">
        <f t="shared" si="40"/>
        <v>0</v>
      </c>
      <c r="H122" s="253"/>
      <c r="I122" s="147"/>
      <c r="L122"/>
    </row>
    <row r="123" spans="1:12" x14ac:dyDescent="0.25">
      <c r="A123" s="269">
        <v>3121</v>
      </c>
      <c r="B123" s="270"/>
      <c r="C123" s="271"/>
      <c r="D123" s="272" t="s">
        <v>69</v>
      </c>
      <c r="E123" s="112"/>
      <c r="F123" s="112"/>
      <c r="G123" s="112"/>
      <c r="H123" s="253"/>
      <c r="I123" s="147"/>
      <c r="L123" s="28"/>
    </row>
    <row r="124" spans="1:12" s="28" customFormat="1" x14ac:dyDescent="0.25">
      <c r="A124" s="266">
        <v>313</v>
      </c>
      <c r="B124" s="267"/>
      <c r="C124" s="268"/>
      <c r="D124" s="265" t="s">
        <v>70</v>
      </c>
      <c r="E124" s="127">
        <f t="shared" ref="E124:G124" si="41">E125</f>
        <v>0</v>
      </c>
      <c r="F124" s="127"/>
      <c r="G124" s="127">
        <f t="shared" si="41"/>
        <v>0</v>
      </c>
      <c r="H124" s="253"/>
      <c r="I124" s="147"/>
      <c r="L124"/>
    </row>
    <row r="125" spans="1:12" ht="25.5" x14ac:dyDescent="0.25">
      <c r="A125" s="269">
        <v>3132</v>
      </c>
      <c r="B125" s="270"/>
      <c r="C125" s="271"/>
      <c r="D125" s="272" t="s">
        <v>71</v>
      </c>
      <c r="E125" s="112"/>
      <c r="F125" s="112"/>
      <c r="G125" s="112"/>
      <c r="H125" s="253"/>
      <c r="I125" s="147"/>
      <c r="L125" s="28"/>
    </row>
    <row r="126" spans="1:12" s="28" customFormat="1" x14ac:dyDescent="0.25">
      <c r="A126" s="266">
        <v>32</v>
      </c>
      <c r="B126" s="267"/>
      <c r="C126" s="268"/>
      <c r="D126" s="265" t="s">
        <v>154</v>
      </c>
      <c r="E126" s="127">
        <f t="shared" ref="E126:G126" si="42">E127</f>
        <v>0</v>
      </c>
      <c r="F126" s="127"/>
      <c r="G126" s="127">
        <f t="shared" si="42"/>
        <v>0</v>
      </c>
      <c r="H126" s="253"/>
      <c r="I126" s="147"/>
      <c r="L126"/>
    </row>
    <row r="127" spans="1:12" s="28" customFormat="1" x14ac:dyDescent="0.25">
      <c r="A127" s="266">
        <v>321</v>
      </c>
      <c r="B127" s="267"/>
      <c r="C127" s="268"/>
      <c r="D127" s="265" t="s">
        <v>72</v>
      </c>
      <c r="E127" s="127">
        <f t="shared" ref="E127:G127" si="43">E128+E129</f>
        <v>0</v>
      </c>
      <c r="F127" s="127"/>
      <c r="G127" s="127">
        <f t="shared" si="43"/>
        <v>0</v>
      </c>
      <c r="H127" s="253"/>
      <c r="I127" s="147"/>
    </row>
    <row r="128" spans="1:12" x14ac:dyDescent="0.25">
      <c r="A128" s="269">
        <v>3211</v>
      </c>
      <c r="B128" s="270"/>
      <c r="C128" s="271"/>
      <c r="D128" s="272" t="s">
        <v>82</v>
      </c>
      <c r="E128" s="112"/>
      <c r="F128" s="112"/>
      <c r="G128" s="112"/>
      <c r="H128" s="253"/>
      <c r="I128" s="147"/>
      <c r="L128" s="28"/>
    </row>
    <row r="129" spans="1:12" ht="25.5" x14ac:dyDescent="0.25">
      <c r="A129" s="269">
        <v>3212</v>
      </c>
      <c r="B129" s="270"/>
      <c r="C129" s="271"/>
      <c r="D129" s="272" t="s">
        <v>155</v>
      </c>
      <c r="E129" s="112"/>
      <c r="F129" s="112"/>
      <c r="G129" s="112"/>
      <c r="H129" s="253"/>
      <c r="I129" s="147"/>
    </row>
    <row r="130" spans="1:12" s="28" customFormat="1" ht="24" customHeight="1" x14ac:dyDescent="0.25">
      <c r="A130" s="254" t="s">
        <v>156</v>
      </c>
      <c r="B130" s="255"/>
      <c r="C130" s="256"/>
      <c r="D130" s="257" t="s">
        <v>157</v>
      </c>
      <c r="E130" s="125">
        <f t="shared" ref="E130:G131" si="44">E131</f>
        <v>0</v>
      </c>
      <c r="F130" s="125"/>
      <c r="G130" s="125">
        <f t="shared" si="44"/>
        <v>0</v>
      </c>
      <c r="H130" s="253"/>
      <c r="I130" s="147"/>
      <c r="L130"/>
    </row>
    <row r="131" spans="1:12" s="28" customFormat="1" ht="24" customHeight="1" x14ac:dyDescent="0.25">
      <c r="A131" s="258" t="s">
        <v>123</v>
      </c>
      <c r="B131" s="259"/>
      <c r="C131" s="260"/>
      <c r="D131" s="261" t="s">
        <v>124</v>
      </c>
      <c r="E131" s="126">
        <f t="shared" si="44"/>
        <v>0</v>
      </c>
      <c r="F131" s="126"/>
      <c r="G131" s="126">
        <f t="shared" si="44"/>
        <v>0</v>
      </c>
      <c r="H131" s="253"/>
      <c r="I131" s="147"/>
    </row>
    <row r="132" spans="1:12" s="28" customFormat="1" x14ac:dyDescent="0.25">
      <c r="A132" s="262">
        <v>3</v>
      </c>
      <c r="B132" s="263"/>
      <c r="C132" s="264"/>
      <c r="D132" s="265" t="s">
        <v>19</v>
      </c>
      <c r="E132" s="127">
        <f t="shared" ref="E132:G132" si="45">E133+E140</f>
        <v>0</v>
      </c>
      <c r="F132" s="127"/>
      <c r="G132" s="127">
        <f t="shared" si="45"/>
        <v>0</v>
      </c>
      <c r="H132" s="253"/>
      <c r="I132" s="147"/>
    </row>
    <row r="133" spans="1:12" s="28" customFormat="1" x14ac:dyDescent="0.25">
      <c r="A133" s="266">
        <v>31</v>
      </c>
      <c r="B133" s="267"/>
      <c r="C133" s="268"/>
      <c r="D133" s="265" t="s">
        <v>20</v>
      </c>
      <c r="E133" s="127">
        <f t="shared" ref="E133:G133" si="46">E134+E136+E138</f>
        <v>0</v>
      </c>
      <c r="F133" s="127"/>
      <c r="G133" s="127">
        <f t="shared" si="46"/>
        <v>0</v>
      </c>
      <c r="H133" s="253"/>
      <c r="I133" s="147"/>
    </row>
    <row r="134" spans="1:12" s="28" customFormat="1" x14ac:dyDescent="0.25">
      <c r="A134" s="266">
        <v>311</v>
      </c>
      <c r="B134" s="267"/>
      <c r="C134" s="268"/>
      <c r="D134" s="265" t="s">
        <v>153</v>
      </c>
      <c r="E134" s="127">
        <f t="shared" ref="E134:G134" si="47">E135</f>
        <v>0</v>
      </c>
      <c r="F134" s="127"/>
      <c r="G134" s="127">
        <f t="shared" si="47"/>
        <v>0</v>
      </c>
      <c r="H134" s="253"/>
      <c r="I134" s="147"/>
    </row>
    <row r="135" spans="1:12" x14ac:dyDescent="0.25">
      <c r="A135" s="269">
        <v>3111</v>
      </c>
      <c r="B135" s="270"/>
      <c r="C135" s="271"/>
      <c r="D135" s="272" t="s">
        <v>68</v>
      </c>
      <c r="E135" s="112"/>
      <c r="F135" s="112"/>
      <c r="G135" s="112"/>
      <c r="H135" s="253"/>
      <c r="I135" s="147"/>
      <c r="L135" s="28"/>
    </row>
    <row r="136" spans="1:12" s="28" customFormat="1" x14ac:dyDescent="0.25">
      <c r="A136" s="266">
        <v>312</v>
      </c>
      <c r="B136" s="267"/>
      <c r="C136" s="268"/>
      <c r="D136" s="265" t="s">
        <v>69</v>
      </c>
      <c r="E136" s="127">
        <f t="shared" ref="E136:G136" si="48">E137</f>
        <v>0</v>
      </c>
      <c r="F136" s="127"/>
      <c r="G136" s="127">
        <f t="shared" si="48"/>
        <v>0</v>
      </c>
      <c r="H136" s="253"/>
      <c r="I136" s="147"/>
      <c r="L136"/>
    </row>
    <row r="137" spans="1:12" x14ac:dyDescent="0.25">
      <c r="A137" s="269">
        <v>3121</v>
      </c>
      <c r="B137" s="270"/>
      <c r="C137" s="271"/>
      <c r="D137" s="272" t="s">
        <v>69</v>
      </c>
      <c r="E137" s="112"/>
      <c r="F137" s="112"/>
      <c r="G137" s="112"/>
      <c r="H137" s="253"/>
      <c r="I137" s="147"/>
      <c r="L137" s="28"/>
    </row>
    <row r="138" spans="1:12" s="28" customFormat="1" x14ac:dyDescent="0.25">
      <c r="A138" s="266">
        <v>313</v>
      </c>
      <c r="B138" s="267"/>
      <c r="C138" s="268"/>
      <c r="D138" s="265" t="s">
        <v>70</v>
      </c>
      <c r="E138" s="127">
        <f t="shared" ref="E138:G138" si="49">E139</f>
        <v>0</v>
      </c>
      <c r="F138" s="127"/>
      <c r="G138" s="127">
        <f t="shared" si="49"/>
        <v>0</v>
      </c>
      <c r="H138" s="253"/>
      <c r="I138" s="147"/>
      <c r="L138"/>
    </row>
    <row r="139" spans="1:12" ht="25.5" x14ac:dyDescent="0.25">
      <c r="A139" s="269">
        <v>3132</v>
      </c>
      <c r="B139" s="270"/>
      <c r="C139" s="271"/>
      <c r="D139" s="272" t="s">
        <v>71</v>
      </c>
      <c r="E139" s="112"/>
      <c r="F139" s="112"/>
      <c r="G139" s="112"/>
      <c r="H139" s="253"/>
      <c r="I139" s="147"/>
      <c r="L139" s="28"/>
    </row>
    <row r="140" spans="1:12" s="28" customFormat="1" x14ac:dyDescent="0.25">
      <c r="A140" s="266">
        <v>32</v>
      </c>
      <c r="B140" s="267"/>
      <c r="C140" s="268"/>
      <c r="D140" s="265" t="s">
        <v>154</v>
      </c>
      <c r="E140" s="127">
        <f t="shared" ref="E140:G140" si="50">E141</f>
        <v>0</v>
      </c>
      <c r="F140" s="127"/>
      <c r="G140" s="127">
        <f t="shared" si="50"/>
        <v>0</v>
      </c>
      <c r="H140" s="253"/>
      <c r="I140" s="147"/>
      <c r="L140"/>
    </row>
    <row r="141" spans="1:12" s="28" customFormat="1" x14ac:dyDescent="0.25">
      <c r="A141" s="266">
        <v>321</v>
      </c>
      <c r="B141" s="267"/>
      <c r="C141" s="268"/>
      <c r="D141" s="265" t="s">
        <v>72</v>
      </c>
      <c r="E141" s="127">
        <f t="shared" ref="E141:G141" si="51">E142+E143</f>
        <v>0</v>
      </c>
      <c r="F141" s="127"/>
      <c r="G141" s="127">
        <f t="shared" si="51"/>
        <v>0</v>
      </c>
      <c r="H141" s="253"/>
      <c r="I141" s="147"/>
    </row>
    <row r="142" spans="1:12" x14ac:dyDescent="0.25">
      <c r="A142" s="269">
        <v>3211</v>
      </c>
      <c r="B142" s="270"/>
      <c r="C142" s="271"/>
      <c r="D142" s="272" t="s">
        <v>82</v>
      </c>
      <c r="E142" s="112"/>
      <c r="F142" s="112"/>
      <c r="G142" s="112"/>
      <c r="H142" s="253"/>
      <c r="I142" s="147"/>
      <c r="L142" s="28"/>
    </row>
    <row r="143" spans="1:12" ht="25.5" x14ac:dyDescent="0.25">
      <c r="A143" s="269">
        <v>3212</v>
      </c>
      <c r="B143" s="270"/>
      <c r="C143" s="271"/>
      <c r="D143" s="272" t="s">
        <v>155</v>
      </c>
      <c r="E143" s="112"/>
      <c r="F143" s="112"/>
      <c r="G143" s="112"/>
      <c r="H143" s="253"/>
      <c r="I143" s="147"/>
    </row>
    <row r="144" spans="1:12" s="28" customFormat="1" ht="24" customHeight="1" x14ac:dyDescent="0.25">
      <c r="A144" s="254" t="s">
        <v>158</v>
      </c>
      <c r="B144" s="255"/>
      <c r="C144" s="256"/>
      <c r="D144" s="257" t="s">
        <v>159</v>
      </c>
      <c r="E144" s="125">
        <f t="shared" ref="E144:G145" si="52">E145</f>
        <v>52319</v>
      </c>
      <c r="F144" s="125">
        <f>F145</f>
        <v>57430.740000000005</v>
      </c>
      <c r="G144" s="125">
        <f t="shared" si="52"/>
        <v>71900</v>
      </c>
      <c r="H144" s="253">
        <f t="shared" si="29"/>
        <v>0.79875855354659253</v>
      </c>
      <c r="I144" s="147"/>
      <c r="L144"/>
    </row>
    <row r="145" spans="1:12" s="28" customFormat="1" ht="24" customHeight="1" x14ac:dyDescent="0.25">
      <c r="A145" s="258" t="s">
        <v>123</v>
      </c>
      <c r="B145" s="259"/>
      <c r="C145" s="260"/>
      <c r="D145" s="261" t="s">
        <v>124</v>
      </c>
      <c r="E145" s="126">
        <f t="shared" si="52"/>
        <v>52319</v>
      </c>
      <c r="F145" s="126">
        <f>F146</f>
        <v>57430.740000000005</v>
      </c>
      <c r="G145" s="126">
        <f t="shared" si="52"/>
        <v>71900</v>
      </c>
      <c r="H145" s="253">
        <f t="shared" si="29"/>
        <v>0.79875855354659253</v>
      </c>
      <c r="I145" s="147"/>
    </row>
    <row r="146" spans="1:12" s="28" customFormat="1" x14ac:dyDescent="0.25">
      <c r="A146" s="262">
        <v>3</v>
      </c>
      <c r="B146" s="263"/>
      <c r="C146" s="264"/>
      <c r="D146" s="265" t="s">
        <v>19</v>
      </c>
      <c r="E146" s="127">
        <f t="shared" ref="E146:G146" si="53">E147+E154</f>
        <v>52319</v>
      </c>
      <c r="F146" s="127">
        <f>F147+F154</f>
        <v>57430.740000000005</v>
      </c>
      <c r="G146" s="127">
        <f t="shared" si="53"/>
        <v>71900</v>
      </c>
      <c r="H146" s="253">
        <f t="shared" si="29"/>
        <v>0.79875855354659253</v>
      </c>
      <c r="I146" s="147"/>
    </row>
    <row r="147" spans="1:12" s="28" customFormat="1" x14ac:dyDescent="0.25">
      <c r="A147" s="266">
        <v>31</v>
      </c>
      <c r="B147" s="267"/>
      <c r="C147" s="268"/>
      <c r="D147" s="265" t="s">
        <v>20</v>
      </c>
      <c r="E147" s="127">
        <f t="shared" ref="E147:G147" si="54">E148+E150+E152</f>
        <v>50727</v>
      </c>
      <c r="F147" s="127">
        <f>F148+F150+F152</f>
        <v>55246.020000000004</v>
      </c>
      <c r="G147" s="127">
        <f t="shared" si="54"/>
        <v>68869</v>
      </c>
      <c r="H147" s="253">
        <f t="shared" si="29"/>
        <v>0.80218995484180111</v>
      </c>
      <c r="I147" s="147"/>
    </row>
    <row r="148" spans="1:12" s="28" customFormat="1" x14ac:dyDescent="0.25">
      <c r="A148" s="266">
        <v>311</v>
      </c>
      <c r="B148" s="267"/>
      <c r="C148" s="268"/>
      <c r="D148" s="265" t="s">
        <v>153</v>
      </c>
      <c r="E148" s="127">
        <f t="shared" ref="E148:G148" si="55">E149</f>
        <v>41652</v>
      </c>
      <c r="F148" s="127">
        <f>F149</f>
        <v>47421.36</v>
      </c>
      <c r="G148" s="127">
        <f t="shared" si="55"/>
        <v>54269</v>
      </c>
      <c r="H148" s="253">
        <f t="shared" ref="H148:H210" si="56">F148/G148</f>
        <v>0.87382041312719971</v>
      </c>
      <c r="I148" s="147"/>
    </row>
    <row r="149" spans="1:12" x14ac:dyDescent="0.25">
      <c r="A149" s="269">
        <v>3111</v>
      </c>
      <c r="B149" s="270"/>
      <c r="C149" s="271"/>
      <c r="D149" s="272" t="s">
        <v>68</v>
      </c>
      <c r="E149" s="112">
        <v>41652</v>
      </c>
      <c r="F149" s="112">
        <v>47421.36</v>
      </c>
      <c r="G149" s="112">
        <v>54269</v>
      </c>
      <c r="H149" s="253">
        <f t="shared" si="56"/>
        <v>0.87382041312719971</v>
      </c>
      <c r="I149" s="147"/>
      <c r="L149" s="28"/>
    </row>
    <row r="150" spans="1:12" s="28" customFormat="1" x14ac:dyDescent="0.25">
      <c r="A150" s="266">
        <v>312</v>
      </c>
      <c r="B150" s="267"/>
      <c r="C150" s="268"/>
      <c r="D150" s="265" t="s">
        <v>69</v>
      </c>
      <c r="E150" s="127">
        <f t="shared" ref="E150:G150" si="57">E151</f>
        <v>2230</v>
      </c>
      <c r="F150" s="127"/>
      <c r="G150" s="127">
        <f t="shared" si="57"/>
        <v>5400</v>
      </c>
      <c r="H150" s="253">
        <f t="shared" si="56"/>
        <v>0</v>
      </c>
      <c r="I150" s="147"/>
      <c r="L150"/>
    </row>
    <row r="151" spans="1:12" x14ac:dyDescent="0.25">
      <c r="A151" s="269">
        <v>3121</v>
      </c>
      <c r="B151" s="270"/>
      <c r="C151" s="271"/>
      <c r="D151" s="272" t="s">
        <v>69</v>
      </c>
      <c r="E151" s="112">
        <v>2230</v>
      </c>
      <c r="F151" s="112"/>
      <c r="G151" s="112">
        <v>5400</v>
      </c>
      <c r="H151" s="253">
        <f t="shared" si="56"/>
        <v>0</v>
      </c>
      <c r="I151" s="147"/>
      <c r="L151" s="28"/>
    </row>
    <row r="152" spans="1:12" s="28" customFormat="1" x14ac:dyDescent="0.25">
      <c r="A152" s="266">
        <v>313</v>
      </c>
      <c r="B152" s="267"/>
      <c r="C152" s="268"/>
      <c r="D152" s="265" t="s">
        <v>70</v>
      </c>
      <c r="E152" s="127">
        <f t="shared" ref="E152:G152" si="58">E153</f>
        <v>6845</v>
      </c>
      <c r="F152" s="127">
        <f>F153</f>
        <v>7824.66</v>
      </c>
      <c r="G152" s="127">
        <f t="shared" si="58"/>
        <v>9200</v>
      </c>
      <c r="H152" s="253">
        <f t="shared" si="56"/>
        <v>0.85050652173913044</v>
      </c>
      <c r="I152" s="147"/>
      <c r="L152"/>
    </row>
    <row r="153" spans="1:12" ht="25.5" x14ac:dyDescent="0.25">
      <c r="A153" s="269">
        <v>3132</v>
      </c>
      <c r="B153" s="270"/>
      <c r="C153" s="271"/>
      <c r="D153" s="272" t="s">
        <v>71</v>
      </c>
      <c r="E153" s="112">
        <v>6845</v>
      </c>
      <c r="F153" s="112">
        <v>7824.66</v>
      </c>
      <c r="G153" s="112">
        <v>9200</v>
      </c>
      <c r="H153" s="253">
        <f t="shared" si="56"/>
        <v>0.85050652173913044</v>
      </c>
      <c r="I153" s="147"/>
      <c r="L153" s="28"/>
    </row>
    <row r="154" spans="1:12" s="28" customFormat="1" x14ac:dyDescent="0.25">
      <c r="A154" s="266">
        <v>32</v>
      </c>
      <c r="B154" s="267"/>
      <c r="C154" s="268"/>
      <c r="D154" s="265" t="s">
        <v>154</v>
      </c>
      <c r="E154" s="127">
        <f t="shared" ref="E154:G154" si="59">E155</f>
        <v>1592</v>
      </c>
      <c r="F154" s="127">
        <f>F155</f>
        <v>2184.7199999999998</v>
      </c>
      <c r="G154" s="127">
        <f t="shared" si="59"/>
        <v>3031</v>
      </c>
      <c r="H154" s="253">
        <f t="shared" si="56"/>
        <v>0.72079181788188706</v>
      </c>
      <c r="I154" s="147"/>
      <c r="L154"/>
    </row>
    <row r="155" spans="1:12" s="28" customFormat="1" x14ac:dyDescent="0.25">
      <c r="A155" s="266">
        <v>321</v>
      </c>
      <c r="B155" s="267"/>
      <c r="C155" s="268"/>
      <c r="D155" s="265" t="s">
        <v>72</v>
      </c>
      <c r="E155" s="127">
        <f t="shared" ref="E155:G155" si="60">E156+E157</f>
        <v>1592</v>
      </c>
      <c r="F155" s="127">
        <f>F156+F157</f>
        <v>2184.7199999999998</v>
      </c>
      <c r="G155" s="127">
        <f t="shared" si="60"/>
        <v>3031</v>
      </c>
      <c r="H155" s="253">
        <f t="shared" si="56"/>
        <v>0.72079181788188706</v>
      </c>
      <c r="I155" s="147"/>
    </row>
    <row r="156" spans="1:12" x14ac:dyDescent="0.25">
      <c r="A156" s="269">
        <v>3211</v>
      </c>
      <c r="B156" s="270"/>
      <c r="C156" s="271"/>
      <c r="D156" s="272" t="s">
        <v>82</v>
      </c>
      <c r="E156" s="112">
        <v>509</v>
      </c>
      <c r="F156" s="112"/>
      <c r="G156" s="112">
        <v>531</v>
      </c>
      <c r="H156" s="253">
        <f t="shared" si="56"/>
        <v>0</v>
      </c>
      <c r="I156" s="147"/>
      <c r="L156" s="28"/>
    </row>
    <row r="157" spans="1:12" ht="25.5" x14ac:dyDescent="0.25">
      <c r="A157" s="269">
        <v>3212</v>
      </c>
      <c r="B157" s="270"/>
      <c r="C157" s="271"/>
      <c r="D157" s="272" t="s">
        <v>155</v>
      </c>
      <c r="E157" s="112">
        <v>1083</v>
      </c>
      <c r="F157" s="112">
        <v>2184.7199999999998</v>
      </c>
      <c r="G157" s="112">
        <v>2500</v>
      </c>
      <c r="H157" s="253">
        <f t="shared" si="56"/>
        <v>0.87388799999999989</v>
      </c>
      <c r="I157" s="147"/>
    </row>
    <row r="158" spans="1:12" ht="24" customHeight="1" x14ac:dyDescent="0.25">
      <c r="A158" s="254" t="s">
        <v>249</v>
      </c>
      <c r="B158" s="255"/>
      <c r="C158" s="256"/>
      <c r="D158" s="257" t="s">
        <v>248</v>
      </c>
      <c r="E158" s="125">
        <f t="shared" ref="E158:G159" si="61">E159</f>
        <v>22802</v>
      </c>
      <c r="F158" s="125"/>
      <c r="G158" s="125">
        <f t="shared" si="61"/>
        <v>36500</v>
      </c>
      <c r="H158" s="253">
        <f t="shared" si="56"/>
        <v>0</v>
      </c>
      <c r="I158" s="147"/>
    </row>
    <row r="159" spans="1:12" ht="24" customHeight="1" x14ac:dyDescent="0.25">
      <c r="A159" s="258" t="s">
        <v>123</v>
      </c>
      <c r="B159" s="259"/>
      <c r="C159" s="260"/>
      <c r="D159" s="261" t="s">
        <v>124</v>
      </c>
      <c r="E159" s="126">
        <f t="shared" si="61"/>
        <v>22802</v>
      </c>
      <c r="F159" s="126"/>
      <c r="G159" s="126">
        <f t="shared" si="61"/>
        <v>36500</v>
      </c>
      <c r="H159" s="253">
        <f t="shared" si="56"/>
        <v>0</v>
      </c>
      <c r="I159" s="147"/>
    </row>
    <row r="160" spans="1:12" x14ac:dyDescent="0.25">
      <c r="A160" s="262">
        <v>3</v>
      </c>
      <c r="B160" s="263"/>
      <c r="C160" s="264"/>
      <c r="D160" s="265" t="s">
        <v>19</v>
      </c>
      <c r="E160" s="127">
        <f t="shared" ref="E160:G160" si="62">E161+E168</f>
        <v>22802</v>
      </c>
      <c r="F160" s="127"/>
      <c r="G160" s="127">
        <f t="shared" si="62"/>
        <v>36500</v>
      </c>
      <c r="H160" s="253">
        <f t="shared" si="56"/>
        <v>0</v>
      </c>
      <c r="I160" s="147"/>
    </row>
    <row r="161" spans="1:12" x14ac:dyDescent="0.25">
      <c r="A161" s="266">
        <v>31</v>
      </c>
      <c r="B161" s="267"/>
      <c r="C161" s="268"/>
      <c r="D161" s="265" t="s">
        <v>20</v>
      </c>
      <c r="E161" s="127">
        <f t="shared" ref="E161:G161" si="63">E162+E164+E166</f>
        <v>21741</v>
      </c>
      <c r="F161" s="127"/>
      <c r="G161" s="127">
        <f t="shared" si="63"/>
        <v>35005</v>
      </c>
      <c r="H161" s="253">
        <f t="shared" si="56"/>
        <v>0</v>
      </c>
      <c r="I161" s="147"/>
    </row>
    <row r="162" spans="1:12" x14ac:dyDescent="0.25">
      <c r="A162" s="266">
        <v>311</v>
      </c>
      <c r="B162" s="267"/>
      <c r="C162" s="268"/>
      <c r="D162" s="265" t="s">
        <v>153</v>
      </c>
      <c r="E162" s="127">
        <f t="shared" ref="E162:G162" si="64">E163</f>
        <v>17830</v>
      </c>
      <c r="F162" s="127"/>
      <c r="G162" s="127">
        <f t="shared" si="64"/>
        <v>25605</v>
      </c>
      <c r="H162" s="253">
        <f t="shared" si="56"/>
        <v>0</v>
      </c>
      <c r="I162" s="147"/>
    </row>
    <row r="163" spans="1:12" x14ac:dyDescent="0.25">
      <c r="A163" s="269">
        <v>3111</v>
      </c>
      <c r="B163" s="270"/>
      <c r="C163" s="271"/>
      <c r="D163" s="272" t="s">
        <v>68</v>
      </c>
      <c r="E163" s="112">
        <v>17830</v>
      </c>
      <c r="F163" s="112"/>
      <c r="G163" s="112">
        <v>25605</v>
      </c>
      <c r="H163" s="253">
        <f t="shared" si="56"/>
        <v>0</v>
      </c>
      <c r="I163" s="147"/>
    </row>
    <row r="164" spans="1:12" x14ac:dyDescent="0.25">
      <c r="A164" s="266">
        <v>312</v>
      </c>
      <c r="B164" s="267"/>
      <c r="C164" s="268"/>
      <c r="D164" s="265" t="s">
        <v>69</v>
      </c>
      <c r="E164" s="127">
        <f t="shared" ref="E164:G164" si="65">E165</f>
        <v>955</v>
      </c>
      <c r="F164" s="127"/>
      <c r="G164" s="127">
        <f t="shared" si="65"/>
        <v>5100</v>
      </c>
      <c r="H164" s="253">
        <f t="shared" si="56"/>
        <v>0</v>
      </c>
      <c r="I164" s="147"/>
    </row>
    <row r="165" spans="1:12" x14ac:dyDescent="0.25">
      <c r="A165" s="269">
        <v>3121</v>
      </c>
      <c r="B165" s="270"/>
      <c r="C165" s="271"/>
      <c r="D165" s="272" t="s">
        <v>69</v>
      </c>
      <c r="E165" s="112">
        <v>955</v>
      </c>
      <c r="F165" s="112"/>
      <c r="G165" s="112">
        <v>5100</v>
      </c>
      <c r="H165" s="253">
        <f t="shared" si="56"/>
        <v>0</v>
      </c>
      <c r="I165" s="147"/>
    </row>
    <row r="166" spans="1:12" x14ac:dyDescent="0.25">
      <c r="A166" s="266">
        <v>313</v>
      </c>
      <c r="B166" s="267"/>
      <c r="C166" s="268"/>
      <c r="D166" s="265" t="s">
        <v>70</v>
      </c>
      <c r="E166" s="127">
        <f t="shared" ref="E166:G166" si="66">E167</f>
        <v>2956</v>
      </c>
      <c r="F166" s="127"/>
      <c r="G166" s="127">
        <f t="shared" si="66"/>
        <v>4300</v>
      </c>
      <c r="H166" s="253">
        <f t="shared" si="56"/>
        <v>0</v>
      </c>
      <c r="I166" s="147"/>
    </row>
    <row r="167" spans="1:12" ht="25.5" x14ac:dyDescent="0.25">
      <c r="A167" s="269">
        <v>3132</v>
      </c>
      <c r="B167" s="270"/>
      <c r="C167" s="271"/>
      <c r="D167" s="272" t="s">
        <v>71</v>
      </c>
      <c r="E167" s="112">
        <v>2956</v>
      </c>
      <c r="F167" s="112"/>
      <c r="G167" s="112">
        <v>4300</v>
      </c>
      <c r="H167" s="253">
        <f t="shared" si="56"/>
        <v>0</v>
      </c>
      <c r="I167" s="147"/>
    </row>
    <row r="168" spans="1:12" x14ac:dyDescent="0.25">
      <c r="A168" s="266">
        <v>32</v>
      </c>
      <c r="B168" s="267"/>
      <c r="C168" s="268"/>
      <c r="D168" s="265" t="s">
        <v>154</v>
      </c>
      <c r="E168" s="127">
        <f t="shared" ref="E168:G168" si="67">E169</f>
        <v>1061</v>
      </c>
      <c r="F168" s="127"/>
      <c r="G168" s="127">
        <f t="shared" si="67"/>
        <v>1495</v>
      </c>
      <c r="H168" s="253">
        <f t="shared" si="56"/>
        <v>0</v>
      </c>
      <c r="I168" s="147"/>
    </row>
    <row r="169" spans="1:12" x14ac:dyDescent="0.25">
      <c r="A169" s="266">
        <v>321</v>
      </c>
      <c r="B169" s="267"/>
      <c r="C169" s="268"/>
      <c r="D169" s="265" t="s">
        <v>72</v>
      </c>
      <c r="E169" s="127">
        <f t="shared" ref="E169:G169" si="68">E170+E171</f>
        <v>1061</v>
      </c>
      <c r="F169" s="127"/>
      <c r="G169" s="127">
        <f t="shared" si="68"/>
        <v>1495</v>
      </c>
      <c r="H169" s="253">
        <f t="shared" si="56"/>
        <v>0</v>
      </c>
      <c r="I169" s="147"/>
    </row>
    <row r="170" spans="1:12" x14ac:dyDescent="0.25">
      <c r="A170" s="269">
        <v>3211</v>
      </c>
      <c r="B170" s="270"/>
      <c r="C170" s="271"/>
      <c r="D170" s="272" t="s">
        <v>82</v>
      </c>
      <c r="E170" s="112">
        <v>339</v>
      </c>
      <c r="F170" s="112"/>
      <c r="G170" s="112">
        <v>395</v>
      </c>
      <c r="H170" s="253">
        <f t="shared" si="56"/>
        <v>0</v>
      </c>
      <c r="I170" s="147"/>
    </row>
    <row r="171" spans="1:12" ht="25.5" x14ac:dyDescent="0.25">
      <c r="A171" s="269">
        <v>3212</v>
      </c>
      <c r="B171" s="270"/>
      <c r="C171" s="271"/>
      <c r="D171" s="272" t="s">
        <v>155</v>
      </c>
      <c r="E171" s="112">
        <v>722</v>
      </c>
      <c r="F171" s="112"/>
      <c r="G171" s="112">
        <v>1100</v>
      </c>
      <c r="H171" s="253">
        <f t="shared" si="56"/>
        <v>0</v>
      </c>
      <c r="I171" s="147"/>
    </row>
    <row r="172" spans="1:12" x14ac:dyDescent="0.25">
      <c r="A172" s="275"/>
      <c r="B172" s="276"/>
      <c r="C172" s="277"/>
      <c r="D172" s="272"/>
      <c r="E172" s="112"/>
      <c r="F172" s="112"/>
      <c r="G172" s="112"/>
      <c r="H172" s="253"/>
      <c r="I172" s="147"/>
    </row>
    <row r="173" spans="1:12" s="28" customFormat="1" ht="25.5" x14ac:dyDescent="0.25">
      <c r="A173" s="249" t="s">
        <v>160</v>
      </c>
      <c r="B173" s="250"/>
      <c r="C173" s="251"/>
      <c r="D173" s="252" t="s">
        <v>161</v>
      </c>
      <c r="E173" s="129">
        <f t="shared" ref="E173:G178" si="69">E174</f>
        <v>0</v>
      </c>
      <c r="F173" s="129">
        <f t="shared" ref="F173:F178" si="70">F174</f>
        <v>2475</v>
      </c>
      <c r="G173" s="129">
        <f t="shared" si="69"/>
        <v>2475</v>
      </c>
      <c r="H173" s="253">
        <f t="shared" si="56"/>
        <v>1</v>
      </c>
      <c r="I173" s="147"/>
      <c r="L173"/>
    </row>
    <row r="174" spans="1:12" s="28" customFormat="1" ht="38.25" x14ac:dyDescent="0.25">
      <c r="A174" s="254" t="s">
        <v>122</v>
      </c>
      <c r="B174" s="255"/>
      <c r="C174" s="256"/>
      <c r="D174" s="257" t="s">
        <v>302</v>
      </c>
      <c r="E174" s="125">
        <f t="shared" si="69"/>
        <v>0</v>
      </c>
      <c r="F174" s="125">
        <f t="shared" si="70"/>
        <v>2475</v>
      </c>
      <c r="G174" s="125">
        <f t="shared" si="69"/>
        <v>2475</v>
      </c>
      <c r="H174" s="253">
        <f t="shared" si="56"/>
        <v>1</v>
      </c>
      <c r="I174" s="147"/>
    </row>
    <row r="175" spans="1:12" s="28" customFormat="1" ht="24" customHeight="1" x14ac:dyDescent="0.25">
      <c r="A175" s="258" t="s">
        <v>123</v>
      </c>
      <c r="B175" s="259"/>
      <c r="C175" s="260"/>
      <c r="D175" s="261" t="s">
        <v>124</v>
      </c>
      <c r="E175" s="126">
        <f t="shared" si="69"/>
        <v>0</v>
      </c>
      <c r="F175" s="126">
        <f t="shared" si="70"/>
        <v>2475</v>
      </c>
      <c r="G175" s="126">
        <f t="shared" si="69"/>
        <v>2475</v>
      </c>
      <c r="H175" s="253">
        <f t="shared" si="56"/>
        <v>1</v>
      </c>
      <c r="I175" s="147"/>
    </row>
    <row r="176" spans="1:12" s="28" customFormat="1" x14ac:dyDescent="0.25">
      <c r="A176" s="262">
        <v>3</v>
      </c>
      <c r="B176" s="263"/>
      <c r="C176" s="264"/>
      <c r="D176" s="265" t="s">
        <v>19</v>
      </c>
      <c r="E176" s="127">
        <f t="shared" si="69"/>
        <v>0</v>
      </c>
      <c r="F176" s="127">
        <f t="shared" si="70"/>
        <v>2475</v>
      </c>
      <c r="G176" s="127">
        <f t="shared" si="69"/>
        <v>2475</v>
      </c>
      <c r="H176" s="253">
        <f t="shared" si="56"/>
        <v>1</v>
      </c>
      <c r="I176" s="147"/>
    </row>
    <row r="177" spans="1:12" s="28" customFormat="1" x14ac:dyDescent="0.25">
      <c r="A177" s="266">
        <v>32</v>
      </c>
      <c r="B177" s="267"/>
      <c r="C177" s="268"/>
      <c r="D177" s="265" t="s">
        <v>30</v>
      </c>
      <c r="E177" s="127">
        <f t="shared" si="69"/>
        <v>0</v>
      </c>
      <c r="F177" s="127">
        <f t="shared" si="70"/>
        <v>2475</v>
      </c>
      <c r="G177" s="127">
        <f t="shared" si="69"/>
        <v>2475</v>
      </c>
      <c r="H177" s="253">
        <f t="shared" si="56"/>
        <v>1</v>
      </c>
      <c r="I177" s="147"/>
    </row>
    <row r="178" spans="1:12" s="28" customFormat="1" x14ac:dyDescent="0.25">
      <c r="A178" s="266">
        <v>323</v>
      </c>
      <c r="B178" s="267"/>
      <c r="C178" s="268"/>
      <c r="D178" s="265" t="s">
        <v>87</v>
      </c>
      <c r="E178" s="127">
        <f t="shared" si="69"/>
        <v>0</v>
      </c>
      <c r="F178" s="127">
        <f t="shared" si="70"/>
        <v>2475</v>
      </c>
      <c r="G178" s="127">
        <f t="shared" si="69"/>
        <v>2475</v>
      </c>
      <c r="H178" s="253">
        <f t="shared" si="56"/>
        <v>1</v>
      </c>
      <c r="I178" s="147"/>
    </row>
    <row r="179" spans="1:12" ht="25.5" x14ac:dyDescent="0.25">
      <c r="A179" s="269">
        <v>3232</v>
      </c>
      <c r="B179" s="270"/>
      <c r="C179" s="271"/>
      <c r="D179" s="272" t="s">
        <v>135</v>
      </c>
      <c r="E179" s="112"/>
      <c r="F179" s="112">
        <v>2475</v>
      </c>
      <c r="G179" s="112">
        <v>2475</v>
      </c>
      <c r="H179" s="253">
        <f t="shared" si="56"/>
        <v>1</v>
      </c>
      <c r="I179" s="147"/>
      <c r="L179" s="28"/>
    </row>
    <row r="180" spans="1:12" s="28" customFormat="1" ht="25.5" x14ac:dyDescent="0.25">
      <c r="A180" s="249" t="s">
        <v>120</v>
      </c>
      <c r="B180" s="250"/>
      <c r="C180" s="251"/>
      <c r="D180" s="252" t="s">
        <v>162</v>
      </c>
      <c r="E180" s="129">
        <f t="shared" ref="E180:G185" si="71">E181</f>
        <v>7299.75</v>
      </c>
      <c r="F180" s="129"/>
      <c r="G180" s="129">
        <f t="shared" si="71"/>
        <v>7299.75</v>
      </c>
      <c r="H180" s="253">
        <f t="shared" si="56"/>
        <v>0</v>
      </c>
      <c r="I180" s="147"/>
      <c r="L180"/>
    </row>
    <row r="181" spans="1:12" s="28" customFormat="1" ht="38.25" x14ac:dyDescent="0.25">
      <c r="A181" s="254" t="s">
        <v>163</v>
      </c>
      <c r="B181" s="255"/>
      <c r="C181" s="256"/>
      <c r="D181" s="257" t="s">
        <v>164</v>
      </c>
      <c r="E181" s="125">
        <f t="shared" si="71"/>
        <v>7299.75</v>
      </c>
      <c r="F181" s="125"/>
      <c r="G181" s="125">
        <f t="shared" si="71"/>
        <v>7299.75</v>
      </c>
      <c r="H181" s="253">
        <f t="shared" si="56"/>
        <v>0</v>
      </c>
      <c r="I181" s="147"/>
    </row>
    <row r="182" spans="1:12" s="28" customFormat="1" ht="24" customHeight="1" x14ac:dyDescent="0.25">
      <c r="A182" s="258" t="s">
        <v>123</v>
      </c>
      <c r="B182" s="259"/>
      <c r="C182" s="260"/>
      <c r="D182" s="261" t="s">
        <v>124</v>
      </c>
      <c r="E182" s="126">
        <f t="shared" si="71"/>
        <v>7299.75</v>
      </c>
      <c r="F182" s="126"/>
      <c r="G182" s="126">
        <f t="shared" si="71"/>
        <v>7299.75</v>
      </c>
      <c r="H182" s="253">
        <f t="shared" si="56"/>
        <v>0</v>
      </c>
      <c r="I182" s="147"/>
    </row>
    <row r="183" spans="1:12" s="28" customFormat="1" x14ac:dyDescent="0.25">
      <c r="A183" s="262">
        <v>3</v>
      </c>
      <c r="B183" s="263"/>
      <c r="C183" s="264"/>
      <c r="D183" s="265" t="s">
        <v>19</v>
      </c>
      <c r="E183" s="127">
        <f t="shared" si="71"/>
        <v>7299.75</v>
      </c>
      <c r="F183" s="127"/>
      <c r="G183" s="127">
        <f t="shared" si="71"/>
        <v>7299.75</v>
      </c>
      <c r="H183" s="253">
        <f t="shared" si="56"/>
        <v>0</v>
      </c>
      <c r="I183" s="147"/>
    </row>
    <row r="184" spans="1:12" s="28" customFormat="1" ht="38.25" x14ac:dyDescent="0.25">
      <c r="A184" s="266">
        <v>37</v>
      </c>
      <c r="B184" s="267"/>
      <c r="C184" s="268"/>
      <c r="D184" s="265" t="s">
        <v>131</v>
      </c>
      <c r="E184" s="127">
        <f t="shared" si="71"/>
        <v>7299.75</v>
      </c>
      <c r="F184" s="127"/>
      <c r="G184" s="127">
        <f t="shared" si="71"/>
        <v>7299.75</v>
      </c>
      <c r="H184" s="253">
        <f t="shared" si="56"/>
        <v>0</v>
      </c>
      <c r="I184" s="147"/>
    </row>
    <row r="185" spans="1:12" s="28" customFormat="1" ht="25.5" x14ac:dyDescent="0.25">
      <c r="A185" s="266">
        <v>372</v>
      </c>
      <c r="B185" s="267"/>
      <c r="C185" s="268"/>
      <c r="D185" s="265" t="s">
        <v>94</v>
      </c>
      <c r="E185" s="127">
        <f t="shared" si="71"/>
        <v>7299.75</v>
      </c>
      <c r="F185" s="127"/>
      <c r="G185" s="127">
        <f t="shared" si="71"/>
        <v>7299.75</v>
      </c>
      <c r="H185" s="253">
        <f t="shared" si="56"/>
        <v>0</v>
      </c>
      <c r="I185" s="147"/>
    </row>
    <row r="186" spans="1:12" ht="25.5" x14ac:dyDescent="0.25">
      <c r="A186" s="269">
        <v>3723</v>
      </c>
      <c r="B186" s="270"/>
      <c r="C186" s="271"/>
      <c r="D186" s="272" t="s">
        <v>213</v>
      </c>
      <c r="E186" s="112">
        <v>7299.75</v>
      </c>
      <c r="F186" s="112"/>
      <c r="G186" s="112">
        <f>E186</f>
        <v>7299.75</v>
      </c>
      <c r="H186" s="253">
        <f t="shared" si="56"/>
        <v>0</v>
      </c>
      <c r="I186" s="147"/>
      <c r="L186" s="28"/>
    </row>
    <row r="187" spans="1:12" s="28" customFormat="1" ht="25.5" customHeight="1" x14ac:dyDescent="0.25">
      <c r="A187" s="249" t="s">
        <v>120</v>
      </c>
      <c r="B187" s="250"/>
      <c r="C187" s="251"/>
      <c r="D187" s="252" t="s">
        <v>165</v>
      </c>
      <c r="E187" s="129">
        <f t="shared" ref="E187:G192" si="72">E188</f>
        <v>99542</v>
      </c>
      <c r="F187" s="129">
        <f t="shared" ref="F187:F192" si="73">F188</f>
        <v>9821.49</v>
      </c>
      <c r="G187" s="129">
        <f t="shared" si="72"/>
        <v>99542</v>
      </c>
      <c r="H187" s="253">
        <f t="shared" si="56"/>
        <v>9.8666793916135906E-2</v>
      </c>
      <c r="I187" s="147"/>
      <c r="L187"/>
    </row>
    <row r="188" spans="1:12" s="28" customFormat="1" ht="51" customHeight="1" x14ac:dyDescent="0.25">
      <c r="A188" s="254" t="s">
        <v>216</v>
      </c>
      <c r="B188" s="255"/>
      <c r="C188" s="256"/>
      <c r="D188" s="257" t="s">
        <v>218</v>
      </c>
      <c r="E188" s="125">
        <f t="shared" si="72"/>
        <v>99542</v>
      </c>
      <c r="F188" s="125">
        <f t="shared" si="73"/>
        <v>9821.49</v>
      </c>
      <c r="G188" s="125">
        <f t="shared" si="72"/>
        <v>99542</v>
      </c>
      <c r="H188" s="253">
        <f t="shared" si="56"/>
        <v>9.8666793916135906E-2</v>
      </c>
      <c r="I188" s="147"/>
    </row>
    <row r="189" spans="1:12" s="28" customFormat="1" ht="24" customHeight="1" x14ac:dyDescent="0.25">
      <c r="A189" s="258" t="s">
        <v>123</v>
      </c>
      <c r="B189" s="259"/>
      <c r="C189" s="260"/>
      <c r="D189" s="261" t="s">
        <v>124</v>
      </c>
      <c r="E189" s="126">
        <f t="shared" si="72"/>
        <v>99542</v>
      </c>
      <c r="F189" s="126">
        <f t="shared" si="73"/>
        <v>9821.49</v>
      </c>
      <c r="G189" s="126">
        <f t="shared" si="72"/>
        <v>99542</v>
      </c>
      <c r="H189" s="253">
        <f t="shared" si="56"/>
        <v>9.8666793916135906E-2</v>
      </c>
      <c r="I189" s="147"/>
    </row>
    <row r="190" spans="1:12" s="28" customFormat="1" ht="25.5" x14ac:dyDescent="0.25">
      <c r="A190" s="262">
        <v>4</v>
      </c>
      <c r="B190" s="263"/>
      <c r="C190" s="264"/>
      <c r="D190" s="265" t="s">
        <v>21</v>
      </c>
      <c r="E190" s="127">
        <f t="shared" si="72"/>
        <v>99542</v>
      </c>
      <c r="F190" s="127">
        <f t="shared" si="73"/>
        <v>9821.49</v>
      </c>
      <c r="G190" s="127">
        <f t="shared" si="72"/>
        <v>99542</v>
      </c>
      <c r="H190" s="253">
        <f t="shared" si="56"/>
        <v>9.8666793916135906E-2</v>
      </c>
      <c r="I190" s="147"/>
    </row>
    <row r="191" spans="1:12" s="28" customFormat="1" ht="25.5" x14ac:dyDescent="0.25">
      <c r="A191" s="266">
        <v>42</v>
      </c>
      <c r="B191" s="267"/>
      <c r="C191" s="268"/>
      <c r="D191" s="265" t="s">
        <v>40</v>
      </c>
      <c r="E191" s="127">
        <f t="shared" si="72"/>
        <v>99542</v>
      </c>
      <c r="F191" s="127">
        <f t="shared" si="73"/>
        <v>9821.49</v>
      </c>
      <c r="G191" s="127">
        <f t="shared" si="72"/>
        <v>99542</v>
      </c>
      <c r="H191" s="253">
        <f t="shared" si="56"/>
        <v>9.8666793916135906E-2</v>
      </c>
      <c r="I191" s="147"/>
    </row>
    <row r="192" spans="1:12" s="28" customFormat="1" x14ac:dyDescent="0.25">
      <c r="A192" s="266">
        <v>421</v>
      </c>
      <c r="B192" s="267"/>
      <c r="C192" s="268"/>
      <c r="D192" s="265" t="s">
        <v>166</v>
      </c>
      <c r="E192" s="127">
        <f t="shared" si="72"/>
        <v>99542</v>
      </c>
      <c r="F192" s="127">
        <f t="shared" si="73"/>
        <v>9821.49</v>
      </c>
      <c r="G192" s="127">
        <f t="shared" si="72"/>
        <v>99542</v>
      </c>
      <c r="H192" s="253">
        <f t="shared" si="56"/>
        <v>9.8666793916135906E-2</v>
      </c>
      <c r="I192" s="147"/>
    </row>
    <row r="193" spans="1:12" x14ac:dyDescent="0.25">
      <c r="A193" s="269">
        <v>4212</v>
      </c>
      <c r="B193" s="270"/>
      <c r="C193" s="271"/>
      <c r="D193" s="272" t="s">
        <v>167</v>
      </c>
      <c r="E193" s="112">
        <v>99542</v>
      </c>
      <c r="F193" s="112">
        <v>9821.49</v>
      </c>
      <c r="G193" s="112">
        <f>E193</f>
        <v>99542</v>
      </c>
      <c r="H193" s="253">
        <f t="shared" si="56"/>
        <v>9.8666793916135906E-2</v>
      </c>
      <c r="I193" s="147"/>
      <c r="L193" s="28"/>
    </row>
    <row r="194" spans="1:12" s="28" customFormat="1" x14ac:dyDescent="0.25">
      <c r="A194" s="249" t="s">
        <v>168</v>
      </c>
      <c r="B194" s="250"/>
      <c r="C194" s="251"/>
      <c r="D194" s="252" t="s">
        <v>169</v>
      </c>
      <c r="E194" s="129">
        <f>E195+E208</f>
        <v>122104.88</v>
      </c>
      <c r="F194" s="129">
        <f>F195+F202+F208</f>
        <v>139.36000000000001</v>
      </c>
      <c r="G194" s="129">
        <f>G195+G208+G202</f>
        <v>165285.58000000002</v>
      </c>
      <c r="H194" s="253">
        <f t="shared" si="56"/>
        <v>8.431467524269207E-4</v>
      </c>
      <c r="I194" s="147"/>
      <c r="L194"/>
    </row>
    <row r="195" spans="1:12" s="28" customFormat="1" ht="24" customHeight="1" x14ac:dyDescent="0.25">
      <c r="A195" s="254" t="s">
        <v>170</v>
      </c>
      <c r="B195" s="255"/>
      <c r="C195" s="256"/>
      <c r="D195" s="257" t="s">
        <v>171</v>
      </c>
      <c r="E195" s="125">
        <f t="shared" ref="E195:G215" si="74">E196</f>
        <v>22562.880000000001</v>
      </c>
      <c r="F195" s="125"/>
      <c r="G195" s="125">
        <f t="shared" si="74"/>
        <v>55743.58</v>
      </c>
      <c r="H195" s="253">
        <f t="shared" si="56"/>
        <v>0</v>
      </c>
      <c r="I195" s="147"/>
    </row>
    <row r="196" spans="1:12" s="28" customFormat="1" ht="24" customHeight="1" x14ac:dyDescent="0.25">
      <c r="A196" s="258" t="s">
        <v>123</v>
      </c>
      <c r="B196" s="259"/>
      <c r="C196" s="260"/>
      <c r="D196" s="261" t="s">
        <v>124</v>
      </c>
      <c r="E196" s="126">
        <f t="shared" si="74"/>
        <v>22562.880000000001</v>
      </c>
      <c r="F196" s="126"/>
      <c r="G196" s="126">
        <f t="shared" si="74"/>
        <v>55743.58</v>
      </c>
      <c r="H196" s="253">
        <f t="shared" si="56"/>
        <v>0</v>
      </c>
      <c r="I196" s="147"/>
    </row>
    <row r="197" spans="1:12" s="28" customFormat="1" ht="25.5" x14ac:dyDescent="0.25">
      <c r="A197" s="262">
        <v>4</v>
      </c>
      <c r="B197" s="263"/>
      <c r="C197" s="264"/>
      <c r="D197" s="265" t="s">
        <v>21</v>
      </c>
      <c r="E197" s="127">
        <f t="shared" si="74"/>
        <v>22562.880000000001</v>
      </c>
      <c r="F197" s="127"/>
      <c r="G197" s="127">
        <f t="shared" si="74"/>
        <v>55743.58</v>
      </c>
      <c r="H197" s="253">
        <f t="shared" si="56"/>
        <v>0</v>
      </c>
      <c r="I197" s="147"/>
    </row>
    <row r="198" spans="1:12" s="28" customFormat="1" ht="25.5" x14ac:dyDescent="0.25">
      <c r="A198" s="266">
        <v>42</v>
      </c>
      <c r="B198" s="267"/>
      <c r="C198" s="268"/>
      <c r="D198" s="265" t="s">
        <v>40</v>
      </c>
      <c r="E198" s="127">
        <f t="shared" si="74"/>
        <v>22562.880000000001</v>
      </c>
      <c r="F198" s="127"/>
      <c r="G198" s="127">
        <f t="shared" si="74"/>
        <v>55743.58</v>
      </c>
      <c r="H198" s="253">
        <f t="shared" si="56"/>
        <v>0</v>
      </c>
      <c r="I198" s="147"/>
    </row>
    <row r="199" spans="1:12" s="28" customFormat="1" x14ac:dyDescent="0.25">
      <c r="A199" s="266">
        <v>422</v>
      </c>
      <c r="B199" s="267"/>
      <c r="C199" s="268"/>
      <c r="D199" s="265" t="s">
        <v>89</v>
      </c>
      <c r="E199" s="127">
        <f t="shared" ref="E199:G199" si="75">E200+E201</f>
        <v>22562.880000000001</v>
      </c>
      <c r="F199" s="127"/>
      <c r="G199" s="127">
        <f t="shared" si="75"/>
        <v>55743.58</v>
      </c>
      <c r="H199" s="253">
        <f t="shared" si="56"/>
        <v>0</v>
      </c>
      <c r="I199" s="147"/>
    </row>
    <row r="200" spans="1:12" x14ac:dyDescent="0.25">
      <c r="A200" s="269">
        <v>4221</v>
      </c>
      <c r="B200" s="270"/>
      <c r="C200" s="271"/>
      <c r="D200" s="272" t="s">
        <v>90</v>
      </c>
      <c r="E200" s="112">
        <v>9290.6</v>
      </c>
      <c r="F200" s="112"/>
      <c r="G200" s="112">
        <f>E200</f>
        <v>9290.6</v>
      </c>
      <c r="H200" s="253">
        <f t="shared" si="56"/>
        <v>0</v>
      </c>
      <c r="I200" s="147"/>
      <c r="L200" s="28"/>
    </row>
    <row r="201" spans="1:12" ht="25.5" x14ac:dyDescent="0.25">
      <c r="A201" s="269">
        <v>4227</v>
      </c>
      <c r="B201" s="270"/>
      <c r="C201" s="271"/>
      <c r="D201" s="272" t="s">
        <v>203</v>
      </c>
      <c r="E201" s="112">
        <v>13272.28</v>
      </c>
      <c r="F201" s="112"/>
      <c r="G201" s="112">
        <v>46452.98</v>
      </c>
      <c r="H201" s="273">
        <f t="shared" si="56"/>
        <v>0</v>
      </c>
      <c r="I201" s="148"/>
    </row>
    <row r="202" spans="1:12" ht="24" customHeight="1" x14ac:dyDescent="0.25">
      <c r="A202" s="254" t="s">
        <v>140</v>
      </c>
      <c r="B202" s="255"/>
      <c r="C202" s="256"/>
      <c r="D202" s="257" t="s">
        <v>268</v>
      </c>
      <c r="E202" s="125">
        <f t="shared" si="74"/>
        <v>0</v>
      </c>
      <c r="F202" s="125">
        <f>F203</f>
        <v>139.36000000000001</v>
      </c>
      <c r="G202" s="125">
        <f t="shared" si="74"/>
        <v>10000</v>
      </c>
      <c r="H202" s="253">
        <f t="shared" si="56"/>
        <v>1.3936000000000002E-2</v>
      </c>
      <c r="I202" s="147"/>
    </row>
    <row r="203" spans="1:12" ht="24" customHeight="1" x14ac:dyDescent="0.25">
      <c r="A203" s="258" t="s">
        <v>123</v>
      </c>
      <c r="B203" s="259"/>
      <c r="C203" s="260"/>
      <c r="D203" s="261" t="s">
        <v>124</v>
      </c>
      <c r="E203" s="126">
        <f t="shared" si="74"/>
        <v>0</v>
      </c>
      <c r="F203" s="126">
        <f>F204</f>
        <v>139.36000000000001</v>
      </c>
      <c r="G203" s="126">
        <f t="shared" si="74"/>
        <v>10000</v>
      </c>
      <c r="H203" s="253">
        <f t="shared" si="56"/>
        <v>1.3936000000000002E-2</v>
      </c>
      <c r="I203" s="147"/>
    </row>
    <row r="204" spans="1:12" ht="25.5" x14ac:dyDescent="0.25">
      <c r="A204" s="262">
        <v>4</v>
      </c>
      <c r="B204" s="263"/>
      <c r="C204" s="264"/>
      <c r="D204" s="265" t="s">
        <v>21</v>
      </c>
      <c r="E204" s="127">
        <f t="shared" si="74"/>
        <v>0</v>
      </c>
      <c r="F204" s="127">
        <f>F205</f>
        <v>139.36000000000001</v>
      </c>
      <c r="G204" s="127">
        <f t="shared" si="74"/>
        <v>10000</v>
      </c>
      <c r="H204" s="253">
        <f t="shared" si="56"/>
        <v>1.3936000000000002E-2</v>
      </c>
      <c r="I204" s="147"/>
    </row>
    <row r="205" spans="1:12" ht="25.5" x14ac:dyDescent="0.25">
      <c r="A205" s="266">
        <v>45</v>
      </c>
      <c r="B205" s="267"/>
      <c r="C205" s="268"/>
      <c r="D205" s="265" t="s">
        <v>115</v>
      </c>
      <c r="E205" s="127">
        <f t="shared" si="74"/>
        <v>0</v>
      </c>
      <c r="F205" s="127">
        <f>F206</f>
        <v>139.36000000000001</v>
      </c>
      <c r="G205" s="127">
        <f t="shared" si="74"/>
        <v>10000</v>
      </c>
      <c r="H205" s="253">
        <f t="shared" si="56"/>
        <v>1.3936000000000002E-2</v>
      </c>
      <c r="I205" s="147"/>
    </row>
    <row r="206" spans="1:12" ht="25.5" x14ac:dyDescent="0.25">
      <c r="A206" s="266">
        <v>451</v>
      </c>
      <c r="B206" s="267"/>
      <c r="C206" s="268"/>
      <c r="D206" s="265" t="s">
        <v>116</v>
      </c>
      <c r="E206" s="127">
        <v>0</v>
      </c>
      <c r="F206" s="127">
        <f>F207</f>
        <v>139.36000000000001</v>
      </c>
      <c r="G206" s="127">
        <f>G207</f>
        <v>10000</v>
      </c>
      <c r="H206" s="253">
        <f t="shared" si="56"/>
        <v>1.3936000000000002E-2</v>
      </c>
      <c r="I206" s="147"/>
    </row>
    <row r="207" spans="1:12" ht="25.5" x14ac:dyDescent="0.25">
      <c r="A207" s="269">
        <v>4511</v>
      </c>
      <c r="B207" s="270"/>
      <c r="C207" s="271"/>
      <c r="D207" s="272" t="s">
        <v>116</v>
      </c>
      <c r="E207" s="112"/>
      <c r="F207" s="112">
        <v>139.36000000000001</v>
      </c>
      <c r="G207" s="112">
        <v>10000</v>
      </c>
      <c r="H207" s="273">
        <f t="shared" si="56"/>
        <v>1.3936000000000002E-2</v>
      </c>
      <c r="I207" s="148"/>
    </row>
    <row r="208" spans="1:12" s="28" customFormat="1" ht="25.5" x14ac:dyDescent="0.25">
      <c r="A208" s="254" t="s">
        <v>217</v>
      </c>
      <c r="B208" s="278"/>
      <c r="C208" s="279"/>
      <c r="D208" s="257" t="s">
        <v>271</v>
      </c>
      <c r="E208" s="125">
        <f>E209</f>
        <v>99542</v>
      </c>
      <c r="F208" s="125"/>
      <c r="G208" s="125">
        <f t="shared" ref="G208" si="76">G209</f>
        <v>99542</v>
      </c>
      <c r="H208" s="253">
        <f t="shared" si="56"/>
        <v>0</v>
      </c>
      <c r="I208" s="147"/>
      <c r="L208"/>
    </row>
    <row r="209" spans="1:12" s="28" customFormat="1" ht="24" customHeight="1" x14ac:dyDescent="0.25">
      <c r="A209" s="258" t="s">
        <v>123</v>
      </c>
      <c r="B209" s="259"/>
      <c r="C209" s="260"/>
      <c r="D209" s="261" t="s">
        <v>124</v>
      </c>
      <c r="E209" s="126">
        <f t="shared" si="74"/>
        <v>99542</v>
      </c>
      <c r="F209" s="126"/>
      <c r="G209" s="126">
        <f t="shared" si="74"/>
        <v>99542</v>
      </c>
      <c r="H209" s="253">
        <f t="shared" si="56"/>
        <v>0</v>
      </c>
      <c r="I209" s="147"/>
    </row>
    <row r="210" spans="1:12" s="28" customFormat="1" ht="25.5" x14ac:dyDescent="0.25">
      <c r="A210" s="262">
        <v>4</v>
      </c>
      <c r="B210" s="263"/>
      <c r="C210" s="264"/>
      <c r="D210" s="265" t="s">
        <v>21</v>
      </c>
      <c r="E210" s="127">
        <f>E214</f>
        <v>99542</v>
      </c>
      <c r="F210" s="127"/>
      <c r="G210" s="127">
        <f>G214</f>
        <v>99542</v>
      </c>
      <c r="H210" s="253">
        <f t="shared" si="56"/>
        <v>0</v>
      </c>
      <c r="I210" s="147"/>
    </row>
    <row r="211" spans="1:12" s="28" customFormat="1" ht="25.5" x14ac:dyDescent="0.25">
      <c r="A211" s="262">
        <v>42</v>
      </c>
      <c r="B211" s="263"/>
      <c r="C211" s="264"/>
      <c r="D211" s="265" t="s">
        <v>223</v>
      </c>
      <c r="E211" s="127"/>
      <c r="F211" s="127"/>
      <c r="G211" s="127"/>
      <c r="H211" s="253">
        <v>0</v>
      </c>
      <c r="I211" s="147"/>
    </row>
    <row r="212" spans="1:12" s="28" customFormat="1" x14ac:dyDescent="0.25">
      <c r="A212" s="262">
        <v>421</v>
      </c>
      <c r="B212" s="263"/>
      <c r="C212" s="264"/>
      <c r="D212" s="265" t="s">
        <v>111</v>
      </c>
      <c r="E212" s="127"/>
      <c r="F212" s="127"/>
      <c r="G212" s="127"/>
      <c r="H212" s="253">
        <v>0</v>
      </c>
      <c r="I212" s="147"/>
    </row>
    <row r="213" spans="1:12" s="28" customFormat="1" ht="25.5" x14ac:dyDescent="0.25">
      <c r="A213" s="280">
        <v>4212</v>
      </c>
      <c r="B213" s="281"/>
      <c r="C213" s="282"/>
      <c r="D213" s="272" t="s">
        <v>222</v>
      </c>
      <c r="E213" s="112"/>
      <c r="F213" s="112"/>
      <c r="G213" s="112"/>
      <c r="H213" s="253">
        <v>0</v>
      </c>
      <c r="I213" s="147"/>
      <c r="K213" s="113" t="e">
        <f>#REF!+#REF!+#REF!+#REF!</f>
        <v>#REF!</v>
      </c>
      <c r="L213" s="28" t="s">
        <v>272</v>
      </c>
    </row>
    <row r="214" spans="1:12" s="28" customFormat="1" ht="25.5" x14ac:dyDescent="0.25">
      <c r="A214" s="266">
        <v>45</v>
      </c>
      <c r="B214" s="267"/>
      <c r="C214" s="268"/>
      <c r="D214" s="265" t="s">
        <v>115</v>
      </c>
      <c r="E214" s="127">
        <f t="shared" si="74"/>
        <v>99542</v>
      </c>
      <c r="F214" s="127"/>
      <c r="G214" s="127">
        <f t="shared" si="74"/>
        <v>99542</v>
      </c>
      <c r="H214" s="253">
        <f t="shared" ref="H214:H275" si="77">F214/G214</f>
        <v>0</v>
      </c>
      <c r="I214" s="147"/>
    </row>
    <row r="215" spans="1:12" s="28" customFormat="1" ht="25.5" x14ac:dyDescent="0.25">
      <c r="A215" s="266">
        <v>451</v>
      </c>
      <c r="B215" s="267"/>
      <c r="C215" s="268"/>
      <c r="D215" s="265" t="s">
        <v>116</v>
      </c>
      <c r="E215" s="127">
        <f t="shared" si="74"/>
        <v>99542</v>
      </c>
      <c r="F215" s="127"/>
      <c r="G215" s="127">
        <f t="shared" si="74"/>
        <v>99542</v>
      </c>
      <c r="H215" s="253">
        <f t="shared" si="77"/>
        <v>0</v>
      </c>
      <c r="I215" s="147"/>
    </row>
    <row r="216" spans="1:12" ht="25.5" x14ac:dyDescent="0.25">
      <c r="A216" s="269">
        <v>4511</v>
      </c>
      <c r="B216" s="270"/>
      <c r="C216" s="271"/>
      <c r="D216" s="272" t="s">
        <v>116</v>
      </c>
      <c r="E216" s="112">
        <v>99542</v>
      </c>
      <c r="F216" s="112"/>
      <c r="G216" s="112">
        <v>99542</v>
      </c>
      <c r="H216" s="273">
        <f t="shared" si="77"/>
        <v>0</v>
      </c>
      <c r="I216" s="148"/>
      <c r="L216" s="28"/>
    </row>
    <row r="217" spans="1:12" s="28" customFormat="1" ht="25.5" x14ac:dyDescent="0.25">
      <c r="A217" s="249" t="s">
        <v>120</v>
      </c>
      <c r="B217" s="250"/>
      <c r="C217" s="251"/>
      <c r="D217" s="252" t="s">
        <v>172</v>
      </c>
      <c r="E217" s="129">
        <f>E218+E331+E363+E391+E402+E440+E564+E570+E613+E626+E632+E690+E703+E714+E501</f>
        <v>2072837</v>
      </c>
      <c r="F217" s="129">
        <f>F218+F331+F363+F391+F402+F440+F564+F570+F613+F626+F632+F690+F703+F714+F501</f>
        <v>1024747.8300000002</v>
      </c>
      <c r="G217" s="129">
        <f>G218+G331+G363+G391+G402+G440+G564+G570+G613+G626+G632+G690+G703+G714+G501+G379</f>
        <v>2376164.29</v>
      </c>
      <c r="H217" s="253">
        <f t="shared" si="77"/>
        <v>0.43126135440744301</v>
      </c>
      <c r="I217" s="147"/>
      <c r="L217"/>
    </row>
    <row r="218" spans="1:12" s="28" customFormat="1" ht="24" customHeight="1" x14ac:dyDescent="0.25">
      <c r="A218" s="254" t="s">
        <v>122</v>
      </c>
      <c r="B218" s="255"/>
      <c r="C218" s="256"/>
      <c r="D218" s="257" t="s">
        <v>17</v>
      </c>
      <c r="E218" s="125">
        <f>E219+E241+E265+E281+E286+E311+E321</f>
        <v>25199</v>
      </c>
      <c r="F218" s="125">
        <f>F219+F241+F265+F281+F286+F311+F321</f>
        <v>9381.18</v>
      </c>
      <c r="G218" s="125">
        <f>G219+G241+G265+G281+G286+G311+G321</f>
        <v>22080.66</v>
      </c>
      <c r="H218" s="253">
        <f t="shared" si="77"/>
        <v>0.4248595830015951</v>
      </c>
      <c r="I218" s="147"/>
    </row>
    <row r="219" spans="1:12" s="28" customFormat="1" ht="24" customHeight="1" x14ac:dyDescent="0.25">
      <c r="A219" s="258" t="s">
        <v>173</v>
      </c>
      <c r="B219" s="259"/>
      <c r="C219" s="260"/>
      <c r="D219" s="261" t="s">
        <v>174</v>
      </c>
      <c r="E219" s="126">
        <f t="shared" ref="E219:G219" si="78">E220</f>
        <v>951</v>
      </c>
      <c r="F219" s="126">
        <f t="shared" si="78"/>
        <v>0.69</v>
      </c>
      <c r="G219" s="126">
        <f t="shared" si="78"/>
        <v>830</v>
      </c>
      <c r="H219" s="253">
        <f t="shared" si="77"/>
        <v>8.3132530120481917E-4</v>
      </c>
      <c r="I219" s="147"/>
    </row>
    <row r="220" spans="1:12" s="28" customFormat="1" x14ac:dyDescent="0.25">
      <c r="A220" s="262">
        <v>3</v>
      </c>
      <c r="B220" s="263"/>
      <c r="C220" s="264"/>
      <c r="D220" s="265" t="s">
        <v>19</v>
      </c>
      <c r="E220" s="127">
        <f>E221+E237</f>
        <v>951</v>
      </c>
      <c r="F220" s="127">
        <f>F221+F237</f>
        <v>0.69</v>
      </c>
      <c r="G220" s="127">
        <f>G221+G237</f>
        <v>830</v>
      </c>
      <c r="H220" s="253">
        <f t="shared" si="77"/>
        <v>8.3132530120481917E-4</v>
      </c>
      <c r="I220" s="147"/>
    </row>
    <row r="221" spans="1:12" s="28" customFormat="1" x14ac:dyDescent="0.25">
      <c r="A221" s="266">
        <v>32</v>
      </c>
      <c r="B221" s="267"/>
      <c r="C221" s="268"/>
      <c r="D221" s="265" t="s">
        <v>30</v>
      </c>
      <c r="E221" s="127">
        <f t="shared" ref="E221" si="79">E222+E226+E231+E234</f>
        <v>876</v>
      </c>
      <c r="F221" s="127"/>
      <c r="G221" s="127">
        <f>G222+G226+G231+G234</f>
        <v>755</v>
      </c>
      <c r="H221" s="253">
        <f t="shared" si="77"/>
        <v>0</v>
      </c>
      <c r="I221" s="147"/>
    </row>
    <row r="222" spans="1:12" s="28" customFormat="1" x14ac:dyDescent="0.25">
      <c r="A222" s="266">
        <v>321</v>
      </c>
      <c r="B222" s="267"/>
      <c r="C222" s="268"/>
      <c r="D222" s="265" t="s">
        <v>72</v>
      </c>
      <c r="E222" s="127">
        <f>E223+E224+E225</f>
        <v>300</v>
      </c>
      <c r="F222" s="127"/>
      <c r="G222" s="127">
        <f>G223+G224+G225</f>
        <v>300</v>
      </c>
      <c r="H222" s="253">
        <f t="shared" si="77"/>
        <v>0</v>
      </c>
      <c r="I222" s="147"/>
    </row>
    <row r="223" spans="1:12" x14ac:dyDescent="0.25">
      <c r="A223" s="269">
        <v>3211</v>
      </c>
      <c r="B223" s="270"/>
      <c r="C223" s="271"/>
      <c r="D223" s="272" t="s">
        <v>82</v>
      </c>
      <c r="E223" s="112">
        <v>150</v>
      </c>
      <c r="F223" s="112"/>
      <c r="G223" s="112">
        <f>E223</f>
        <v>150</v>
      </c>
      <c r="H223" s="273">
        <f t="shared" si="77"/>
        <v>0</v>
      </c>
      <c r="I223" s="148"/>
      <c r="L223" s="28"/>
    </row>
    <row r="224" spans="1:12" x14ac:dyDescent="0.25">
      <c r="A224" s="269">
        <v>3213</v>
      </c>
      <c r="B224" s="270"/>
      <c r="C224" s="271"/>
      <c r="D224" s="272" t="s">
        <v>83</v>
      </c>
      <c r="E224" s="112">
        <v>100</v>
      </c>
      <c r="F224" s="112"/>
      <c r="G224" s="112">
        <f>E224</f>
        <v>100</v>
      </c>
      <c r="H224" s="273">
        <f t="shared" si="77"/>
        <v>0</v>
      </c>
      <c r="I224" s="148"/>
    </row>
    <row r="225" spans="1:12" x14ac:dyDescent="0.25">
      <c r="A225" s="269">
        <v>3214</v>
      </c>
      <c r="B225" s="270"/>
      <c r="C225" s="271"/>
      <c r="D225" s="272" t="s">
        <v>84</v>
      </c>
      <c r="E225" s="112">
        <v>50</v>
      </c>
      <c r="F225" s="112"/>
      <c r="G225" s="112">
        <f>E225</f>
        <v>50</v>
      </c>
      <c r="H225" s="273">
        <f t="shared" si="77"/>
        <v>0</v>
      </c>
      <c r="I225" s="148"/>
    </row>
    <row r="226" spans="1:12" s="28" customFormat="1" x14ac:dyDescent="0.25">
      <c r="A226" s="266">
        <v>322</v>
      </c>
      <c r="B226" s="267"/>
      <c r="C226" s="268"/>
      <c r="D226" s="265" t="s">
        <v>74</v>
      </c>
      <c r="E226" s="127">
        <f>E227+E228+E229+E230</f>
        <v>476</v>
      </c>
      <c r="F226" s="127"/>
      <c r="G226" s="127">
        <f>SUM(G227:G230)</f>
        <v>355</v>
      </c>
      <c r="H226" s="253">
        <f t="shared" si="77"/>
        <v>0</v>
      </c>
      <c r="I226" s="147"/>
      <c r="L226"/>
    </row>
    <row r="227" spans="1:12" s="28" customFormat="1" ht="25.5" x14ac:dyDescent="0.25">
      <c r="A227" s="269">
        <v>3221</v>
      </c>
      <c r="B227" s="270"/>
      <c r="C227" s="271"/>
      <c r="D227" s="272" t="s">
        <v>126</v>
      </c>
      <c r="E227" s="112">
        <v>150</v>
      </c>
      <c r="F227" s="112"/>
      <c r="G227" s="112">
        <f>E227</f>
        <v>150</v>
      </c>
      <c r="H227" s="273">
        <f t="shared" si="77"/>
        <v>0</v>
      </c>
      <c r="I227" s="148"/>
    </row>
    <row r="228" spans="1:12" s="28" customFormat="1" x14ac:dyDescent="0.25">
      <c r="A228" s="269">
        <v>3222</v>
      </c>
      <c r="B228" s="270"/>
      <c r="C228" s="271"/>
      <c r="D228" s="272" t="s">
        <v>86</v>
      </c>
      <c r="E228" s="112">
        <v>50</v>
      </c>
      <c r="F228" s="112"/>
      <c r="G228" s="112">
        <f>E228</f>
        <v>50</v>
      </c>
      <c r="H228" s="273">
        <f t="shared" si="77"/>
        <v>0</v>
      </c>
      <c r="I228" s="148"/>
    </row>
    <row r="229" spans="1:12" x14ac:dyDescent="0.25">
      <c r="A229" s="269">
        <v>3223</v>
      </c>
      <c r="B229" s="270"/>
      <c r="C229" s="271"/>
      <c r="D229" s="272" t="s">
        <v>98</v>
      </c>
      <c r="E229" s="112">
        <v>226</v>
      </c>
      <c r="F229" s="112"/>
      <c r="G229" s="112">
        <v>105</v>
      </c>
      <c r="H229" s="273">
        <f t="shared" si="77"/>
        <v>0</v>
      </c>
      <c r="I229" s="148"/>
      <c r="L229" s="28"/>
    </row>
    <row r="230" spans="1:12" x14ac:dyDescent="0.25">
      <c r="A230" s="269">
        <v>3225</v>
      </c>
      <c r="B230" s="270"/>
      <c r="C230" s="271"/>
      <c r="D230" s="272" t="s">
        <v>127</v>
      </c>
      <c r="E230" s="112">
        <v>50</v>
      </c>
      <c r="F230" s="112"/>
      <c r="G230" s="112">
        <f>E230</f>
        <v>50</v>
      </c>
      <c r="H230" s="273">
        <f t="shared" si="77"/>
        <v>0</v>
      </c>
      <c r="I230" s="148"/>
    </row>
    <row r="231" spans="1:12" s="28" customFormat="1" x14ac:dyDescent="0.25">
      <c r="A231" s="266">
        <v>323</v>
      </c>
      <c r="B231" s="267"/>
      <c r="C231" s="268"/>
      <c r="D231" s="265" t="s">
        <v>87</v>
      </c>
      <c r="E231" s="127">
        <f t="shared" ref="E231:G231" si="80">E232+E233</f>
        <v>0</v>
      </c>
      <c r="F231" s="127"/>
      <c r="G231" s="127">
        <f t="shared" si="80"/>
        <v>0</v>
      </c>
      <c r="H231" s="253">
        <v>0</v>
      </c>
      <c r="I231" s="147"/>
      <c r="L231"/>
    </row>
    <row r="232" spans="1:12" x14ac:dyDescent="0.25">
      <c r="A232" s="269">
        <v>3231</v>
      </c>
      <c r="B232" s="270"/>
      <c r="C232" s="271"/>
      <c r="D232" s="272" t="s">
        <v>129</v>
      </c>
      <c r="E232" s="112"/>
      <c r="F232" s="112"/>
      <c r="G232" s="112"/>
      <c r="H232" s="253"/>
      <c r="I232" s="147"/>
      <c r="L232" s="28"/>
    </row>
    <row r="233" spans="1:12" x14ac:dyDescent="0.25">
      <c r="A233" s="269">
        <v>3239</v>
      </c>
      <c r="B233" s="270"/>
      <c r="C233" s="271"/>
      <c r="D233" s="272" t="s">
        <v>108</v>
      </c>
      <c r="E233" s="112"/>
      <c r="F233" s="112"/>
      <c r="G233" s="112"/>
      <c r="H233" s="253"/>
      <c r="I233" s="147"/>
    </row>
    <row r="234" spans="1:12" s="28" customFormat="1" ht="25.5" x14ac:dyDescent="0.25">
      <c r="A234" s="266">
        <v>329</v>
      </c>
      <c r="B234" s="267"/>
      <c r="C234" s="268"/>
      <c r="D234" s="265" t="s">
        <v>77</v>
      </c>
      <c r="E234" s="127">
        <f t="shared" ref="E234:G234" si="81">E235+E236</f>
        <v>100</v>
      </c>
      <c r="F234" s="127"/>
      <c r="G234" s="127">
        <f t="shared" si="81"/>
        <v>100</v>
      </c>
      <c r="H234" s="253">
        <f t="shared" si="77"/>
        <v>0</v>
      </c>
      <c r="I234" s="147"/>
      <c r="L234"/>
    </row>
    <row r="235" spans="1:12" x14ac:dyDescent="0.25">
      <c r="A235" s="269">
        <v>3293</v>
      </c>
      <c r="B235" s="270"/>
      <c r="C235" s="271"/>
      <c r="D235" s="272" t="s">
        <v>117</v>
      </c>
      <c r="E235" s="112"/>
      <c r="F235" s="112"/>
      <c r="G235" s="112">
        <v>0</v>
      </c>
      <c r="H235" s="253"/>
      <c r="I235" s="147"/>
      <c r="L235" s="28"/>
    </row>
    <row r="236" spans="1:12" ht="25.5" x14ac:dyDescent="0.25">
      <c r="A236" s="269">
        <v>3299</v>
      </c>
      <c r="B236" s="270"/>
      <c r="C236" s="271"/>
      <c r="D236" s="272" t="s">
        <v>77</v>
      </c>
      <c r="E236" s="112">
        <v>100</v>
      </c>
      <c r="F236" s="112"/>
      <c r="G236" s="112">
        <f>E236</f>
        <v>100</v>
      </c>
      <c r="H236" s="273">
        <f t="shared" si="77"/>
        <v>0</v>
      </c>
      <c r="I236" s="148"/>
    </row>
    <row r="237" spans="1:12" x14ac:dyDescent="0.25">
      <c r="A237" s="266">
        <v>34</v>
      </c>
      <c r="B237" s="267"/>
      <c r="C237" s="268"/>
      <c r="D237" s="265" t="s">
        <v>79</v>
      </c>
      <c r="E237" s="127">
        <f t="shared" ref="E237:G237" si="82">SUM(E238)</f>
        <v>75</v>
      </c>
      <c r="F237" s="127">
        <f t="shared" si="82"/>
        <v>0.69</v>
      </c>
      <c r="G237" s="127">
        <f t="shared" si="82"/>
        <v>75</v>
      </c>
      <c r="H237" s="253">
        <f t="shared" si="77"/>
        <v>9.1999999999999998E-3</v>
      </c>
      <c r="I237" s="147"/>
    </row>
    <row r="238" spans="1:12" x14ac:dyDescent="0.25">
      <c r="A238" s="266">
        <v>343</v>
      </c>
      <c r="B238" s="267"/>
      <c r="C238" s="268"/>
      <c r="D238" s="265" t="s">
        <v>80</v>
      </c>
      <c r="E238" s="127">
        <f t="shared" ref="E238:G238" si="83">E239+E240</f>
        <v>75</v>
      </c>
      <c r="F238" s="127">
        <f t="shared" si="83"/>
        <v>0.69</v>
      </c>
      <c r="G238" s="127">
        <f t="shared" si="83"/>
        <v>75</v>
      </c>
      <c r="H238" s="253">
        <f t="shared" si="77"/>
        <v>9.1999999999999998E-3</v>
      </c>
      <c r="I238" s="147"/>
    </row>
    <row r="239" spans="1:12" ht="25.5" x14ac:dyDescent="0.25">
      <c r="A239" s="269">
        <v>3431</v>
      </c>
      <c r="B239" s="270"/>
      <c r="C239" s="271"/>
      <c r="D239" s="272" t="s">
        <v>110</v>
      </c>
      <c r="E239" s="128">
        <v>50</v>
      </c>
      <c r="F239" s="128">
        <v>0.69</v>
      </c>
      <c r="G239" s="130">
        <f>E239</f>
        <v>50</v>
      </c>
      <c r="H239" s="273">
        <f t="shared" si="77"/>
        <v>1.38E-2</v>
      </c>
      <c r="I239" s="148"/>
    </row>
    <row r="240" spans="1:12" x14ac:dyDescent="0.25">
      <c r="A240" s="269">
        <v>3433</v>
      </c>
      <c r="B240" s="270"/>
      <c r="C240" s="271"/>
      <c r="D240" s="272" t="s">
        <v>81</v>
      </c>
      <c r="E240" s="112">
        <v>25</v>
      </c>
      <c r="F240" s="112"/>
      <c r="G240" s="112">
        <f>E240</f>
        <v>25</v>
      </c>
      <c r="H240" s="273">
        <f t="shared" si="77"/>
        <v>0</v>
      </c>
      <c r="I240" s="148"/>
    </row>
    <row r="241" spans="1:12" s="28" customFormat="1" ht="25.5" x14ac:dyDescent="0.25">
      <c r="A241" s="258" t="s">
        <v>175</v>
      </c>
      <c r="B241" s="259"/>
      <c r="C241" s="260"/>
      <c r="D241" s="261" t="s">
        <v>176</v>
      </c>
      <c r="E241" s="126">
        <f t="shared" ref="E241:G242" si="84">E242</f>
        <v>0</v>
      </c>
      <c r="F241" s="126">
        <f t="shared" si="84"/>
        <v>214.43</v>
      </c>
      <c r="G241" s="126">
        <f t="shared" ref="G241" si="85">G242</f>
        <v>530</v>
      </c>
      <c r="H241" s="253">
        <f t="shared" si="77"/>
        <v>0.40458490566037736</v>
      </c>
      <c r="I241" s="147"/>
      <c r="L241"/>
    </row>
    <row r="242" spans="1:12" s="28" customFormat="1" x14ac:dyDescent="0.25">
      <c r="A242" s="262">
        <v>3</v>
      </c>
      <c r="B242" s="263"/>
      <c r="C242" s="264"/>
      <c r="D242" s="265" t="s">
        <v>19</v>
      </c>
      <c r="E242" s="127">
        <f>E243</f>
        <v>0</v>
      </c>
      <c r="F242" s="127">
        <f>F243+F261</f>
        <v>214.43</v>
      </c>
      <c r="G242" s="127">
        <f t="shared" si="84"/>
        <v>530</v>
      </c>
      <c r="H242" s="253">
        <f t="shared" si="77"/>
        <v>0.40458490566037736</v>
      </c>
      <c r="I242" s="147"/>
    </row>
    <row r="243" spans="1:12" s="28" customFormat="1" x14ac:dyDescent="0.25">
      <c r="A243" s="266">
        <v>32</v>
      </c>
      <c r="B243" s="267"/>
      <c r="C243" s="268"/>
      <c r="D243" s="265" t="s">
        <v>30</v>
      </c>
      <c r="E243" s="127">
        <f>E253</f>
        <v>0</v>
      </c>
      <c r="F243" s="127">
        <f>F244+F248+F253+F255</f>
        <v>214.43</v>
      </c>
      <c r="G243" s="127">
        <f t="shared" ref="G243" si="86">G244+G248+G253+G255</f>
        <v>530</v>
      </c>
      <c r="H243" s="253">
        <f>F243/G243</f>
        <v>0.40458490566037736</v>
      </c>
      <c r="I243" s="147"/>
    </row>
    <row r="244" spans="1:12" s="28" customFormat="1" x14ac:dyDescent="0.25">
      <c r="A244" s="266">
        <v>321</v>
      </c>
      <c r="B244" s="267"/>
      <c r="C244" s="268"/>
      <c r="D244" s="265" t="s">
        <v>72</v>
      </c>
      <c r="E244" s="127">
        <f>SUM(E245:E247)</f>
        <v>0</v>
      </c>
      <c r="F244" s="127">
        <f>F245+F246+F247</f>
        <v>0</v>
      </c>
      <c r="G244" s="127">
        <f>SUM(G245:G247)</f>
        <v>0</v>
      </c>
      <c r="H244" s="253"/>
      <c r="I244" s="147"/>
    </row>
    <row r="245" spans="1:12" s="28" customFormat="1" x14ac:dyDescent="0.25">
      <c r="A245" s="269">
        <v>3211</v>
      </c>
      <c r="B245" s="270"/>
      <c r="C245" s="271"/>
      <c r="D245" s="272" t="s">
        <v>82</v>
      </c>
      <c r="E245" s="112"/>
      <c r="F245" s="112"/>
      <c r="G245" s="112"/>
      <c r="H245" s="253"/>
      <c r="I245" s="147"/>
    </row>
    <row r="246" spans="1:12" s="28" customFormat="1" x14ac:dyDescent="0.25">
      <c r="A246" s="269">
        <v>3213</v>
      </c>
      <c r="B246" s="270"/>
      <c r="C246" s="271"/>
      <c r="D246" s="272" t="s">
        <v>83</v>
      </c>
      <c r="E246" s="112"/>
      <c r="F246" s="112"/>
      <c r="G246" s="112"/>
      <c r="H246" s="253"/>
      <c r="I246" s="147"/>
    </row>
    <row r="247" spans="1:12" s="28" customFormat="1" x14ac:dyDescent="0.25">
      <c r="A247" s="269">
        <v>3214</v>
      </c>
      <c r="B247" s="270"/>
      <c r="C247" s="271"/>
      <c r="D247" s="272" t="s">
        <v>84</v>
      </c>
      <c r="E247" s="112"/>
      <c r="F247" s="112"/>
      <c r="G247" s="112"/>
      <c r="H247" s="253"/>
      <c r="I247" s="147"/>
    </row>
    <row r="248" spans="1:12" s="28" customFormat="1" x14ac:dyDescent="0.25">
      <c r="A248" s="266">
        <v>322</v>
      </c>
      <c r="B248" s="267"/>
      <c r="C248" s="268"/>
      <c r="D248" s="265" t="s">
        <v>74</v>
      </c>
      <c r="E248" s="127">
        <f>E250+E251</f>
        <v>0</v>
      </c>
      <c r="F248" s="127">
        <f>F250+F251</f>
        <v>124.43</v>
      </c>
      <c r="G248" s="127">
        <f>G250+G251</f>
        <v>440</v>
      </c>
      <c r="H248" s="253">
        <f t="shared" si="77"/>
        <v>0.28279545454545457</v>
      </c>
      <c r="I248" s="147"/>
    </row>
    <row r="249" spans="1:12" s="28" customFormat="1" ht="25.5" x14ac:dyDescent="0.25">
      <c r="A249" s="269">
        <v>3221</v>
      </c>
      <c r="B249" s="270"/>
      <c r="C249" s="271"/>
      <c r="D249" s="272" t="s">
        <v>126</v>
      </c>
      <c r="E249" s="112"/>
      <c r="F249" s="112"/>
      <c r="G249" s="112"/>
      <c r="H249" s="253"/>
      <c r="I249" s="147"/>
    </row>
    <row r="250" spans="1:12" s="28" customFormat="1" x14ac:dyDescent="0.25">
      <c r="A250" s="269">
        <v>3223</v>
      </c>
      <c r="B250" s="270"/>
      <c r="C250" s="271"/>
      <c r="D250" s="272" t="s">
        <v>98</v>
      </c>
      <c r="E250" s="112"/>
      <c r="F250" s="112"/>
      <c r="G250" s="112"/>
      <c r="H250" s="253"/>
      <c r="I250" s="147"/>
    </row>
    <row r="251" spans="1:12" s="28" customFormat="1" x14ac:dyDescent="0.25">
      <c r="A251" s="269">
        <v>3225</v>
      </c>
      <c r="B251" s="270"/>
      <c r="C251" s="271"/>
      <c r="D251" s="272" t="s">
        <v>127</v>
      </c>
      <c r="E251" s="112"/>
      <c r="F251" s="112">
        <v>124.43</v>
      </c>
      <c r="G251" s="112">
        <v>440</v>
      </c>
      <c r="H251" s="253">
        <f t="shared" si="77"/>
        <v>0.28279545454545457</v>
      </c>
      <c r="I251" s="147"/>
    </row>
    <row r="252" spans="1:12" s="28" customFormat="1" ht="25.5" x14ac:dyDescent="0.25">
      <c r="A252" s="275">
        <v>3227</v>
      </c>
      <c r="B252" s="276"/>
      <c r="C252" s="277"/>
      <c r="D252" s="272" t="s">
        <v>219</v>
      </c>
      <c r="E252" s="112"/>
      <c r="F252" s="112"/>
      <c r="G252" s="112"/>
      <c r="H252" s="253"/>
      <c r="I252" s="147"/>
    </row>
    <row r="253" spans="1:12" s="28" customFormat="1" x14ac:dyDescent="0.25">
      <c r="A253" s="266">
        <v>323</v>
      </c>
      <c r="B253" s="267"/>
      <c r="C253" s="268"/>
      <c r="D253" s="265" t="s">
        <v>87</v>
      </c>
      <c r="E253" s="127">
        <f>E264</f>
        <v>0</v>
      </c>
      <c r="F253" s="127"/>
      <c r="G253" s="127">
        <f>G264</f>
        <v>0</v>
      </c>
      <c r="H253" s="253"/>
      <c r="I253" s="147"/>
    </row>
    <row r="254" spans="1:12" s="28" customFormat="1" x14ac:dyDescent="0.25">
      <c r="A254" s="269">
        <v>3234</v>
      </c>
      <c r="B254" s="283"/>
      <c r="C254" s="284"/>
      <c r="D254" s="272" t="s">
        <v>102</v>
      </c>
      <c r="E254" s="112"/>
      <c r="F254" s="112"/>
      <c r="G254" s="112"/>
      <c r="H254" s="253"/>
      <c r="I254" s="147"/>
    </row>
    <row r="255" spans="1:12" s="28" customFormat="1" ht="25.5" x14ac:dyDescent="0.25">
      <c r="A255" s="266">
        <v>329</v>
      </c>
      <c r="B255" s="267"/>
      <c r="C255" s="268"/>
      <c r="D255" s="265" t="s">
        <v>77</v>
      </c>
      <c r="E255" s="127">
        <f t="shared" ref="E255" si="87">E256+E257</f>
        <v>0</v>
      </c>
      <c r="F255" s="127">
        <f>F256+F257+F258+F259+F260</f>
        <v>90</v>
      </c>
      <c r="G255" s="127">
        <f t="shared" ref="G255" si="88">SUM(G256:G260)</f>
        <v>90</v>
      </c>
      <c r="H255" s="253">
        <f t="shared" si="77"/>
        <v>1</v>
      </c>
      <c r="I255" s="147"/>
    </row>
    <row r="256" spans="1:12" s="28" customFormat="1" x14ac:dyDescent="0.25">
      <c r="A256" s="269">
        <v>3293</v>
      </c>
      <c r="B256" s="270"/>
      <c r="C256" s="271"/>
      <c r="D256" s="272" t="s">
        <v>117</v>
      </c>
      <c r="E256" s="112"/>
      <c r="F256" s="112"/>
      <c r="G256" s="112"/>
      <c r="H256" s="253"/>
      <c r="I256" s="147"/>
    </row>
    <row r="257" spans="1:12" s="28" customFormat="1" x14ac:dyDescent="0.25">
      <c r="A257" s="269">
        <v>3294</v>
      </c>
      <c r="B257" s="270"/>
      <c r="C257" s="271"/>
      <c r="D257" s="272" t="s">
        <v>109</v>
      </c>
      <c r="E257" s="112"/>
      <c r="F257" s="112"/>
      <c r="G257" s="112"/>
      <c r="H257" s="253"/>
      <c r="I257" s="147"/>
    </row>
    <row r="258" spans="1:12" s="28" customFormat="1" x14ac:dyDescent="0.25">
      <c r="A258" s="269">
        <v>3295</v>
      </c>
      <c r="B258" s="270"/>
      <c r="C258" s="271"/>
      <c r="D258" s="272" t="s">
        <v>76</v>
      </c>
      <c r="E258" s="112"/>
      <c r="F258" s="112"/>
      <c r="G258" s="112"/>
      <c r="H258" s="253"/>
      <c r="I258" s="147"/>
    </row>
    <row r="259" spans="1:12" s="28" customFormat="1" x14ac:dyDescent="0.25">
      <c r="A259" s="269">
        <v>3296</v>
      </c>
      <c r="B259" s="270"/>
      <c r="C259" s="271"/>
      <c r="D259" s="272" t="s">
        <v>78</v>
      </c>
      <c r="E259" s="112"/>
      <c r="F259" s="112"/>
      <c r="G259" s="112"/>
      <c r="H259" s="253"/>
      <c r="I259" s="147"/>
    </row>
    <row r="260" spans="1:12" s="28" customFormat="1" ht="25.5" x14ac:dyDescent="0.25">
      <c r="A260" s="269">
        <v>3299</v>
      </c>
      <c r="B260" s="270"/>
      <c r="C260" s="271"/>
      <c r="D260" s="272" t="s">
        <v>77</v>
      </c>
      <c r="E260" s="112"/>
      <c r="F260" s="112">
        <v>90</v>
      </c>
      <c r="G260" s="112">
        <f>F260</f>
        <v>90</v>
      </c>
      <c r="H260" s="253">
        <f t="shared" si="77"/>
        <v>1</v>
      </c>
      <c r="I260" s="147"/>
    </row>
    <row r="261" spans="1:12" s="28" customFormat="1" x14ac:dyDescent="0.25">
      <c r="A261" s="266">
        <v>34</v>
      </c>
      <c r="B261" s="267"/>
      <c r="C261" s="268"/>
      <c r="D261" s="265" t="s">
        <v>79</v>
      </c>
      <c r="E261" s="127">
        <f t="shared" ref="E261:G261" si="89">SUM(E262)</f>
        <v>0</v>
      </c>
      <c r="F261" s="127"/>
      <c r="G261" s="127">
        <f t="shared" si="89"/>
        <v>0</v>
      </c>
      <c r="H261" s="253"/>
      <c r="I261" s="147"/>
    </row>
    <row r="262" spans="1:12" s="28" customFormat="1" x14ac:dyDescent="0.25">
      <c r="A262" s="266">
        <v>343</v>
      </c>
      <c r="B262" s="267"/>
      <c r="C262" s="268"/>
      <c r="D262" s="265" t="s">
        <v>80</v>
      </c>
      <c r="E262" s="127">
        <f t="shared" ref="E262:G262" si="90">E263</f>
        <v>0</v>
      </c>
      <c r="F262" s="127"/>
      <c r="G262" s="127">
        <f t="shared" si="90"/>
        <v>0</v>
      </c>
      <c r="H262" s="253"/>
      <c r="I262" s="147"/>
    </row>
    <row r="263" spans="1:12" s="28" customFormat="1" ht="25.5" x14ac:dyDescent="0.25">
      <c r="A263" s="269">
        <v>3431</v>
      </c>
      <c r="B263" s="270"/>
      <c r="C263" s="271"/>
      <c r="D263" s="272" t="s">
        <v>110</v>
      </c>
      <c r="E263" s="128"/>
      <c r="F263" s="128"/>
      <c r="G263" s="130"/>
      <c r="H263" s="253"/>
      <c r="I263" s="147"/>
    </row>
    <row r="264" spans="1:12" x14ac:dyDescent="0.25">
      <c r="A264" s="269">
        <v>3433</v>
      </c>
      <c r="B264" s="270"/>
      <c r="C264" s="271"/>
      <c r="D264" s="272" t="s">
        <v>81</v>
      </c>
      <c r="E264" s="112"/>
      <c r="F264" s="112"/>
      <c r="G264" s="112"/>
      <c r="H264" s="253"/>
      <c r="I264" s="147"/>
      <c r="L264" s="28"/>
    </row>
    <row r="265" spans="1:12" s="28" customFormat="1" ht="25.5" x14ac:dyDescent="0.25">
      <c r="A265" s="258" t="s">
        <v>177</v>
      </c>
      <c r="B265" s="259"/>
      <c r="C265" s="260"/>
      <c r="D265" s="261" t="s">
        <v>178</v>
      </c>
      <c r="E265" s="126">
        <f t="shared" ref="E265:G266" si="91">E266</f>
        <v>9250</v>
      </c>
      <c r="F265" s="126">
        <f>F266</f>
        <v>2655</v>
      </c>
      <c r="G265" s="126">
        <f t="shared" si="91"/>
        <v>9250</v>
      </c>
      <c r="H265" s="253">
        <f t="shared" si="77"/>
        <v>0.28702702702702704</v>
      </c>
      <c r="I265" s="147"/>
      <c r="L265"/>
    </row>
    <row r="266" spans="1:12" s="28" customFormat="1" x14ac:dyDescent="0.25">
      <c r="A266" s="262">
        <v>3</v>
      </c>
      <c r="B266" s="263"/>
      <c r="C266" s="264"/>
      <c r="D266" s="265" t="s">
        <v>19</v>
      </c>
      <c r="E266" s="127">
        <f t="shared" si="91"/>
        <v>9250</v>
      </c>
      <c r="F266" s="127">
        <f>F267</f>
        <v>2655</v>
      </c>
      <c r="G266" s="127">
        <f t="shared" si="91"/>
        <v>9250</v>
      </c>
      <c r="H266" s="253">
        <f t="shared" si="77"/>
        <v>0.28702702702702704</v>
      </c>
      <c r="I266" s="147"/>
    </row>
    <row r="267" spans="1:12" s="28" customFormat="1" x14ac:dyDescent="0.25">
      <c r="A267" s="266">
        <v>32</v>
      </c>
      <c r="B267" s="267"/>
      <c r="C267" s="268"/>
      <c r="D267" s="265" t="s">
        <v>30</v>
      </c>
      <c r="E267" s="127">
        <f t="shared" ref="E267:G267" si="92">E268+E270+E273</f>
        <v>9250</v>
      </c>
      <c r="F267" s="127">
        <f>F268+F270+F273</f>
        <v>2655</v>
      </c>
      <c r="G267" s="127">
        <f t="shared" si="92"/>
        <v>9250</v>
      </c>
      <c r="H267" s="253">
        <f t="shared" si="77"/>
        <v>0.28702702702702704</v>
      </c>
      <c r="I267" s="147"/>
    </row>
    <row r="268" spans="1:12" s="28" customFormat="1" x14ac:dyDescent="0.25">
      <c r="A268" s="266">
        <v>321</v>
      </c>
      <c r="B268" s="267"/>
      <c r="C268" s="268"/>
      <c r="D268" s="265" t="s">
        <v>72</v>
      </c>
      <c r="E268" s="127">
        <f t="shared" ref="E268:G268" si="93">E269</f>
        <v>0</v>
      </c>
      <c r="F268" s="127"/>
      <c r="G268" s="127">
        <f t="shared" si="93"/>
        <v>0</v>
      </c>
      <c r="H268" s="253"/>
      <c r="I268" s="147"/>
    </row>
    <row r="269" spans="1:12" x14ac:dyDescent="0.25">
      <c r="A269" s="269">
        <v>3211</v>
      </c>
      <c r="B269" s="270"/>
      <c r="C269" s="271"/>
      <c r="D269" s="272" t="s">
        <v>82</v>
      </c>
      <c r="E269" s="112"/>
      <c r="F269" s="112"/>
      <c r="G269" s="112"/>
      <c r="H269" s="253"/>
      <c r="I269" s="147"/>
      <c r="L269" s="28"/>
    </row>
    <row r="270" spans="1:12" s="28" customFormat="1" x14ac:dyDescent="0.25">
      <c r="A270" s="266">
        <v>323</v>
      </c>
      <c r="B270" s="267"/>
      <c r="C270" s="268"/>
      <c r="D270" s="265" t="s">
        <v>87</v>
      </c>
      <c r="E270" s="127">
        <f t="shared" ref="E270:G270" si="94">E271+E272</f>
        <v>6600</v>
      </c>
      <c r="F270" s="127">
        <f>F271</f>
        <v>2325</v>
      </c>
      <c r="G270" s="127">
        <f t="shared" si="94"/>
        <v>6600</v>
      </c>
      <c r="H270" s="253">
        <f t="shared" si="77"/>
        <v>0.35227272727272729</v>
      </c>
      <c r="I270" s="147"/>
      <c r="L270"/>
    </row>
    <row r="271" spans="1:12" x14ac:dyDescent="0.25">
      <c r="A271" s="269">
        <v>3231</v>
      </c>
      <c r="B271" s="270"/>
      <c r="C271" s="271"/>
      <c r="D271" s="272" t="s">
        <v>129</v>
      </c>
      <c r="E271" s="112">
        <v>6600</v>
      </c>
      <c r="F271" s="112">
        <v>2325</v>
      </c>
      <c r="G271" s="112">
        <v>6600</v>
      </c>
      <c r="H271" s="253">
        <f t="shared" si="77"/>
        <v>0.35227272727272729</v>
      </c>
      <c r="I271" s="147"/>
      <c r="L271" s="28"/>
    </row>
    <row r="272" spans="1:12" x14ac:dyDescent="0.25">
      <c r="A272" s="269">
        <v>3239</v>
      </c>
      <c r="B272" s="270"/>
      <c r="C272" s="271"/>
      <c r="D272" s="272" t="s">
        <v>108</v>
      </c>
      <c r="E272" s="112"/>
      <c r="F272" s="112"/>
      <c r="G272" s="112"/>
      <c r="H272" s="253"/>
      <c r="I272" s="147"/>
    </row>
    <row r="273" spans="1:12" s="28" customFormat="1" ht="25.5" x14ac:dyDescent="0.25">
      <c r="A273" s="266">
        <v>329</v>
      </c>
      <c r="B273" s="267"/>
      <c r="C273" s="268"/>
      <c r="D273" s="265" t="s">
        <v>77</v>
      </c>
      <c r="E273" s="127">
        <f t="shared" ref="E273:G273" si="95">E274+E275</f>
        <v>2650</v>
      </c>
      <c r="F273" s="127">
        <f>F274+F275</f>
        <v>330</v>
      </c>
      <c r="G273" s="127">
        <f t="shared" si="95"/>
        <v>2650</v>
      </c>
      <c r="H273" s="253">
        <f t="shared" si="77"/>
        <v>0.12452830188679245</v>
      </c>
      <c r="I273" s="147"/>
      <c r="L273"/>
    </row>
    <row r="274" spans="1:12" x14ac:dyDescent="0.25">
      <c r="A274" s="269">
        <v>3293</v>
      </c>
      <c r="B274" s="270"/>
      <c r="C274" s="271"/>
      <c r="D274" s="272" t="s">
        <v>117</v>
      </c>
      <c r="E274" s="112"/>
      <c r="F274" s="112"/>
      <c r="G274" s="112">
        <f>E274</f>
        <v>0</v>
      </c>
      <c r="H274" s="253"/>
      <c r="I274" s="147"/>
      <c r="L274" s="28"/>
    </row>
    <row r="275" spans="1:12" ht="25.5" x14ac:dyDescent="0.25">
      <c r="A275" s="269">
        <v>3299</v>
      </c>
      <c r="B275" s="270"/>
      <c r="C275" s="271"/>
      <c r="D275" s="272" t="s">
        <v>77</v>
      </c>
      <c r="E275" s="112">
        <v>2650</v>
      </c>
      <c r="F275" s="112">
        <v>330</v>
      </c>
      <c r="G275" s="112">
        <v>2650</v>
      </c>
      <c r="H275" s="253">
        <f t="shared" si="77"/>
        <v>0.12452830188679245</v>
      </c>
      <c r="I275" s="147"/>
    </row>
    <row r="276" spans="1:12" ht="25.5" x14ac:dyDescent="0.25">
      <c r="A276" s="258" t="s">
        <v>187</v>
      </c>
      <c r="B276" s="259"/>
      <c r="C276" s="260"/>
      <c r="D276" s="261" t="s">
        <v>224</v>
      </c>
      <c r="E276" s="126">
        <f t="shared" ref="E276:G278" si="96">E277</f>
        <v>0</v>
      </c>
      <c r="F276" s="126"/>
      <c r="G276" s="126">
        <f t="shared" si="96"/>
        <v>0</v>
      </c>
      <c r="H276" s="253"/>
      <c r="I276" s="147"/>
    </row>
    <row r="277" spans="1:12" x14ac:dyDescent="0.25">
      <c r="A277" s="262">
        <v>3</v>
      </c>
      <c r="B277" s="263"/>
      <c r="C277" s="264"/>
      <c r="D277" s="265" t="s">
        <v>19</v>
      </c>
      <c r="E277" s="127">
        <f t="shared" si="96"/>
        <v>0</v>
      </c>
      <c r="F277" s="127"/>
      <c r="G277" s="127">
        <f t="shared" si="96"/>
        <v>0</v>
      </c>
      <c r="H277" s="253"/>
      <c r="I277" s="147"/>
    </row>
    <row r="278" spans="1:12" x14ac:dyDescent="0.25">
      <c r="A278" s="266">
        <v>32</v>
      </c>
      <c r="B278" s="267"/>
      <c r="C278" s="268"/>
      <c r="D278" s="265" t="s">
        <v>30</v>
      </c>
      <c r="E278" s="127">
        <f t="shared" si="96"/>
        <v>0</v>
      </c>
      <c r="F278" s="127"/>
      <c r="G278" s="127">
        <f t="shared" si="96"/>
        <v>0</v>
      </c>
      <c r="H278" s="253"/>
      <c r="I278" s="147"/>
    </row>
    <row r="279" spans="1:12" x14ac:dyDescent="0.25">
      <c r="A279" s="266">
        <v>322</v>
      </c>
      <c r="B279" s="267"/>
      <c r="C279" s="268"/>
      <c r="D279" s="265" t="s">
        <v>74</v>
      </c>
      <c r="E279" s="127">
        <f t="shared" ref="E279:G279" si="97">E280</f>
        <v>0</v>
      </c>
      <c r="F279" s="127"/>
      <c r="G279" s="127">
        <f t="shared" si="97"/>
        <v>0</v>
      </c>
      <c r="H279" s="253"/>
      <c r="I279" s="147"/>
    </row>
    <row r="280" spans="1:12" ht="24.75" customHeight="1" x14ac:dyDescent="0.25">
      <c r="A280" s="269">
        <v>3221</v>
      </c>
      <c r="B280" s="270"/>
      <c r="C280" s="271"/>
      <c r="D280" s="272" t="s">
        <v>126</v>
      </c>
      <c r="E280" s="112"/>
      <c r="F280" s="112"/>
      <c r="G280" s="112"/>
      <c r="H280" s="253"/>
      <c r="I280" s="147"/>
    </row>
    <row r="281" spans="1:12" s="28" customFormat="1" ht="24" customHeight="1" x14ac:dyDescent="0.25">
      <c r="A281" s="258" t="s">
        <v>179</v>
      </c>
      <c r="B281" s="259"/>
      <c r="C281" s="260"/>
      <c r="D281" s="261" t="s">
        <v>180</v>
      </c>
      <c r="E281" s="126">
        <f t="shared" ref="E281:G284" si="98">E282</f>
        <v>0</v>
      </c>
      <c r="F281" s="126"/>
      <c r="G281" s="126">
        <f t="shared" si="98"/>
        <v>0</v>
      </c>
      <c r="H281" s="253"/>
      <c r="I281" s="147"/>
      <c r="L281"/>
    </row>
    <row r="282" spans="1:12" s="28" customFormat="1" x14ac:dyDescent="0.25">
      <c r="A282" s="262">
        <v>3</v>
      </c>
      <c r="B282" s="263"/>
      <c r="C282" s="264"/>
      <c r="D282" s="265" t="s">
        <v>19</v>
      </c>
      <c r="E282" s="127">
        <f t="shared" si="98"/>
        <v>0</v>
      </c>
      <c r="F282" s="127"/>
      <c r="G282" s="127">
        <f t="shared" si="98"/>
        <v>0</v>
      </c>
      <c r="H282" s="253"/>
      <c r="I282" s="147"/>
    </row>
    <row r="283" spans="1:12" s="28" customFormat="1" x14ac:dyDescent="0.25">
      <c r="A283" s="266">
        <v>32</v>
      </c>
      <c r="B283" s="267"/>
      <c r="C283" s="268"/>
      <c r="D283" s="265" t="s">
        <v>30</v>
      </c>
      <c r="E283" s="127">
        <f t="shared" si="98"/>
        <v>0</v>
      </c>
      <c r="F283" s="127"/>
      <c r="G283" s="127">
        <f t="shared" si="98"/>
        <v>0</v>
      </c>
      <c r="H283" s="253"/>
      <c r="I283" s="147"/>
    </row>
    <row r="284" spans="1:12" s="28" customFormat="1" x14ac:dyDescent="0.25">
      <c r="A284" s="266">
        <v>323</v>
      </c>
      <c r="B284" s="267"/>
      <c r="C284" s="268"/>
      <c r="D284" s="265" t="s">
        <v>87</v>
      </c>
      <c r="E284" s="127">
        <f t="shared" si="98"/>
        <v>0</v>
      </c>
      <c r="F284" s="127"/>
      <c r="G284" s="127">
        <f t="shared" si="98"/>
        <v>0</v>
      </c>
      <c r="H284" s="253"/>
      <c r="I284" s="147"/>
    </row>
    <row r="285" spans="1:12" x14ac:dyDescent="0.25">
      <c r="A285" s="269">
        <v>3237</v>
      </c>
      <c r="B285" s="270"/>
      <c r="C285" s="271"/>
      <c r="D285" s="272" t="s">
        <v>88</v>
      </c>
      <c r="E285" s="112"/>
      <c r="F285" s="112"/>
      <c r="G285" s="112"/>
      <c r="H285" s="253"/>
      <c r="I285" s="147"/>
      <c r="L285" s="28"/>
    </row>
    <row r="286" spans="1:12" s="28" customFormat="1" ht="24" customHeight="1" x14ac:dyDescent="0.25">
      <c r="A286" s="258" t="s">
        <v>181</v>
      </c>
      <c r="B286" s="259"/>
      <c r="C286" s="260"/>
      <c r="D286" s="261" t="s">
        <v>182</v>
      </c>
      <c r="E286" s="126">
        <f t="shared" ref="E286:G286" si="99">E287</f>
        <v>10900</v>
      </c>
      <c r="F286" s="126">
        <f>F287</f>
        <v>4918.0599999999995</v>
      </c>
      <c r="G286" s="126">
        <f t="shared" si="99"/>
        <v>7050</v>
      </c>
      <c r="H286" s="253">
        <f t="shared" ref="H286:H331" si="100">F286/G286</f>
        <v>0.6975971631205673</v>
      </c>
      <c r="I286" s="147"/>
      <c r="L286"/>
    </row>
    <row r="287" spans="1:12" s="28" customFormat="1" x14ac:dyDescent="0.25">
      <c r="A287" s="262">
        <v>3</v>
      </c>
      <c r="B287" s="263"/>
      <c r="C287" s="264"/>
      <c r="D287" s="265" t="s">
        <v>19</v>
      </c>
      <c r="E287" s="127">
        <f>E288+E291+E305</f>
        <v>10900</v>
      </c>
      <c r="F287" s="127">
        <f>F288+F291+F304+F308</f>
        <v>4918.0599999999995</v>
      </c>
      <c r="G287" s="127">
        <f>G288+G291+G305+G308</f>
        <v>7050</v>
      </c>
      <c r="H287" s="253">
        <f t="shared" si="100"/>
        <v>0.6975971631205673</v>
      </c>
      <c r="I287" s="147"/>
    </row>
    <row r="288" spans="1:12" s="28" customFormat="1" x14ac:dyDescent="0.25">
      <c r="A288" s="266">
        <v>31</v>
      </c>
      <c r="B288" s="267"/>
      <c r="C288" s="268"/>
      <c r="D288" s="265" t="s">
        <v>20</v>
      </c>
      <c r="E288" s="127">
        <f t="shared" ref="E288:G289" si="101">E289</f>
        <v>0</v>
      </c>
      <c r="F288" s="127"/>
      <c r="G288" s="127">
        <f t="shared" si="101"/>
        <v>0</v>
      </c>
      <c r="H288" s="253"/>
      <c r="I288" s="147"/>
    </row>
    <row r="289" spans="1:12" s="28" customFormat="1" x14ac:dyDescent="0.25">
      <c r="A289" s="266">
        <v>312</v>
      </c>
      <c r="B289" s="267"/>
      <c r="C289" s="268"/>
      <c r="D289" s="265" t="s">
        <v>153</v>
      </c>
      <c r="E289" s="127">
        <f t="shared" si="101"/>
        <v>0</v>
      </c>
      <c r="F289" s="127"/>
      <c r="G289" s="127">
        <f t="shared" si="101"/>
        <v>0</v>
      </c>
      <c r="H289" s="253"/>
      <c r="I289" s="147"/>
    </row>
    <row r="290" spans="1:12" x14ac:dyDescent="0.25">
      <c r="A290" s="269">
        <v>3121</v>
      </c>
      <c r="B290" s="270"/>
      <c r="C290" s="271"/>
      <c r="D290" s="272" t="s">
        <v>68</v>
      </c>
      <c r="E290" s="112"/>
      <c r="F290" s="112"/>
      <c r="G290" s="112"/>
      <c r="H290" s="253"/>
      <c r="I290" s="147"/>
      <c r="L290" s="28"/>
    </row>
    <row r="291" spans="1:12" s="28" customFormat="1" x14ac:dyDescent="0.25">
      <c r="A291" s="266">
        <v>32</v>
      </c>
      <c r="B291" s="267"/>
      <c r="C291" s="268"/>
      <c r="D291" s="265" t="s">
        <v>20</v>
      </c>
      <c r="E291" s="127">
        <f t="shared" ref="E291:G291" si="102">E292+E296+E300</f>
        <v>7400</v>
      </c>
      <c r="F291" s="127">
        <f t="shared" si="102"/>
        <v>3166.12</v>
      </c>
      <c r="G291" s="127">
        <f t="shared" si="102"/>
        <v>4600</v>
      </c>
      <c r="H291" s="253">
        <f t="shared" si="100"/>
        <v>0.6882869565217391</v>
      </c>
      <c r="I291" s="147"/>
      <c r="L291"/>
    </row>
    <row r="292" spans="1:12" s="28" customFormat="1" x14ac:dyDescent="0.25">
      <c r="A292" s="266">
        <v>321</v>
      </c>
      <c r="B292" s="267"/>
      <c r="C292" s="268"/>
      <c r="D292" s="265" t="s">
        <v>72</v>
      </c>
      <c r="E292" s="127">
        <f t="shared" ref="E292:G292" si="103">E293</f>
        <v>0</v>
      </c>
      <c r="F292" s="127"/>
      <c r="G292" s="127">
        <f t="shared" si="103"/>
        <v>0</v>
      </c>
      <c r="H292" s="253"/>
      <c r="I292" s="147"/>
    </row>
    <row r="293" spans="1:12" x14ac:dyDescent="0.25">
      <c r="A293" s="269">
        <v>3211</v>
      </c>
      <c r="B293" s="270"/>
      <c r="C293" s="271"/>
      <c r="D293" s="272" t="s">
        <v>82</v>
      </c>
      <c r="E293" s="112"/>
      <c r="F293" s="112"/>
      <c r="G293" s="112"/>
      <c r="H293" s="253"/>
      <c r="I293" s="147"/>
      <c r="L293" s="28"/>
    </row>
    <row r="294" spans="1:12" x14ac:dyDescent="0.25">
      <c r="A294" s="266">
        <v>322</v>
      </c>
      <c r="B294" s="267"/>
      <c r="C294" s="268"/>
      <c r="D294" s="265" t="s">
        <v>74</v>
      </c>
      <c r="E294" s="127"/>
      <c r="F294" s="127"/>
      <c r="G294" s="127"/>
      <c r="H294" s="253"/>
      <c r="I294" s="147"/>
    </row>
    <row r="295" spans="1:12" x14ac:dyDescent="0.25">
      <c r="A295" s="269">
        <v>3225</v>
      </c>
      <c r="B295" s="270"/>
      <c r="C295" s="271"/>
      <c r="D295" s="272" t="s">
        <v>75</v>
      </c>
      <c r="E295" s="112"/>
      <c r="F295" s="112"/>
      <c r="G295" s="112"/>
      <c r="H295" s="253"/>
      <c r="I295" s="147"/>
    </row>
    <row r="296" spans="1:12" s="28" customFormat="1" x14ac:dyDescent="0.25">
      <c r="A296" s="266">
        <v>323</v>
      </c>
      <c r="B296" s="267"/>
      <c r="C296" s="268"/>
      <c r="D296" s="265" t="s">
        <v>87</v>
      </c>
      <c r="E296" s="127">
        <f t="shared" ref="E296:G296" si="104">E297+E298+E299</f>
        <v>0</v>
      </c>
      <c r="F296" s="127"/>
      <c r="G296" s="127">
        <f t="shared" si="104"/>
        <v>0</v>
      </c>
      <c r="H296" s="253"/>
      <c r="I296" s="147"/>
      <c r="L296"/>
    </row>
    <row r="297" spans="1:12" x14ac:dyDescent="0.25">
      <c r="A297" s="269">
        <v>3236</v>
      </c>
      <c r="B297" s="270"/>
      <c r="C297" s="271"/>
      <c r="D297" s="272" t="s">
        <v>103</v>
      </c>
      <c r="E297" s="112"/>
      <c r="F297" s="112"/>
      <c r="G297" s="112"/>
      <c r="H297" s="253"/>
      <c r="I297" s="147"/>
      <c r="L297" s="28"/>
    </row>
    <row r="298" spans="1:12" x14ac:dyDescent="0.25">
      <c r="A298" s="269">
        <v>3237</v>
      </c>
      <c r="B298" s="270"/>
      <c r="C298" s="271"/>
      <c r="D298" s="272" t="s">
        <v>88</v>
      </c>
      <c r="E298" s="112"/>
      <c r="F298" s="112"/>
      <c r="G298" s="112"/>
      <c r="H298" s="253"/>
      <c r="I298" s="147"/>
    </row>
    <row r="299" spans="1:12" x14ac:dyDescent="0.25">
      <c r="A299" s="269">
        <v>3239</v>
      </c>
      <c r="B299" s="270"/>
      <c r="C299" s="271"/>
      <c r="D299" s="272" t="s">
        <v>108</v>
      </c>
      <c r="E299" s="112"/>
      <c r="F299" s="112"/>
      <c r="G299" s="112"/>
      <c r="H299" s="253"/>
      <c r="I299" s="147"/>
    </row>
    <row r="300" spans="1:12" s="28" customFormat="1" ht="25.5" x14ac:dyDescent="0.25">
      <c r="A300" s="266">
        <v>329</v>
      </c>
      <c r="B300" s="267"/>
      <c r="C300" s="268"/>
      <c r="D300" s="265" t="s">
        <v>77</v>
      </c>
      <c r="E300" s="127">
        <f>SUM(E301:E303)</f>
        <v>7400</v>
      </c>
      <c r="F300" s="127">
        <f>SUM(F301:F303)</f>
        <v>3166.12</v>
      </c>
      <c r="G300" s="127">
        <f>SUM(G301:G303)</f>
        <v>4600</v>
      </c>
      <c r="H300" s="253">
        <f t="shared" si="100"/>
        <v>0.6882869565217391</v>
      </c>
      <c r="I300" s="147"/>
      <c r="L300"/>
    </row>
    <row r="301" spans="1:12" s="28" customFormat="1" x14ac:dyDescent="0.25">
      <c r="A301" s="269">
        <v>3295</v>
      </c>
      <c r="B301" s="270"/>
      <c r="C301" s="271"/>
      <c r="D301" s="272" t="s">
        <v>76</v>
      </c>
      <c r="E301" s="112">
        <v>3500</v>
      </c>
      <c r="F301" s="112">
        <v>99.55</v>
      </c>
      <c r="G301" s="112">
        <v>2000</v>
      </c>
      <c r="H301" s="253">
        <f t="shared" si="100"/>
        <v>4.9775E-2</v>
      </c>
      <c r="I301" s="147"/>
    </row>
    <row r="302" spans="1:12" s="28" customFormat="1" x14ac:dyDescent="0.25">
      <c r="A302" s="269">
        <v>3296</v>
      </c>
      <c r="B302" s="270"/>
      <c r="C302" s="271"/>
      <c r="D302" s="272" t="s">
        <v>78</v>
      </c>
      <c r="E302" s="112">
        <v>2500</v>
      </c>
      <c r="F302" s="112">
        <v>746.57</v>
      </c>
      <c r="G302" s="112">
        <v>800</v>
      </c>
      <c r="H302" s="253">
        <f t="shared" si="100"/>
        <v>0.93321250000000011</v>
      </c>
      <c r="I302" s="147"/>
    </row>
    <row r="303" spans="1:12" ht="25.5" x14ac:dyDescent="0.25">
      <c r="A303" s="269">
        <v>3299</v>
      </c>
      <c r="B303" s="270"/>
      <c r="C303" s="271"/>
      <c r="D303" s="272" t="s">
        <v>77</v>
      </c>
      <c r="E303" s="112">
        <v>1400</v>
      </c>
      <c r="F303" s="112">
        <v>2320</v>
      </c>
      <c r="G303" s="112">
        <v>1800</v>
      </c>
      <c r="H303" s="253">
        <f t="shared" si="100"/>
        <v>1.288888888888889</v>
      </c>
      <c r="I303" s="147"/>
      <c r="L303" s="28"/>
    </row>
    <row r="304" spans="1:12" x14ac:dyDescent="0.25">
      <c r="A304" s="266">
        <v>34</v>
      </c>
      <c r="B304" s="267"/>
      <c r="C304" s="268"/>
      <c r="D304" s="265" t="s">
        <v>79</v>
      </c>
      <c r="E304" s="112"/>
      <c r="F304" s="285">
        <f>F305</f>
        <v>413.79</v>
      </c>
      <c r="G304" s="285">
        <f>G305</f>
        <v>450</v>
      </c>
      <c r="H304" s="253">
        <f t="shared" si="100"/>
        <v>0.91953333333333342</v>
      </c>
      <c r="I304" s="147"/>
    </row>
    <row r="305" spans="1:12" x14ac:dyDescent="0.25">
      <c r="A305" s="266">
        <v>343</v>
      </c>
      <c r="B305" s="267"/>
      <c r="C305" s="268"/>
      <c r="D305" s="265" t="s">
        <v>80</v>
      </c>
      <c r="E305" s="127">
        <f>SUM(E306:E307)</f>
        <v>3500</v>
      </c>
      <c r="F305" s="127">
        <f>SUM(F306:F307)</f>
        <v>413.79</v>
      </c>
      <c r="G305" s="127">
        <f>SUM(G306:G307)</f>
        <v>450</v>
      </c>
      <c r="H305" s="253">
        <f t="shared" si="100"/>
        <v>0.91953333333333342</v>
      </c>
      <c r="I305" s="147"/>
    </row>
    <row r="306" spans="1:12" ht="25.5" x14ac:dyDescent="0.25">
      <c r="A306" s="269">
        <v>3431</v>
      </c>
      <c r="B306" s="270"/>
      <c r="C306" s="271"/>
      <c r="D306" s="272" t="s">
        <v>110</v>
      </c>
      <c r="E306" s="112"/>
      <c r="F306" s="112"/>
      <c r="G306" s="112"/>
      <c r="H306" s="253">
        <v>0</v>
      </c>
      <c r="I306" s="147"/>
    </row>
    <row r="307" spans="1:12" x14ac:dyDescent="0.25">
      <c r="A307" s="269">
        <v>3433</v>
      </c>
      <c r="B307" s="270"/>
      <c r="C307" s="271"/>
      <c r="D307" s="272" t="s">
        <v>81</v>
      </c>
      <c r="E307" s="112">
        <v>3500</v>
      </c>
      <c r="F307" s="112">
        <v>413.79</v>
      </c>
      <c r="G307" s="112">
        <v>450</v>
      </c>
      <c r="H307" s="253">
        <f t="shared" si="100"/>
        <v>0.91953333333333342</v>
      </c>
      <c r="I307" s="147"/>
    </row>
    <row r="308" spans="1:12" x14ac:dyDescent="0.25">
      <c r="A308" s="286">
        <v>38</v>
      </c>
      <c r="B308" s="287"/>
      <c r="C308" s="288"/>
      <c r="D308" s="204" t="s">
        <v>193</v>
      </c>
      <c r="E308" s="289"/>
      <c r="F308" s="285">
        <f>F309</f>
        <v>1338.15</v>
      </c>
      <c r="G308" s="285">
        <f>G309</f>
        <v>2000</v>
      </c>
      <c r="H308" s="253">
        <f t="shared" si="100"/>
        <v>0.66907500000000009</v>
      </c>
      <c r="I308" s="147"/>
    </row>
    <row r="309" spans="1:12" x14ac:dyDescent="0.25">
      <c r="A309" s="286">
        <v>381</v>
      </c>
      <c r="B309" s="287"/>
      <c r="C309" s="288"/>
      <c r="D309" s="204" t="s">
        <v>63</v>
      </c>
      <c r="E309" s="289"/>
      <c r="F309" s="285">
        <f>F310</f>
        <v>1338.15</v>
      </c>
      <c r="G309" s="289">
        <f>G310</f>
        <v>2000</v>
      </c>
      <c r="H309" s="253">
        <f t="shared" si="100"/>
        <v>0.66907500000000009</v>
      </c>
      <c r="I309" s="147"/>
    </row>
    <row r="310" spans="1:12" x14ac:dyDescent="0.25">
      <c r="A310" s="290">
        <v>3812</v>
      </c>
      <c r="B310" s="291"/>
      <c r="C310" s="292"/>
      <c r="D310" s="206" t="s">
        <v>269</v>
      </c>
      <c r="E310" s="289"/>
      <c r="F310" s="289">
        <v>1338.15</v>
      </c>
      <c r="G310" s="289">
        <v>2000</v>
      </c>
      <c r="H310" s="253">
        <f t="shared" si="100"/>
        <v>0.66907500000000009</v>
      </c>
      <c r="I310" s="147"/>
    </row>
    <row r="311" spans="1:12" s="28" customFormat="1" ht="24" customHeight="1" x14ac:dyDescent="0.25">
      <c r="A311" s="258" t="s">
        <v>183</v>
      </c>
      <c r="B311" s="259"/>
      <c r="C311" s="260"/>
      <c r="D311" s="261" t="s">
        <v>184</v>
      </c>
      <c r="E311" s="126">
        <f t="shared" ref="E311:G312" si="105">E312</f>
        <v>3517</v>
      </c>
      <c r="F311" s="126">
        <f t="shared" si="105"/>
        <v>1593</v>
      </c>
      <c r="G311" s="126">
        <f t="shared" si="105"/>
        <v>3318</v>
      </c>
      <c r="H311" s="253">
        <f t="shared" si="100"/>
        <v>0.48010849909584086</v>
      </c>
      <c r="I311" s="147"/>
      <c r="L311"/>
    </row>
    <row r="312" spans="1:12" s="28" customFormat="1" x14ac:dyDescent="0.25">
      <c r="A312" s="262">
        <v>3</v>
      </c>
      <c r="B312" s="263"/>
      <c r="C312" s="264"/>
      <c r="D312" s="265" t="s">
        <v>19</v>
      </c>
      <c r="E312" s="127">
        <f t="shared" si="105"/>
        <v>3517</v>
      </c>
      <c r="F312" s="127">
        <f t="shared" si="105"/>
        <v>1593</v>
      </c>
      <c r="G312" s="127">
        <f t="shared" si="105"/>
        <v>3318</v>
      </c>
      <c r="H312" s="253">
        <f t="shared" si="100"/>
        <v>0.48010849909584086</v>
      </c>
      <c r="I312" s="147"/>
    </row>
    <row r="313" spans="1:12" s="28" customFormat="1" x14ac:dyDescent="0.25">
      <c r="A313" s="266">
        <v>32</v>
      </c>
      <c r="B313" s="267"/>
      <c r="C313" s="268"/>
      <c r="D313" s="265" t="s">
        <v>30</v>
      </c>
      <c r="E313" s="127">
        <f>E316+E319+E314</f>
        <v>3517</v>
      </c>
      <c r="F313" s="127">
        <f>F316+F319+F314</f>
        <v>1593</v>
      </c>
      <c r="G313" s="127">
        <f>G316+G319+G314</f>
        <v>3318</v>
      </c>
      <c r="H313" s="253">
        <f t="shared" si="100"/>
        <v>0.48010849909584086</v>
      </c>
      <c r="I313" s="147"/>
    </row>
    <row r="314" spans="1:12" s="28" customFormat="1" x14ac:dyDescent="0.25">
      <c r="A314" s="266">
        <v>321</v>
      </c>
      <c r="B314" s="267"/>
      <c r="C314" s="268"/>
      <c r="D314" s="265" t="s">
        <v>72</v>
      </c>
      <c r="E314" s="127">
        <f>E315</f>
        <v>3318</v>
      </c>
      <c r="F314" s="127">
        <f>F315</f>
        <v>1593</v>
      </c>
      <c r="G314" s="127">
        <f>G315</f>
        <v>3318</v>
      </c>
      <c r="H314" s="253">
        <f t="shared" si="100"/>
        <v>0.48010849909584086</v>
      </c>
      <c r="I314" s="147"/>
    </row>
    <row r="315" spans="1:12" s="28" customFormat="1" x14ac:dyDescent="0.25">
      <c r="A315" s="269">
        <v>3211</v>
      </c>
      <c r="B315" s="270"/>
      <c r="C315" s="271"/>
      <c r="D315" s="272" t="s">
        <v>82</v>
      </c>
      <c r="E315" s="112">
        <v>3318</v>
      </c>
      <c r="F315" s="112">
        <v>1593</v>
      </c>
      <c r="G315" s="112">
        <v>3318</v>
      </c>
      <c r="H315" s="253">
        <f t="shared" si="100"/>
        <v>0.48010849909584086</v>
      </c>
      <c r="I315" s="147"/>
    </row>
    <row r="316" spans="1:12" s="28" customFormat="1" x14ac:dyDescent="0.25">
      <c r="A316" s="266">
        <v>322</v>
      </c>
      <c r="B316" s="267"/>
      <c r="C316" s="268"/>
      <c r="D316" s="265" t="s">
        <v>74</v>
      </c>
      <c r="E316" s="127">
        <f t="shared" ref="E316:G316" si="106">E317+E318</f>
        <v>199</v>
      </c>
      <c r="F316" s="127"/>
      <c r="G316" s="127">
        <f t="shared" si="106"/>
        <v>0</v>
      </c>
      <c r="H316" s="253"/>
      <c r="I316" s="147"/>
    </row>
    <row r="317" spans="1:12" ht="25.5" x14ac:dyDescent="0.25">
      <c r="A317" s="269">
        <v>3221</v>
      </c>
      <c r="B317" s="270"/>
      <c r="C317" s="271"/>
      <c r="D317" s="272" t="s">
        <v>126</v>
      </c>
      <c r="E317" s="112">
        <v>199</v>
      </c>
      <c r="F317" s="112"/>
      <c r="G317" s="112">
        <v>0</v>
      </c>
      <c r="H317" s="253"/>
      <c r="I317" s="147"/>
      <c r="L317" s="28"/>
    </row>
    <row r="318" spans="1:12" x14ac:dyDescent="0.25">
      <c r="A318" s="269">
        <v>3225</v>
      </c>
      <c r="B318" s="270"/>
      <c r="C318" s="271"/>
      <c r="D318" s="272" t="s">
        <v>127</v>
      </c>
      <c r="E318" s="112"/>
      <c r="F318" s="112"/>
      <c r="G318" s="112"/>
      <c r="H318" s="253"/>
      <c r="I318" s="147"/>
    </row>
    <row r="319" spans="1:12" s="28" customFormat="1" ht="25.5" x14ac:dyDescent="0.25">
      <c r="A319" s="266">
        <v>329</v>
      </c>
      <c r="B319" s="267"/>
      <c r="C319" s="268"/>
      <c r="D319" s="265" t="s">
        <v>77</v>
      </c>
      <c r="E319" s="127">
        <f t="shared" ref="E319:G319" si="107">E320</f>
        <v>0</v>
      </c>
      <c r="F319" s="127"/>
      <c r="G319" s="127">
        <f t="shared" si="107"/>
        <v>0</v>
      </c>
      <c r="H319" s="253"/>
      <c r="I319" s="147"/>
      <c r="L319"/>
    </row>
    <row r="320" spans="1:12" ht="25.5" x14ac:dyDescent="0.25">
      <c r="A320" s="269">
        <v>3299</v>
      </c>
      <c r="B320" s="270"/>
      <c r="C320" s="271"/>
      <c r="D320" s="272" t="s">
        <v>77</v>
      </c>
      <c r="E320" s="112"/>
      <c r="F320" s="112"/>
      <c r="G320" s="112"/>
      <c r="H320" s="253"/>
      <c r="I320" s="147"/>
      <c r="L320" s="28"/>
    </row>
    <row r="321" spans="1:12" ht="25.5" customHeight="1" x14ac:dyDescent="0.25">
      <c r="A321" s="258" t="s">
        <v>214</v>
      </c>
      <c r="B321" s="259"/>
      <c r="C321" s="260"/>
      <c r="D321" s="261" t="s">
        <v>215</v>
      </c>
      <c r="E321" s="126">
        <f t="shared" ref="E321:G321" si="108">E322</f>
        <v>581</v>
      </c>
      <c r="F321" s="126"/>
      <c r="G321" s="126">
        <f t="shared" si="108"/>
        <v>1102.6599999999999</v>
      </c>
      <c r="H321" s="253">
        <f t="shared" si="100"/>
        <v>0</v>
      </c>
      <c r="I321" s="147"/>
    </row>
    <row r="322" spans="1:12" x14ac:dyDescent="0.25">
      <c r="A322" s="262">
        <v>3</v>
      </c>
      <c r="B322" s="263"/>
      <c r="C322" s="264"/>
      <c r="D322" s="265" t="s">
        <v>19</v>
      </c>
      <c r="E322" s="127">
        <f t="shared" ref="E322:G322" si="109">E323</f>
        <v>581</v>
      </c>
      <c r="F322" s="127"/>
      <c r="G322" s="127">
        <f t="shared" si="109"/>
        <v>1102.6599999999999</v>
      </c>
      <c r="H322" s="253">
        <f t="shared" si="100"/>
        <v>0</v>
      </c>
      <c r="I322" s="147"/>
    </row>
    <row r="323" spans="1:12" x14ac:dyDescent="0.25">
      <c r="A323" s="266">
        <v>32</v>
      </c>
      <c r="B323" s="267"/>
      <c r="C323" s="268"/>
      <c r="D323" s="265" t="s">
        <v>30</v>
      </c>
      <c r="E323" s="127">
        <f>E324+E327+E329</f>
        <v>581</v>
      </c>
      <c r="F323" s="127"/>
      <c r="G323" s="127">
        <f>G324+G327+G329</f>
        <v>1102.6599999999999</v>
      </c>
      <c r="H323" s="253">
        <f t="shared" si="100"/>
        <v>0</v>
      </c>
      <c r="I323" s="147"/>
    </row>
    <row r="324" spans="1:12" x14ac:dyDescent="0.25">
      <c r="A324" s="266">
        <v>321</v>
      </c>
      <c r="B324" s="267"/>
      <c r="C324" s="268"/>
      <c r="D324" s="265" t="s">
        <v>72</v>
      </c>
      <c r="E324" s="127">
        <f>SUM(E325:E326)</f>
        <v>201</v>
      </c>
      <c r="F324" s="127"/>
      <c r="G324" s="127">
        <f>SUM(G325:G326)</f>
        <v>201</v>
      </c>
      <c r="H324" s="253">
        <f t="shared" si="100"/>
        <v>0</v>
      </c>
      <c r="I324" s="147"/>
    </row>
    <row r="325" spans="1:12" x14ac:dyDescent="0.25">
      <c r="A325" s="269">
        <v>3211</v>
      </c>
      <c r="B325" s="270"/>
      <c r="C325" s="271"/>
      <c r="D325" s="272" t="s">
        <v>82</v>
      </c>
      <c r="E325" s="112">
        <v>135</v>
      </c>
      <c r="F325" s="112"/>
      <c r="G325" s="112">
        <v>135</v>
      </c>
      <c r="H325" s="253">
        <f t="shared" si="100"/>
        <v>0</v>
      </c>
      <c r="I325" s="147"/>
    </row>
    <row r="326" spans="1:12" x14ac:dyDescent="0.25">
      <c r="A326" s="275">
        <v>3214</v>
      </c>
      <c r="B326" s="293"/>
      <c r="C326" s="294"/>
      <c r="D326" s="272" t="s">
        <v>84</v>
      </c>
      <c r="E326" s="112">
        <v>66</v>
      </c>
      <c r="F326" s="112"/>
      <c r="G326" s="112">
        <v>66</v>
      </c>
      <c r="H326" s="253">
        <f t="shared" si="100"/>
        <v>0</v>
      </c>
      <c r="I326" s="147"/>
    </row>
    <row r="327" spans="1:12" x14ac:dyDescent="0.25">
      <c r="A327" s="266">
        <v>322</v>
      </c>
      <c r="B327" s="267"/>
      <c r="C327" s="268"/>
      <c r="D327" s="265" t="s">
        <v>74</v>
      </c>
      <c r="E327" s="127">
        <f>E328</f>
        <v>314</v>
      </c>
      <c r="F327" s="127"/>
      <c r="G327" s="127">
        <f>G328</f>
        <v>314</v>
      </c>
      <c r="H327" s="253">
        <f t="shared" si="100"/>
        <v>0</v>
      </c>
      <c r="I327" s="147"/>
    </row>
    <row r="328" spans="1:12" ht="25.5" x14ac:dyDescent="0.25">
      <c r="A328" s="269">
        <v>3221</v>
      </c>
      <c r="B328" s="270"/>
      <c r="C328" s="271"/>
      <c r="D328" s="272" t="s">
        <v>126</v>
      </c>
      <c r="E328" s="112">
        <v>314</v>
      </c>
      <c r="F328" s="112"/>
      <c r="G328" s="112">
        <v>314</v>
      </c>
      <c r="H328" s="253">
        <f t="shared" si="100"/>
        <v>0</v>
      </c>
      <c r="I328" s="147"/>
    </row>
    <row r="329" spans="1:12" ht="25.5" x14ac:dyDescent="0.25">
      <c r="A329" s="295">
        <v>329</v>
      </c>
      <c r="B329" s="293"/>
      <c r="C329" s="294"/>
      <c r="D329" s="265" t="s">
        <v>77</v>
      </c>
      <c r="E329" s="127">
        <f>E330</f>
        <v>66</v>
      </c>
      <c r="F329" s="127"/>
      <c r="G329" s="127">
        <f>G330</f>
        <v>587.66</v>
      </c>
      <c r="H329" s="253">
        <f t="shared" si="100"/>
        <v>0</v>
      </c>
      <c r="I329" s="147"/>
    </row>
    <row r="330" spans="1:12" ht="25.5" x14ac:dyDescent="0.25">
      <c r="A330" s="275">
        <v>3299</v>
      </c>
      <c r="B330" s="276"/>
      <c r="C330" s="277"/>
      <c r="D330" s="272" t="s">
        <v>77</v>
      </c>
      <c r="E330" s="112">
        <v>66</v>
      </c>
      <c r="F330" s="112"/>
      <c r="G330" s="112">
        <v>587.66</v>
      </c>
      <c r="H330" s="253">
        <f t="shared" si="100"/>
        <v>0</v>
      </c>
      <c r="I330" s="147"/>
    </row>
    <row r="331" spans="1:12" s="28" customFormat="1" ht="25.5" x14ac:dyDescent="0.25">
      <c r="A331" s="254" t="s">
        <v>132</v>
      </c>
      <c r="B331" s="255"/>
      <c r="C331" s="256"/>
      <c r="D331" s="257" t="s">
        <v>185</v>
      </c>
      <c r="E331" s="125">
        <f t="shared" ref="E331:G331" si="110">E332+E342</f>
        <v>1738000</v>
      </c>
      <c r="F331" s="125">
        <f t="shared" si="110"/>
        <v>867285.24</v>
      </c>
      <c r="G331" s="125">
        <f t="shared" si="110"/>
        <v>1997220</v>
      </c>
      <c r="H331" s="253">
        <f t="shared" si="100"/>
        <v>0.43424622224892601</v>
      </c>
      <c r="I331" s="147"/>
      <c r="L331"/>
    </row>
    <row r="332" spans="1:12" s="28" customFormat="1" ht="24" customHeight="1" x14ac:dyDescent="0.25">
      <c r="A332" s="258" t="s">
        <v>173</v>
      </c>
      <c r="B332" s="259"/>
      <c r="C332" s="260"/>
      <c r="D332" s="261" t="s">
        <v>174</v>
      </c>
      <c r="E332" s="126">
        <f t="shared" ref="E332:G333" si="111">E333</f>
        <v>0</v>
      </c>
      <c r="F332" s="126"/>
      <c r="G332" s="126">
        <f t="shared" si="111"/>
        <v>0</v>
      </c>
      <c r="H332" s="253"/>
      <c r="I332" s="147"/>
    </row>
    <row r="333" spans="1:12" s="28" customFormat="1" x14ac:dyDescent="0.25">
      <c r="A333" s="262">
        <v>3</v>
      </c>
      <c r="B333" s="263"/>
      <c r="C333" s="264"/>
      <c r="D333" s="265" t="s">
        <v>19</v>
      </c>
      <c r="E333" s="127">
        <f t="shared" si="111"/>
        <v>0</v>
      </c>
      <c r="F333" s="127"/>
      <c r="G333" s="127">
        <f t="shared" si="111"/>
        <v>0</v>
      </c>
      <c r="H333" s="253"/>
      <c r="I333" s="147"/>
    </row>
    <row r="334" spans="1:12" s="28" customFormat="1" x14ac:dyDescent="0.25">
      <c r="A334" s="266">
        <v>31</v>
      </c>
      <c r="B334" s="267"/>
      <c r="C334" s="268"/>
      <c r="D334" s="265" t="s">
        <v>20</v>
      </c>
      <c r="E334" s="127">
        <f t="shared" ref="E334:G334" si="112">E335+E337+E339</f>
        <v>0</v>
      </c>
      <c r="F334" s="127"/>
      <c r="G334" s="127">
        <f t="shared" si="112"/>
        <v>0</v>
      </c>
      <c r="H334" s="253"/>
      <c r="I334" s="147"/>
    </row>
    <row r="335" spans="1:12" s="28" customFormat="1" x14ac:dyDescent="0.25">
      <c r="A335" s="266">
        <v>311</v>
      </c>
      <c r="B335" s="267"/>
      <c r="C335" s="268"/>
      <c r="D335" s="265" t="s">
        <v>153</v>
      </c>
      <c r="E335" s="127">
        <f t="shared" ref="E335:G335" si="113">E336</f>
        <v>0</v>
      </c>
      <c r="F335" s="127"/>
      <c r="G335" s="127">
        <f t="shared" si="113"/>
        <v>0</v>
      </c>
      <c r="H335" s="253"/>
      <c r="I335" s="147"/>
    </row>
    <row r="336" spans="1:12" x14ac:dyDescent="0.25">
      <c r="A336" s="269">
        <v>3111</v>
      </c>
      <c r="B336" s="270"/>
      <c r="C336" s="271"/>
      <c r="D336" s="272" t="s">
        <v>68</v>
      </c>
      <c r="E336" s="112"/>
      <c r="F336" s="112"/>
      <c r="G336" s="112"/>
      <c r="H336" s="253"/>
      <c r="I336" s="147"/>
      <c r="L336" s="28"/>
    </row>
    <row r="337" spans="1:12" s="28" customFormat="1" x14ac:dyDescent="0.25">
      <c r="A337" s="266">
        <v>312</v>
      </c>
      <c r="B337" s="267"/>
      <c r="C337" s="268"/>
      <c r="D337" s="265" t="s">
        <v>69</v>
      </c>
      <c r="E337" s="127">
        <f t="shared" ref="E337:G337" si="114">E338</f>
        <v>0</v>
      </c>
      <c r="F337" s="127"/>
      <c r="G337" s="127">
        <f t="shared" si="114"/>
        <v>0</v>
      </c>
      <c r="H337" s="253"/>
      <c r="I337" s="147"/>
      <c r="L337"/>
    </row>
    <row r="338" spans="1:12" x14ac:dyDescent="0.25">
      <c r="A338" s="269">
        <v>3121</v>
      </c>
      <c r="B338" s="270"/>
      <c r="C338" s="271"/>
      <c r="D338" s="272" t="s">
        <v>69</v>
      </c>
      <c r="E338" s="112"/>
      <c r="F338" s="112"/>
      <c r="G338" s="112"/>
      <c r="H338" s="253"/>
      <c r="I338" s="147"/>
      <c r="L338" s="28"/>
    </row>
    <row r="339" spans="1:12" s="28" customFormat="1" x14ac:dyDescent="0.25">
      <c r="A339" s="266">
        <v>313</v>
      </c>
      <c r="B339" s="267"/>
      <c r="C339" s="268"/>
      <c r="D339" s="265" t="s">
        <v>70</v>
      </c>
      <c r="E339" s="127">
        <f t="shared" ref="E339:G339" si="115">E340</f>
        <v>0</v>
      </c>
      <c r="F339" s="127"/>
      <c r="G339" s="127">
        <f t="shared" si="115"/>
        <v>0</v>
      </c>
      <c r="H339" s="253"/>
      <c r="I339" s="147"/>
      <c r="L339"/>
    </row>
    <row r="340" spans="1:12" ht="25.5" x14ac:dyDescent="0.25">
      <c r="A340" s="269">
        <v>3132</v>
      </c>
      <c r="B340" s="270"/>
      <c r="C340" s="271"/>
      <c r="D340" s="272" t="s">
        <v>71</v>
      </c>
      <c r="E340" s="112"/>
      <c r="F340" s="112"/>
      <c r="G340" s="112"/>
      <c r="H340" s="253"/>
      <c r="I340" s="147"/>
      <c r="L340" s="28"/>
    </row>
    <row r="341" spans="1:12" ht="25.5" x14ac:dyDescent="0.25">
      <c r="A341" s="269">
        <v>3133</v>
      </c>
      <c r="B341" s="270"/>
      <c r="C341" s="271"/>
      <c r="D341" s="272" t="s">
        <v>220</v>
      </c>
      <c r="E341" s="112"/>
      <c r="F341" s="112"/>
      <c r="G341" s="112"/>
      <c r="H341" s="253"/>
      <c r="I341" s="147"/>
    </row>
    <row r="342" spans="1:12" s="28" customFormat="1" ht="24" customHeight="1" x14ac:dyDescent="0.25">
      <c r="A342" s="258" t="s">
        <v>181</v>
      </c>
      <c r="B342" s="259"/>
      <c r="C342" s="260"/>
      <c r="D342" s="261" t="s">
        <v>182</v>
      </c>
      <c r="E342" s="126">
        <f t="shared" ref="E342:G342" si="116">E343</f>
        <v>1738000</v>
      </c>
      <c r="F342" s="126">
        <f t="shared" si="116"/>
        <v>867285.24</v>
      </c>
      <c r="G342" s="126">
        <f t="shared" si="116"/>
        <v>1997220</v>
      </c>
      <c r="H342" s="253">
        <f t="shared" ref="H342:H405" si="117">F342/G342</f>
        <v>0.43424622224892601</v>
      </c>
      <c r="I342" s="147"/>
      <c r="L342"/>
    </row>
    <row r="343" spans="1:12" s="28" customFormat="1" x14ac:dyDescent="0.25">
      <c r="A343" s="262">
        <v>3</v>
      </c>
      <c r="B343" s="263"/>
      <c r="C343" s="264"/>
      <c r="D343" s="265" t="s">
        <v>19</v>
      </c>
      <c r="E343" s="127">
        <f t="shared" ref="E343:G343" si="118">E344+E353+E360</f>
        <v>1738000</v>
      </c>
      <c r="F343" s="127">
        <f t="shared" si="118"/>
        <v>867285.24</v>
      </c>
      <c r="G343" s="127">
        <f t="shared" si="118"/>
        <v>1997220</v>
      </c>
      <c r="H343" s="253">
        <f t="shared" si="117"/>
        <v>0.43424622224892601</v>
      </c>
      <c r="I343" s="147"/>
    </row>
    <row r="344" spans="1:12" s="28" customFormat="1" x14ac:dyDescent="0.25">
      <c r="A344" s="266">
        <v>31</v>
      </c>
      <c r="B344" s="267"/>
      <c r="C344" s="268"/>
      <c r="D344" s="265" t="s">
        <v>20</v>
      </c>
      <c r="E344" s="127">
        <f t="shared" ref="E344:G344" si="119">E345+E349+E351</f>
        <v>1680000</v>
      </c>
      <c r="F344" s="127">
        <f t="shared" si="119"/>
        <v>840233.45</v>
      </c>
      <c r="G344" s="127">
        <f t="shared" si="119"/>
        <v>1939000</v>
      </c>
      <c r="H344" s="253">
        <f t="shared" si="117"/>
        <v>0.43333339350180505</v>
      </c>
      <c r="I344" s="147"/>
    </row>
    <row r="345" spans="1:12" s="28" customFormat="1" x14ac:dyDescent="0.25">
      <c r="A345" s="266">
        <v>311</v>
      </c>
      <c r="B345" s="267"/>
      <c r="C345" s="268"/>
      <c r="D345" s="265" t="s">
        <v>153</v>
      </c>
      <c r="E345" s="127">
        <f t="shared" ref="E345:G345" si="120">E346</f>
        <v>1380000</v>
      </c>
      <c r="F345" s="127">
        <f>F346+F347+F348</f>
        <v>694580.25999999989</v>
      </c>
      <c r="G345" s="127">
        <f t="shared" si="120"/>
        <v>1597000</v>
      </c>
      <c r="H345" s="253">
        <f t="shared" si="117"/>
        <v>0.43492815278647456</v>
      </c>
      <c r="I345" s="147"/>
    </row>
    <row r="346" spans="1:12" x14ac:dyDescent="0.25">
      <c r="A346" s="269">
        <v>3111</v>
      </c>
      <c r="B346" s="270"/>
      <c r="C346" s="271"/>
      <c r="D346" s="272" t="s">
        <v>68</v>
      </c>
      <c r="E346" s="112">
        <v>1380000</v>
      </c>
      <c r="F346" s="112">
        <v>643286.56999999995</v>
      </c>
      <c r="G346" s="112">
        <v>1597000</v>
      </c>
      <c r="H346" s="253">
        <f t="shared" si="117"/>
        <v>0.40280937382592358</v>
      </c>
      <c r="I346" s="147"/>
      <c r="L346" s="28"/>
    </row>
    <row r="347" spans="1:12" x14ac:dyDescent="0.25">
      <c r="A347" s="269">
        <v>3113</v>
      </c>
      <c r="B347" s="270"/>
      <c r="C347" s="271"/>
      <c r="D347" s="272" t="s">
        <v>286</v>
      </c>
      <c r="E347" s="112"/>
      <c r="F347" s="112">
        <v>26704.34</v>
      </c>
      <c r="G347" s="112"/>
      <c r="H347" s="253"/>
      <c r="I347" s="147"/>
      <c r="L347" s="28"/>
    </row>
    <row r="348" spans="1:12" x14ac:dyDescent="0.25">
      <c r="A348" s="269">
        <v>3114</v>
      </c>
      <c r="B348" s="270"/>
      <c r="C348" s="271"/>
      <c r="D348" s="272" t="s">
        <v>287</v>
      </c>
      <c r="E348" s="112"/>
      <c r="F348" s="112">
        <v>24589.35</v>
      </c>
      <c r="G348" s="112"/>
      <c r="H348" s="253"/>
      <c r="I348" s="147"/>
      <c r="L348" s="28"/>
    </row>
    <row r="349" spans="1:12" s="28" customFormat="1" x14ac:dyDescent="0.25">
      <c r="A349" s="266">
        <v>312</v>
      </c>
      <c r="B349" s="267"/>
      <c r="C349" s="268"/>
      <c r="D349" s="265" t="s">
        <v>69</v>
      </c>
      <c r="E349" s="127">
        <f t="shared" ref="E349:G349" si="121">E350</f>
        <v>72000</v>
      </c>
      <c r="F349" s="127">
        <f t="shared" si="121"/>
        <v>32663.56</v>
      </c>
      <c r="G349" s="127">
        <f t="shared" si="121"/>
        <v>72000</v>
      </c>
      <c r="H349" s="253">
        <f t="shared" si="117"/>
        <v>0.45366055555555557</v>
      </c>
      <c r="I349" s="147"/>
      <c r="L349"/>
    </row>
    <row r="350" spans="1:12" x14ac:dyDescent="0.25">
      <c r="A350" s="269">
        <v>3121</v>
      </c>
      <c r="B350" s="270"/>
      <c r="C350" s="271"/>
      <c r="D350" s="272" t="s">
        <v>69</v>
      </c>
      <c r="E350" s="112">
        <v>72000</v>
      </c>
      <c r="F350" s="112">
        <v>32663.56</v>
      </c>
      <c r="G350" s="112">
        <v>72000</v>
      </c>
      <c r="H350" s="253">
        <f t="shared" si="117"/>
        <v>0.45366055555555557</v>
      </c>
      <c r="I350" s="147"/>
      <c r="L350" s="28"/>
    </row>
    <row r="351" spans="1:12" s="28" customFormat="1" x14ac:dyDescent="0.25">
      <c r="A351" s="266">
        <v>313</v>
      </c>
      <c r="B351" s="267"/>
      <c r="C351" s="268"/>
      <c r="D351" s="265" t="s">
        <v>70</v>
      </c>
      <c r="E351" s="127">
        <f t="shared" ref="E351:G351" si="122">E352</f>
        <v>228000</v>
      </c>
      <c r="F351" s="127">
        <f t="shared" si="122"/>
        <v>112989.63</v>
      </c>
      <c r="G351" s="127">
        <f t="shared" si="122"/>
        <v>270000</v>
      </c>
      <c r="H351" s="253">
        <f t="shared" si="117"/>
        <v>0.41848011111111111</v>
      </c>
      <c r="I351" s="147"/>
      <c r="L351"/>
    </row>
    <row r="352" spans="1:12" ht="25.5" x14ac:dyDescent="0.25">
      <c r="A352" s="269">
        <v>3132</v>
      </c>
      <c r="B352" s="270"/>
      <c r="C352" s="271"/>
      <c r="D352" s="272" t="s">
        <v>71</v>
      </c>
      <c r="E352" s="112">
        <v>228000</v>
      </c>
      <c r="F352" s="112">
        <v>112989.63</v>
      </c>
      <c r="G352" s="112">
        <v>270000</v>
      </c>
      <c r="H352" s="253">
        <f t="shared" si="117"/>
        <v>0.41848011111111111</v>
      </c>
      <c r="I352" s="147"/>
      <c r="L352" s="28"/>
    </row>
    <row r="353" spans="1:12" s="28" customFormat="1" x14ac:dyDescent="0.25">
      <c r="A353" s="266">
        <v>32</v>
      </c>
      <c r="B353" s="267"/>
      <c r="C353" s="268"/>
      <c r="D353" s="265" t="s">
        <v>30</v>
      </c>
      <c r="E353" s="127">
        <f t="shared" ref="E353:G353" si="123">E354+E357</f>
        <v>58000</v>
      </c>
      <c r="F353" s="127">
        <f t="shared" si="123"/>
        <v>27051.79</v>
      </c>
      <c r="G353" s="127">
        <f t="shared" si="123"/>
        <v>58220</v>
      </c>
      <c r="H353" s="253">
        <f t="shared" si="117"/>
        <v>0.46464771556166268</v>
      </c>
      <c r="I353" s="147"/>
      <c r="L353"/>
    </row>
    <row r="354" spans="1:12" s="28" customFormat="1" x14ac:dyDescent="0.25">
      <c r="A354" s="266">
        <v>321</v>
      </c>
      <c r="B354" s="267"/>
      <c r="C354" s="268"/>
      <c r="D354" s="265" t="s">
        <v>72</v>
      </c>
      <c r="E354" s="127">
        <f t="shared" ref="E354" si="124">E356</f>
        <v>58000</v>
      </c>
      <c r="F354" s="127">
        <f>F356+F355</f>
        <v>27051.79</v>
      </c>
      <c r="G354" s="127">
        <f>G355+G356</f>
        <v>58220</v>
      </c>
      <c r="H354" s="253">
        <f t="shared" si="117"/>
        <v>0.46464771556166268</v>
      </c>
      <c r="I354" s="147"/>
    </row>
    <row r="355" spans="1:12" s="28" customFormat="1" x14ac:dyDescent="0.25">
      <c r="A355" s="290">
        <v>3211</v>
      </c>
      <c r="B355" s="291"/>
      <c r="C355" s="292"/>
      <c r="D355" s="206" t="s">
        <v>82</v>
      </c>
      <c r="E355" s="289"/>
      <c r="F355" s="289">
        <v>148</v>
      </c>
      <c r="G355" s="289">
        <v>220</v>
      </c>
      <c r="H355" s="253">
        <f t="shared" si="117"/>
        <v>0.67272727272727273</v>
      </c>
      <c r="I355" s="147"/>
    </row>
    <row r="356" spans="1:12" ht="25.5" x14ac:dyDescent="0.25">
      <c r="A356" s="269">
        <v>3212</v>
      </c>
      <c r="B356" s="270"/>
      <c r="C356" s="271"/>
      <c r="D356" s="272" t="s">
        <v>155</v>
      </c>
      <c r="E356" s="112">
        <v>58000</v>
      </c>
      <c r="F356" s="112">
        <v>26903.79</v>
      </c>
      <c r="G356" s="112">
        <v>58000</v>
      </c>
      <c r="H356" s="253">
        <f t="shared" si="117"/>
        <v>0.46385844827586209</v>
      </c>
      <c r="I356" s="147"/>
      <c r="L356" s="28"/>
    </row>
    <row r="357" spans="1:12" s="28" customFormat="1" ht="25.5" x14ac:dyDescent="0.25">
      <c r="A357" s="266">
        <v>329</v>
      </c>
      <c r="B357" s="267"/>
      <c r="C357" s="268"/>
      <c r="D357" s="265" t="s">
        <v>77</v>
      </c>
      <c r="E357" s="127">
        <f t="shared" ref="E357:G357" si="125">E358+E359</f>
        <v>0</v>
      </c>
      <c r="F357" s="127">
        <f t="shared" si="125"/>
        <v>0</v>
      </c>
      <c r="G357" s="127">
        <f t="shared" si="125"/>
        <v>0</v>
      </c>
      <c r="H357" s="253"/>
      <c r="I357" s="147"/>
      <c r="L357"/>
    </row>
    <row r="358" spans="1:12" x14ac:dyDescent="0.25">
      <c r="A358" s="269">
        <v>3295</v>
      </c>
      <c r="B358" s="270"/>
      <c r="C358" s="271"/>
      <c r="D358" s="272" t="s">
        <v>76</v>
      </c>
      <c r="E358" s="112"/>
      <c r="F358" s="112"/>
      <c r="G358" s="112"/>
      <c r="H358" s="253"/>
      <c r="I358" s="147"/>
      <c r="L358" s="28"/>
    </row>
    <row r="359" spans="1:12" x14ac:dyDescent="0.25">
      <c r="A359" s="269">
        <v>3296</v>
      </c>
      <c r="B359" s="270"/>
      <c r="C359" s="271"/>
      <c r="D359" s="272" t="s">
        <v>78</v>
      </c>
      <c r="E359" s="112"/>
      <c r="F359" s="112"/>
      <c r="G359" s="112"/>
      <c r="H359" s="253"/>
      <c r="I359" s="147"/>
    </row>
    <row r="360" spans="1:12" s="28" customFormat="1" x14ac:dyDescent="0.25">
      <c r="A360" s="266">
        <v>34</v>
      </c>
      <c r="B360" s="267"/>
      <c r="C360" s="268"/>
      <c r="D360" s="265" t="s">
        <v>79</v>
      </c>
      <c r="E360" s="127">
        <f>E361</f>
        <v>0</v>
      </c>
      <c r="F360" s="127">
        <f>F361</f>
        <v>0</v>
      </c>
      <c r="G360" s="127">
        <f t="shared" ref="G360:G361" si="126">G361</f>
        <v>0</v>
      </c>
      <c r="H360" s="253"/>
      <c r="I360" s="147"/>
      <c r="L360"/>
    </row>
    <row r="361" spans="1:12" s="28" customFormat="1" x14ac:dyDescent="0.25">
      <c r="A361" s="266">
        <v>343</v>
      </c>
      <c r="B361" s="267"/>
      <c r="C361" s="268"/>
      <c r="D361" s="265" t="s">
        <v>80</v>
      </c>
      <c r="E361" s="127">
        <f>E362</f>
        <v>0</v>
      </c>
      <c r="F361" s="127">
        <f>F362</f>
        <v>0</v>
      </c>
      <c r="G361" s="127">
        <f t="shared" si="126"/>
        <v>0</v>
      </c>
      <c r="H361" s="253"/>
      <c r="I361" s="147"/>
    </row>
    <row r="362" spans="1:12" x14ac:dyDescent="0.25">
      <c r="A362" s="269">
        <v>3433</v>
      </c>
      <c r="B362" s="270"/>
      <c r="C362" s="271"/>
      <c r="D362" s="272" t="s">
        <v>81</v>
      </c>
      <c r="E362" s="112"/>
      <c r="F362" s="112"/>
      <c r="G362" s="112"/>
      <c r="H362" s="253"/>
      <c r="I362" s="147"/>
      <c r="L362" s="28"/>
    </row>
    <row r="363" spans="1:12" s="28" customFormat="1" ht="24" customHeight="1" x14ac:dyDescent="0.25">
      <c r="A363" s="254" t="s">
        <v>170</v>
      </c>
      <c r="B363" s="255"/>
      <c r="C363" s="256"/>
      <c r="D363" s="257" t="s">
        <v>141</v>
      </c>
      <c r="E363" s="125">
        <f t="shared" ref="E363:G365" si="127">E364</f>
        <v>531</v>
      </c>
      <c r="F363" s="125">
        <f>F364+F379</f>
        <v>351.93</v>
      </c>
      <c r="G363" s="125">
        <f t="shared" si="127"/>
        <v>520</v>
      </c>
      <c r="H363" s="253">
        <f t="shared" si="117"/>
        <v>0.67678846153846151</v>
      </c>
      <c r="I363" s="147"/>
      <c r="L363"/>
    </row>
    <row r="364" spans="1:12" s="28" customFormat="1" ht="24" customHeight="1" x14ac:dyDescent="0.25">
      <c r="A364" s="258" t="s">
        <v>181</v>
      </c>
      <c r="B364" s="259"/>
      <c r="C364" s="260"/>
      <c r="D364" s="261" t="s">
        <v>182</v>
      </c>
      <c r="E364" s="126">
        <f t="shared" si="127"/>
        <v>531</v>
      </c>
      <c r="F364" s="126">
        <f t="shared" si="127"/>
        <v>260</v>
      </c>
      <c r="G364" s="126">
        <f t="shared" si="127"/>
        <v>520</v>
      </c>
      <c r="H364" s="253">
        <f t="shared" si="117"/>
        <v>0.5</v>
      </c>
      <c r="I364" s="147"/>
    </row>
    <row r="365" spans="1:12" s="28" customFormat="1" x14ac:dyDescent="0.25">
      <c r="A365" s="262">
        <v>3</v>
      </c>
      <c r="B365" s="263"/>
      <c r="C365" s="264"/>
      <c r="D365" s="265" t="s">
        <v>19</v>
      </c>
      <c r="E365" s="127">
        <f t="shared" si="127"/>
        <v>531</v>
      </c>
      <c r="F365" s="127">
        <f t="shared" si="127"/>
        <v>260</v>
      </c>
      <c r="G365" s="127">
        <f t="shared" si="127"/>
        <v>520</v>
      </c>
      <c r="H365" s="253">
        <f t="shared" si="117"/>
        <v>0.5</v>
      </c>
      <c r="I365" s="147"/>
    </row>
    <row r="366" spans="1:12" s="28" customFormat="1" x14ac:dyDescent="0.25">
      <c r="A366" s="266">
        <v>32</v>
      </c>
      <c r="B366" s="267"/>
      <c r="C366" s="268"/>
      <c r="D366" s="265" t="s">
        <v>30</v>
      </c>
      <c r="E366" s="127">
        <f>E367+E375+E377+E371</f>
        <v>531</v>
      </c>
      <c r="F366" s="127">
        <f>F367+F375+F377+F371</f>
        <v>260</v>
      </c>
      <c r="G366" s="127">
        <f t="shared" ref="G366" si="128">G367+G375+G377+G371</f>
        <v>520</v>
      </c>
      <c r="H366" s="253">
        <f t="shared" si="117"/>
        <v>0.5</v>
      </c>
      <c r="I366" s="147"/>
    </row>
    <row r="367" spans="1:12" s="28" customFormat="1" x14ac:dyDescent="0.25">
      <c r="A367" s="266">
        <v>321</v>
      </c>
      <c r="B367" s="267"/>
      <c r="C367" s="268"/>
      <c r="D367" s="265" t="s">
        <v>72</v>
      </c>
      <c r="E367" s="127">
        <f>SUM(E368:E370)</f>
        <v>70</v>
      </c>
      <c r="F367" s="127">
        <f>SUM(F368:F370)</f>
        <v>59.34</v>
      </c>
      <c r="G367" s="127">
        <f t="shared" ref="G367" si="129">SUM(G368:G370)</f>
        <v>150</v>
      </c>
      <c r="H367" s="253">
        <f t="shared" si="117"/>
        <v>0.39560000000000001</v>
      </c>
      <c r="I367" s="147"/>
    </row>
    <row r="368" spans="1:12" x14ac:dyDescent="0.25">
      <c r="A368" s="269">
        <v>3211</v>
      </c>
      <c r="B368" s="270"/>
      <c r="C368" s="271"/>
      <c r="D368" s="272" t="s">
        <v>82</v>
      </c>
      <c r="E368" s="112">
        <v>30</v>
      </c>
      <c r="F368" s="112"/>
      <c r="G368" s="112">
        <v>30</v>
      </c>
      <c r="H368" s="253">
        <f t="shared" si="117"/>
        <v>0</v>
      </c>
      <c r="I368" s="147"/>
      <c r="L368" s="28"/>
    </row>
    <row r="369" spans="1:12" x14ac:dyDescent="0.25">
      <c r="A369" s="269">
        <v>3213</v>
      </c>
      <c r="B369" s="270"/>
      <c r="C369" s="271"/>
      <c r="D369" s="272" t="s">
        <v>83</v>
      </c>
      <c r="E369" s="112">
        <v>20</v>
      </c>
      <c r="F369" s="112">
        <v>59.34</v>
      </c>
      <c r="G369" s="112">
        <v>100</v>
      </c>
      <c r="H369" s="253">
        <f t="shared" si="117"/>
        <v>0.59340000000000004</v>
      </c>
      <c r="I369" s="147"/>
    </row>
    <row r="370" spans="1:12" x14ac:dyDescent="0.25">
      <c r="A370" s="269">
        <v>3214</v>
      </c>
      <c r="B370" s="270"/>
      <c r="C370" s="271"/>
      <c r="D370" s="272" t="s">
        <v>84</v>
      </c>
      <c r="E370" s="112">
        <v>20</v>
      </c>
      <c r="F370" s="112"/>
      <c r="G370" s="112">
        <v>20</v>
      </c>
      <c r="H370" s="253">
        <f t="shared" si="117"/>
        <v>0</v>
      </c>
      <c r="I370" s="147"/>
    </row>
    <row r="371" spans="1:12" x14ac:dyDescent="0.25">
      <c r="A371" s="266">
        <v>322</v>
      </c>
      <c r="B371" s="267"/>
      <c r="C371" s="268"/>
      <c r="D371" s="265" t="s">
        <v>74</v>
      </c>
      <c r="E371" s="127">
        <f>SUM(E372:E374)</f>
        <v>150</v>
      </c>
      <c r="F371" s="127"/>
      <c r="G371" s="127">
        <f t="shared" ref="G371" si="130">SUM(G372:G374)</f>
        <v>50</v>
      </c>
      <c r="H371" s="253">
        <f t="shared" si="117"/>
        <v>0</v>
      </c>
      <c r="I371" s="147"/>
    </row>
    <row r="372" spans="1:12" ht="25.5" x14ac:dyDescent="0.25">
      <c r="A372" s="269">
        <v>3221</v>
      </c>
      <c r="B372" s="270"/>
      <c r="C372" s="271"/>
      <c r="D372" s="272" t="s">
        <v>126</v>
      </c>
      <c r="E372" s="112">
        <v>150</v>
      </c>
      <c r="F372" s="112"/>
      <c r="G372" s="112">
        <v>50</v>
      </c>
      <c r="H372" s="253">
        <f t="shared" si="117"/>
        <v>0</v>
      </c>
      <c r="I372" s="147"/>
    </row>
    <row r="373" spans="1:12" x14ac:dyDescent="0.25">
      <c r="A373" s="269">
        <v>3222</v>
      </c>
      <c r="B373" s="270"/>
      <c r="C373" s="271"/>
      <c r="D373" s="272" t="s">
        <v>86</v>
      </c>
      <c r="E373" s="112"/>
      <c r="F373" s="112"/>
      <c r="G373" s="112"/>
      <c r="H373" s="253"/>
      <c r="I373" s="147"/>
    </row>
    <row r="374" spans="1:12" x14ac:dyDescent="0.25">
      <c r="A374" s="269">
        <v>3225</v>
      </c>
      <c r="B374" s="270"/>
      <c r="C374" s="271"/>
      <c r="D374" s="272" t="s">
        <v>75</v>
      </c>
      <c r="E374" s="112"/>
      <c r="F374" s="112"/>
      <c r="G374" s="112"/>
      <c r="H374" s="253"/>
      <c r="I374" s="147"/>
    </row>
    <row r="375" spans="1:12" s="28" customFormat="1" x14ac:dyDescent="0.25">
      <c r="A375" s="266">
        <v>323</v>
      </c>
      <c r="B375" s="267"/>
      <c r="C375" s="268"/>
      <c r="D375" s="265" t="s">
        <v>87</v>
      </c>
      <c r="E375" s="127">
        <f t="shared" ref="E375:G375" si="131">E376</f>
        <v>150</v>
      </c>
      <c r="F375" s="127">
        <f t="shared" si="131"/>
        <v>164.06</v>
      </c>
      <c r="G375" s="127">
        <f t="shared" si="131"/>
        <v>150</v>
      </c>
      <c r="H375" s="253">
        <f t="shared" si="117"/>
        <v>1.0937333333333334</v>
      </c>
      <c r="I375" s="147"/>
      <c r="L375"/>
    </row>
    <row r="376" spans="1:12" x14ac:dyDescent="0.25">
      <c r="A376" s="269">
        <v>3237</v>
      </c>
      <c r="B376" s="270"/>
      <c r="C376" s="271"/>
      <c r="D376" s="272" t="s">
        <v>88</v>
      </c>
      <c r="E376" s="112">
        <v>150</v>
      </c>
      <c r="F376" s="112">
        <v>164.06</v>
      </c>
      <c r="G376" s="112">
        <v>150</v>
      </c>
      <c r="H376" s="253">
        <f t="shared" si="117"/>
        <v>1.0937333333333334</v>
      </c>
      <c r="I376" s="147"/>
      <c r="L376" s="28"/>
    </row>
    <row r="377" spans="1:12" s="28" customFormat="1" ht="25.5" x14ac:dyDescent="0.25">
      <c r="A377" s="266">
        <v>329</v>
      </c>
      <c r="B377" s="267"/>
      <c r="C377" s="268"/>
      <c r="D377" s="265" t="s">
        <v>77</v>
      </c>
      <c r="E377" s="127">
        <f t="shared" ref="E377:G377" si="132">E378</f>
        <v>161</v>
      </c>
      <c r="F377" s="127">
        <f t="shared" si="132"/>
        <v>36.6</v>
      </c>
      <c r="G377" s="127">
        <f t="shared" si="132"/>
        <v>170</v>
      </c>
      <c r="H377" s="253">
        <f t="shared" si="117"/>
        <v>0.21529411764705883</v>
      </c>
      <c r="I377" s="147"/>
      <c r="L377"/>
    </row>
    <row r="378" spans="1:12" ht="25.5" x14ac:dyDescent="0.25">
      <c r="A378" s="269">
        <v>3299</v>
      </c>
      <c r="B378" s="270"/>
      <c r="C378" s="271"/>
      <c r="D378" s="272" t="s">
        <v>77</v>
      </c>
      <c r="E378" s="112">
        <v>161</v>
      </c>
      <c r="F378" s="112">
        <v>36.6</v>
      </c>
      <c r="G378" s="112">
        <v>170</v>
      </c>
      <c r="H378" s="253">
        <f t="shared" si="117"/>
        <v>0.21529411764705883</v>
      </c>
      <c r="I378" s="147"/>
      <c r="L378" s="28"/>
    </row>
    <row r="379" spans="1:12" ht="24" customHeight="1" x14ac:dyDescent="0.25">
      <c r="A379" s="254" t="s">
        <v>170</v>
      </c>
      <c r="B379" s="255"/>
      <c r="C379" s="256"/>
      <c r="D379" s="257" t="s">
        <v>141</v>
      </c>
      <c r="E379" s="125">
        <f t="shared" ref="E379:G381" si="133">E380</f>
        <v>0</v>
      </c>
      <c r="F379" s="125">
        <f>F380</f>
        <v>91.93</v>
      </c>
      <c r="G379" s="125">
        <f t="shared" si="133"/>
        <v>91.93</v>
      </c>
      <c r="H379" s="253">
        <f t="shared" si="117"/>
        <v>1</v>
      </c>
      <c r="I379" s="147"/>
      <c r="L379" s="28"/>
    </row>
    <row r="380" spans="1:12" ht="24" customHeight="1" x14ac:dyDescent="0.25">
      <c r="A380" s="258" t="s">
        <v>181</v>
      </c>
      <c r="B380" s="259"/>
      <c r="C380" s="260"/>
      <c r="D380" s="261" t="s">
        <v>267</v>
      </c>
      <c r="E380" s="126">
        <f t="shared" si="133"/>
        <v>0</v>
      </c>
      <c r="F380" s="126">
        <f>F381</f>
        <v>91.93</v>
      </c>
      <c r="G380" s="126">
        <f t="shared" si="133"/>
        <v>91.93</v>
      </c>
      <c r="H380" s="253">
        <f t="shared" si="117"/>
        <v>1</v>
      </c>
      <c r="I380" s="147"/>
      <c r="L380" s="28"/>
    </row>
    <row r="381" spans="1:12" x14ac:dyDescent="0.25">
      <c r="A381" s="262">
        <v>3</v>
      </c>
      <c r="B381" s="263"/>
      <c r="C381" s="264"/>
      <c r="D381" s="265" t="s">
        <v>19</v>
      </c>
      <c r="E381" s="127">
        <f t="shared" si="133"/>
        <v>0</v>
      </c>
      <c r="F381" s="127">
        <f>F382</f>
        <v>91.93</v>
      </c>
      <c r="G381" s="127">
        <f t="shared" si="133"/>
        <v>91.93</v>
      </c>
      <c r="H381" s="253">
        <f t="shared" si="117"/>
        <v>1</v>
      </c>
      <c r="I381" s="147"/>
      <c r="L381" s="28"/>
    </row>
    <row r="382" spans="1:12" x14ac:dyDescent="0.25">
      <c r="A382" s="266">
        <v>32</v>
      </c>
      <c r="B382" s="267"/>
      <c r="C382" s="268"/>
      <c r="D382" s="265" t="s">
        <v>30</v>
      </c>
      <c r="E382" s="127">
        <f>E383+E387</f>
        <v>0</v>
      </c>
      <c r="F382" s="127">
        <f>F383+F387</f>
        <v>91.93</v>
      </c>
      <c r="G382" s="127">
        <f>G383+G387</f>
        <v>91.93</v>
      </c>
      <c r="H382" s="253">
        <f t="shared" si="117"/>
        <v>1</v>
      </c>
      <c r="I382" s="147"/>
      <c r="L382" s="28"/>
    </row>
    <row r="383" spans="1:12" x14ac:dyDescent="0.25">
      <c r="A383" s="266">
        <v>321</v>
      </c>
      <c r="B383" s="267"/>
      <c r="C383" s="268"/>
      <c r="D383" s="265" t="s">
        <v>72</v>
      </c>
      <c r="E383" s="127">
        <f>SUM(E384:E386)</f>
        <v>0</v>
      </c>
      <c r="F383" s="127">
        <f>F384+F385+F386</f>
        <v>62.83</v>
      </c>
      <c r="G383" s="127">
        <f t="shared" ref="G383" si="134">SUM(G384:G386)</f>
        <v>62.83</v>
      </c>
      <c r="H383" s="253">
        <f t="shared" si="117"/>
        <v>1</v>
      </c>
      <c r="I383" s="147"/>
      <c r="L383" s="28"/>
    </row>
    <row r="384" spans="1:12" x14ac:dyDescent="0.25">
      <c r="A384" s="269">
        <v>3211</v>
      </c>
      <c r="B384" s="270"/>
      <c r="C384" s="271"/>
      <c r="D384" s="272" t="s">
        <v>82</v>
      </c>
      <c r="E384" s="112"/>
      <c r="F384" s="112">
        <v>41.9</v>
      </c>
      <c r="G384" s="112">
        <v>41.9</v>
      </c>
      <c r="H384" s="253">
        <f t="shared" si="117"/>
        <v>1</v>
      </c>
      <c r="I384" s="147"/>
      <c r="L384" s="28"/>
    </row>
    <row r="385" spans="1:12" x14ac:dyDescent="0.25">
      <c r="A385" s="269">
        <v>3213</v>
      </c>
      <c r="B385" s="270"/>
      <c r="C385" s="271"/>
      <c r="D385" s="272" t="s">
        <v>83</v>
      </c>
      <c r="E385" s="112"/>
      <c r="F385" s="112">
        <v>20.93</v>
      </c>
      <c r="G385" s="112">
        <v>20.93</v>
      </c>
      <c r="H385" s="253">
        <f t="shared" si="117"/>
        <v>1</v>
      </c>
      <c r="I385" s="147"/>
      <c r="L385" s="28"/>
    </row>
    <row r="386" spans="1:12" x14ac:dyDescent="0.25">
      <c r="A386" s="269">
        <v>3214</v>
      </c>
      <c r="B386" s="270"/>
      <c r="C386" s="271"/>
      <c r="D386" s="272" t="s">
        <v>84</v>
      </c>
      <c r="E386" s="112"/>
      <c r="F386" s="112"/>
      <c r="G386" s="112">
        <v>0</v>
      </c>
      <c r="H386" s="253"/>
      <c r="I386" s="147"/>
      <c r="L386" s="28"/>
    </row>
    <row r="387" spans="1:12" x14ac:dyDescent="0.25">
      <c r="A387" s="266">
        <v>322</v>
      </c>
      <c r="B387" s="267"/>
      <c r="C387" s="268"/>
      <c r="D387" s="265" t="s">
        <v>74</v>
      </c>
      <c r="E387" s="127">
        <f>SUM(E388:E390)</f>
        <v>0</v>
      </c>
      <c r="F387" s="127">
        <f>F388+F389+F390</f>
        <v>29.1</v>
      </c>
      <c r="G387" s="127">
        <f t="shared" ref="G387" si="135">SUM(G388:G390)</f>
        <v>29.1</v>
      </c>
      <c r="H387" s="253">
        <f t="shared" si="117"/>
        <v>1</v>
      </c>
      <c r="I387" s="147"/>
      <c r="L387" s="28"/>
    </row>
    <row r="388" spans="1:12" ht="25.5" x14ac:dyDescent="0.25">
      <c r="A388" s="269">
        <v>3221</v>
      </c>
      <c r="B388" s="270"/>
      <c r="C388" s="271"/>
      <c r="D388" s="272" t="s">
        <v>126</v>
      </c>
      <c r="E388" s="112"/>
      <c r="F388" s="112">
        <v>1.23</v>
      </c>
      <c r="G388" s="112">
        <v>1.23</v>
      </c>
      <c r="H388" s="253">
        <f t="shared" si="117"/>
        <v>1</v>
      </c>
      <c r="I388" s="147"/>
      <c r="L388" s="28"/>
    </row>
    <row r="389" spans="1:12" x14ac:dyDescent="0.25">
      <c r="A389" s="269">
        <v>3222</v>
      </c>
      <c r="B389" s="270"/>
      <c r="C389" s="271"/>
      <c r="D389" s="272" t="s">
        <v>86</v>
      </c>
      <c r="E389" s="112"/>
      <c r="F389" s="112"/>
      <c r="G389" s="112"/>
      <c r="H389" s="253"/>
      <c r="I389" s="147"/>
      <c r="L389" s="28"/>
    </row>
    <row r="390" spans="1:12" x14ac:dyDescent="0.25">
      <c r="A390" s="269">
        <v>3225</v>
      </c>
      <c r="B390" s="270"/>
      <c r="C390" s="271"/>
      <c r="D390" s="272" t="s">
        <v>75</v>
      </c>
      <c r="E390" s="112"/>
      <c r="F390" s="112">
        <v>27.87</v>
      </c>
      <c r="G390" s="112">
        <v>27.87</v>
      </c>
      <c r="H390" s="253">
        <f t="shared" si="117"/>
        <v>1</v>
      </c>
      <c r="I390" s="147"/>
      <c r="L390" s="28"/>
    </row>
    <row r="391" spans="1:12" s="28" customFormat="1" ht="24" customHeight="1" x14ac:dyDescent="0.25">
      <c r="A391" s="254" t="s">
        <v>140</v>
      </c>
      <c r="B391" s="255"/>
      <c r="C391" s="256"/>
      <c r="D391" s="257" t="s">
        <v>143</v>
      </c>
      <c r="E391" s="125">
        <f t="shared" ref="E391:G393" si="136">E392</f>
        <v>1400</v>
      </c>
      <c r="F391" s="125">
        <f t="shared" si="136"/>
        <v>230</v>
      </c>
      <c r="G391" s="125">
        <f t="shared" si="136"/>
        <v>1200</v>
      </c>
      <c r="H391" s="253">
        <f t="shared" si="117"/>
        <v>0.19166666666666668</v>
      </c>
      <c r="I391" s="147"/>
      <c r="L391"/>
    </row>
    <row r="392" spans="1:12" s="28" customFormat="1" ht="24" customHeight="1" x14ac:dyDescent="0.25">
      <c r="A392" s="258" t="s">
        <v>181</v>
      </c>
      <c r="B392" s="259"/>
      <c r="C392" s="260"/>
      <c r="D392" s="261" t="s">
        <v>182</v>
      </c>
      <c r="E392" s="126">
        <f t="shared" si="136"/>
        <v>1400</v>
      </c>
      <c r="F392" s="126">
        <f t="shared" si="136"/>
        <v>230</v>
      </c>
      <c r="G392" s="126">
        <f t="shared" si="136"/>
        <v>1200</v>
      </c>
      <c r="H392" s="253">
        <f t="shared" si="117"/>
        <v>0.19166666666666668</v>
      </c>
      <c r="I392" s="147"/>
    </row>
    <row r="393" spans="1:12" s="28" customFormat="1" x14ac:dyDescent="0.25">
      <c r="A393" s="262">
        <v>3</v>
      </c>
      <c r="B393" s="263"/>
      <c r="C393" s="264"/>
      <c r="D393" s="265" t="s">
        <v>19</v>
      </c>
      <c r="E393" s="127">
        <f t="shared" si="136"/>
        <v>1400</v>
      </c>
      <c r="F393" s="127">
        <f t="shared" si="136"/>
        <v>230</v>
      </c>
      <c r="G393" s="127">
        <f t="shared" si="136"/>
        <v>1200</v>
      </c>
      <c r="H393" s="253">
        <f t="shared" si="117"/>
        <v>0.19166666666666668</v>
      </c>
      <c r="I393" s="147"/>
    </row>
    <row r="394" spans="1:12" s="28" customFormat="1" x14ac:dyDescent="0.25">
      <c r="A394" s="266">
        <v>32</v>
      </c>
      <c r="B394" s="267"/>
      <c r="C394" s="268"/>
      <c r="D394" s="265" t="s">
        <v>30</v>
      </c>
      <c r="E394" s="127">
        <f>E395+E398+E400</f>
        <v>1400</v>
      </c>
      <c r="F394" s="127">
        <f>F395+F398+F400</f>
        <v>230</v>
      </c>
      <c r="G394" s="127">
        <f t="shared" ref="G394" si="137">G395+G398+G400</f>
        <v>1200</v>
      </c>
      <c r="H394" s="253">
        <f t="shared" si="117"/>
        <v>0.19166666666666668</v>
      </c>
      <c r="I394" s="147"/>
    </row>
    <row r="395" spans="1:12" s="28" customFormat="1" x14ac:dyDescent="0.25">
      <c r="A395" s="266">
        <v>321</v>
      </c>
      <c r="B395" s="267"/>
      <c r="C395" s="268"/>
      <c r="D395" s="265" t="s">
        <v>72</v>
      </c>
      <c r="E395" s="127">
        <f>E396+E397</f>
        <v>200</v>
      </c>
      <c r="F395" s="127"/>
      <c r="G395" s="127">
        <f t="shared" ref="G395" si="138">G396+G397</f>
        <v>0</v>
      </c>
      <c r="H395" s="253"/>
      <c r="I395" s="147"/>
    </row>
    <row r="396" spans="1:12" x14ac:dyDescent="0.25">
      <c r="A396" s="269">
        <v>3211</v>
      </c>
      <c r="B396" s="270"/>
      <c r="C396" s="271"/>
      <c r="D396" s="272" t="s">
        <v>82</v>
      </c>
      <c r="E396" s="112">
        <v>150</v>
      </c>
      <c r="F396" s="112"/>
      <c r="G396" s="112"/>
      <c r="H396" s="253"/>
      <c r="I396" s="147"/>
      <c r="L396" s="28"/>
    </row>
    <row r="397" spans="1:12" x14ac:dyDescent="0.25">
      <c r="A397" s="269">
        <v>3214</v>
      </c>
      <c r="B397" s="270"/>
      <c r="C397" s="271"/>
      <c r="D397" s="272" t="s">
        <v>84</v>
      </c>
      <c r="E397" s="112">
        <v>50</v>
      </c>
      <c r="F397" s="112"/>
      <c r="G397" s="112"/>
      <c r="H397" s="253"/>
      <c r="I397" s="147"/>
    </row>
    <row r="398" spans="1:12" s="28" customFormat="1" x14ac:dyDescent="0.25">
      <c r="A398" s="266">
        <v>323</v>
      </c>
      <c r="B398" s="267"/>
      <c r="C398" s="268"/>
      <c r="D398" s="265" t="s">
        <v>87</v>
      </c>
      <c r="E398" s="127">
        <f t="shared" ref="E398:G398" si="139">E399</f>
        <v>0</v>
      </c>
      <c r="F398" s="127">
        <f>F399</f>
        <v>230</v>
      </c>
      <c r="G398" s="127">
        <f t="shared" si="139"/>
        <v>0</v>
      </c>
      <c r="H398" s="253"/>
      <c r="I398" s="147"/>
      <c r="L398"/>
    </row>
    <row r="399" spans="1:12" x14ac:dyDescent="0.25">
      <c r="A399" s="269">
        <v>3231</v>
      </c>
      <c r="B399" s="270"/>
      <c r="C399" s="271"/>
      <c r="D399" s="272" t="s">
        <v>129</v>
      </c>
      <c r="E399" s="112"/>
      <c r="F399" s="112">
        <v>230</v>
      </c>
      <c r="G399" s="112"/>
      <c r="H399" s="253"/>
      <c r="I399" s="147"/>
      <c r="L399" s="28"/>
    </row>
    <row r="400" spans="1:12" ht="25.5" x14ac:dyDescent="0.25">
      <c r="A400" s="266">
        <v>329</v>
      </c>
      <c r="B400" s="267"/>
      <c r="C400" s="268"/>
      <c r="D400" s="265" t="s">
        <v>77</v>
      </c>
      <c r="E400" s="127">
        <f>E401</f>
        <v>1200</v>
      </c>
      <c r="F400" s="127"/>
      <c r="G400" s="127">
        <f t="shared" ref="G400" si="140">G401</f>
        <v>1200</v>
      </c>
      <c r="H400" s="253">
        <f t="shared" si="117"/>
        <v>0</v>
      </c>
      <c r="I400" s="147"/>
    </row>
    <row r="401" spans="1:12" ht="25.5" x14ac:dyDescent="0.25">
      <c r="A401" s="269">
        <v>3299</v>
      </c>
      <c r="B401" s="270"/>
      <c r="C401" s="271"/>
      <c r="D401" s="272" t="s">
        <v>77</v>
      </c>
      <c r="E401" s="112">
        <v>1200</v>
      </c>
      <c r="F401" s="112"/>
      <c r="G401" s="112">
        <v>1200</v>
      </c>
      <c r="H401" s="253">
        <f t="shared" si="117"/>
        <v>0</v>
      </c>
      <c r="I401" s="147"/>
    </row>
    <row r="402" spans="1:12" s="28" customFormat="1" ht="24" customHeight="1" x14ac:dyDescent="0.25">
      <c r="A402" s="254" t="s">
        <v>142</v>
      </c>
      <c r="B402" s="255"/>
      <c r="C402" s="256"/>
      <c r="D402" s="257" t="s">
        <v>186</v>
      </c>
      <c r="E402" s="125">
        <f>E403+E412+E435</f>
        <v>102682</v>
      </c>
      <c r="F402" s="125">
        <f>F403+F412+F435</f>
        <v>84280.81</v>
      </c>
      <c r="G402" s="125">
        <f>G403+G412+G435</f>
        <v>143771.10999999999</v>
      </c>
      <c r="H402" s="253">
        <f t="shared" si="117"/>
        <v>0.5862151999800238</v>
      </c>
      <c r="I402" s="147"/>
      <c r="L402"/>
    </row>
    <row r="403" spans="1:12" s="28" customFormat="1" ht="25.5" x14ac:dyDescent="0.25">
      <c r="A403" s="258" t="s">
        <v>187</v>
      </c>
      <c r="B403" s="259"/>
      <c r="C403" s="260"/>
      <c r="D403" s="261" t="s">
        <v>188</v>
      </c>
      <c r="E403" s="126">
        <f t="shared" ref="E403:G404" si="141">E404</f>
        <v>0</v>
      </c>
      <c r="F403" s="296">
        <f>F404</f>
        <v>4019.4700000000003</v>
      </c>
      <c r="G403" s="126">
        <f t="shared" si="141"/>
        <v>5771.11</v>
      </c>
      <c r="H403" s="253">
        <f t="shared" si="117"/>
        <v>0.69648126616890005</v>
      </c>
      <c r="I403" s="147"/>
    </row>
    <row r="404" spans="1:12" s="28" customFormat="1" x14ac:dyDescent="0.25">
      <c r="A404" s="262">
        <v>3</v>
      </c>
      <c r="B404" s="263"/>
      <c r="C404" s="264"/>
      <c r="D404" s="265" t="s">
        <v>19</v>
      </c>
      <c r="E404" s="127">
        <f t="shared" si="141"/>
        <v>0</v>
      </c>
      <c r="F404" s="285">
        <f>F405</f>
        <v>4019.4700000000003</v>
      </c>
      <c r="G404" s="127">
        <f t="shared" si="141"/>
        <v>5771.11</v>
      </c>
      <c r="H404" s="253">
        <f t="shared" si="117"/>
        <v>0.69648126616890005</v>
      </c>
      <c r="I404" s="147"/>
    </row>
    <row r="405" spans="1:12" s="28" customFormat="1" x14ac:dyDescent="0.25">
      <c r="A405" s="266">
        <v>32</v>
      </c>
      <c r="B405" s="267"/>
      <c r="C405" s="268"/>
      <c r="D405" s="265" t="s">
        <v>30</v>
      </c>
      <c r="E405" s="127">
        <f>E406</f>
        <v>0</v>
      </c>
      <c r="F405" s="285">
        <f>F406+F410</f>
        <v>4019.4700000000003</v>
      </c>
      <c r="G405" s="127">
        <f>G406+G410</f>
        <v>5771.11</v>
      </c>
      <c r="H405" s="253">
        <f t="shared" si="117"/>
        <v>0.69648126616890005</v>
      </c>
      <c r="I405" s="147"/>
    </row>
    <row r="406" spans="1:12" s="28" customFormat="1" x14ac:dyDescent="0.25">
      <c r="A406" s="266">
        <v>322</v>
      </c>
      <c r="B406" s="267"/>
      <c r="C406" s="268"/>
      <c r="D406" s="265" t="s">
        <v>74</v>
      </c>
      <c r="E406" s="127">
        <f>E408</f>
        <v>0</v>
      </c>
      <c r="F406" s="285">
        <f>F407+F408+F409</f>
        <v>3685.05</v>
      </c>
      <c r="G406" s="127">
        <f>G407+G408+G409</f>
        <v>5471.11</v>
      </c>
      <c r="H406" s="253">
        <f t="shared" ref="H406:H439" si="142">F406/G406</f>
        <v>0.67354704986739444</v>
      </c>
      <c r="I406" s="147"/>
    </row>
    <row r="407" spans="1:12" s="28" customFormat="1" ht="25.5" x14ac:dyDescent="0.25">
      <c r="A407" s="290">
        <v>3221</v>
      </c>
      <c r="B407" s="291"/>
      <c r="C407" s="292"/>
      <c r="D407" s="206" t="s">
        <v>126</v>
      </c>
      <c r="E407" s="127"/>
      <c r="F407" s="289">
        <v>3546.42</v>
      </c>
      <c r="G407" s="127">
        <v>5171.1099999999997</v>
      </c>
      <c r="H407" s="253">
        <f t="shared" si="142"/>
        <v>0.68581407086679658</v>
      </c>
      <c r="I407" s="147"/>
    </row>
    <row r="408" spans="1:12" x14ac:dyDescent="0.25">
      <c r="A408" s="269">
        <v>3222</v>
      </c>
      <c r="B408" s="270"/>
      <c r="C408" s="271"/>
      <c r="D408" s="272" t="s">
        <v>86</v>
      </c>
      <c r="E408" s="112"/>
      <c r="F408" s="289">
        <v>0</v>
      </c>
      <c r="G408" s="112"/>
      <c r="H408" s="253">
        <v>0</v>
      </c>
      <c r="I408" s="147"/>
      <c r="L408" s="28"/>
    </row>
    <row r="409" spans="1:12" ht="25.5" x14ac:dyDescent="0.25">
      <c r="A409" s="269">
        <v>3227</v>
      </c>
      <c r="B409" s="270"/>
      <c r="C409" s="271"/>
      <c r="D409" s="272" t="s">
        <v>219</v>
      </c>
      <c r="E409" s="112"/>
      <c r="F409" s="289">
        <v>138.63</v>
      </c>
      <c r="G409" s="112">
        <v>300</v>
      </c>
      <c r="H409" s="273">
        <f t="shared" si="142"/>
        <v>0.46210000000000001</v>
      </c>
      <c r="I409" s="148"/>
      <c r="L409" s="28"/>
    </row>
    <row r="410" spans="1:12" x14ac:dyDescent="0.25">
      <c r="A410" s="266">
        <v>323</v>
      </c>
      <c r="B410" s="297"/>
      <c r="C410" s="298"/>
      <c r="D410" s="204" t="s">
        <v>87</v>
      </c>
      <c r="E410" s="112"/>
      <c r="F410" s="285">
        <f>F411</f>
        <v>334.42</v>
      </c>
      <c r="G410" s="285">
        <f>G411</f>
        <v>300</v>
      </c>
      <c r="H410" s="253">
        <f t="shared" si="142"/>
        <v>1.1147333333333334</v>
      </c>
      <c r="I410" s="147"/>
      <c r="L410" s="28"/>
    </row>
    <row r="411" spans="1:12" x14ac:dyDescent="0.25">
      <c r="A411" s="269">
        <v>3236</v>
      </c>
      <c r="B411" s="283"/>
      <c r="C411" s="284"/>
      <c r="D411" s="206" t="s">
        <v>103</v>
      </c>
      <c r="E411" s="112"/>
      <c r="F411" s="289">
        <v>334.42</v>
      </c>
      <c r="G411" s="112">
        <v>300</v>
      </c>
      <c r="H411" s="273">
        <f t="shared" si="142"/>
        <v>1.1147333333333334</v>
      </c>
      <c r="I411" s="148"/>
      <c r="L411" s="28"/>
    </row>
    <row r="412" spans="1:12" s="28" customFormat="1" ht="25.5" x14ac:dyDescent="0.25">
      <c r="A412" s="258" t="s">
        <v>177</v>
      </c>
      <c r="B412" s="259"/>
      <c r="C412" s="260"/>
      <c r="D412" s="261" t="s">
        <v>178</v>
      </c>
      <c r="E412" s="126">
        <f t="shared" ref="E412:G412" si="143">E413</f>
        <v>102682</v>
      </c>
      <c r="F412" s="126">
        <f t="shared" si="143"/>
        <v>709.93000000000006</v>
      </c>
      <c r="G412" s="126">
        <f t="shared" si="143"/>
        <v>3000</v>
      </c>
      <c r="H412" s="253">
        <f t="shared" si="142"/>
        <v>0.23664333333333334</v>
      </c>
      <c r="I412" s="147"/>
      <c r="L412"/>
    </row>
    <row r="413" spans="1:12" s="28" customFormat="1" x14ac:dyDescent="0.25">
      <c r="A413" s="262">
        <v>3</v>
      </c>
      <c r="B413" s="263"/>
      <c r="C413" s="264"/>
      <c r="D413" s="265" t="s">
        <v>19</v>
      </c>
      <c r="E413" s="127">
        <f>E414+E432</f>
        <v>102682</v>
      </c>
      <c r="F413" s="127">
        <f>F414+F432</f>
        <v>709.93000000000006</v>
      </c>
      <c r="G413" s="127">
        <f>G414+G432</f>
        <v>3000</v>
      </c>
      <c r="H413" s="253">
        <f t="shared" si="142"/>
        <v>0.23664333333333334</v>
      </c>
      <c r="I413" s="147"/>
    </row>
    <row r="414" spans="1:12" s="28" customFormat="1" x14ac:dyDescent="0.25">
      <c r="A414" s="266">
        <v>32</v>
      </c>
      <c r="B414" s="267"/>
      <c r="C414" s="268"/>
      <c r="D414" s="265" t="s">
        <v>30</v>
      </c>
      <c r="E414" s="127">
        <f>E418+E425+E415+E430</f>
        <v>102482</v>
      </c>
      <c r="F414" s="127">
        <f>F418+F425+F415+F430</f>
        <v>709.93000000000006</v>
      </c>
      <c r="G414" s="127">
        <f>G418+G425+G415+G430</f>
        <v>3000</v>
      </c>
      <c r="H414" s="253">
        <f t="shared" si="142"/>
        <v>0.23664333333333334</v>
      </c>
      <c r="I414" s="147"/>
    </row>
    <row r="415" spans="1:12" s="28" customFormat="1" x14ac:dyDescent="0.25">
      <c r="A415" s="266">
        <v>321</v>
      </c>
      <c r="B415" s="267"/>
      <c r="C415" s="268"/>
      <c r="D415" s="265" t="s">
        <v>72</v>
      </c>
      <c r="E415" s="127">
        <f>E416+E417</f>
        <v>132</v>
      </c>
      <c r="F415" s="127">
        <f>F416+F417</f>
        <v>0</v>
      </c>
      <c r="G415" s="127">
        <f>G416+G417</f>
        <v>0</v>
      </c>
      <c r="H415" s="253"/>
      <c r="I415" s="147"/>
    </row>
    <row r="416" spans="1:12" s="28" customFormat="1" x14ac:dyDescent="0.25">
      <c r="A416" s="269">
        <v>3211</v>
      </c>
      <c r="B416" s="270"/>
      <c r="C416" s="271"/>
      <c r="D416" s="272" t="s">
        <v>82</v>
      </c>
      <c r="E416" s="112">
        <v>66</v>
      </c>
      <c r="F416" s="112"/>
      <c r="G416" s="112"/>
      <c r="H416" s="253"/>
      <c r="I416" s="147"/>
    </row>
    <row r="417" spans="1:12" s="28" customFormat="1" x14ac:dyDescent="0.25">
      <c r="A417" s="269">
        <v>3213</v>
      </c>
      <c r="B417" s="270"/>
      <c r="C417" s="271"/>
      <c r="D417" s="272" t="s">
        <v>83</v>
      </c>
      <c r="E417" s="112">
        <v>66</v>
      </c>
      <c r="F417" s="112"/>
      <c r="G417" s="112"/>
      <c r="H417" s="253">
        <v>0</v>
      </c>
      <c r="I417" s="147"/>
    </row>
    <row r="418" spans="1:12" s="28" customFormat="1" x14ac:dyDescent="0.25">
      <c r="A418" s="266">
        <v>322</v>
      </c>
      <c r="B418" s="267"/>
      <c r="C418" s="268"/>
      <c r="D418" s="265" t="s">
        <v>74</v>
      </c>
      <c r="E418" s="127">
        <f>E419+E420+E423+E421+E422+E424</f>
        <v>97038</v>
      </c>
      <c r="F418" s="127">
        <f>F419+F420+F423+F421+F422+F424</f>
        <v>645.62</v>
      </c>
      <c r="G418" s="127">
        <f>G419+G420+G423+G421+G422+G424</f>
        <v>2900</v>
      </c>
      <c r="H418" s="253">
        <f t="shared" si="142"/>
        <v>0.22262758620689654</v>
      </c>
      <c r="I418" s="147"/>
    </row>
    <row r="419" spans="1:12" ht="25.5" x14ac:dyDescent="0.25">
      <c r="A419" s="269">
        <v>3221</v>
      </c>
      <c r="B419" s="270"/>
      <c r="C419" s="271"/>
      <c r="D419" s="272" t="s">
        <v>126</v>
      </c>
      <c r="E419" s="112">
        <v>3982</v>
      </c>
      <c r="F419" s="112">
        <v>332.95</v>
      </c>
      <c r="G419" s="112">
        <v>500</v>
      </c>
      <c r="H419" s="273">
        <f t="shared" si="142"/>
        <v>0.66589999999999994</v>
      </c>
      <c r="I419" s="148"/>
      <c r="L419" s="28"/>
    </row>
    <row r="420" spans="1:12" x14ac:dyDescent="0.25">
      <c r="A420" s="269">
        <v>3222</v>
      </c>
      <c r="B420" s="270"/>
      <c r="C420" s="271"/>
      <c r="D420" s="272" t="s">
        <v>86</v>
      </c>
      <c r="E420" s="112">
        <v>85756</v>
      </c>
      <c r="F420" s="112">
        <v>43.05</v>
      </c>
      <c r="G420" s="112">
        <v>1400</v>
      </c>
      <c r="H420" s="273">
        <f t="shared" si="142"/>
        <v>3.075E-2</v>
      </c>
      <c r="I420" s="148"/>
    </row>
    <row r="421" spans="1:12" x14ac:dyDescent="0.25">
      <c r="A421" s="269">
        <v>3223</v>
      </c>
      <c r="B421" s="270"/>
      <c r="C421" s="271"/>
      <c r="D421" s="272" t="s">
        <v>98</v>
      </c>
      <c r="E421" s="112">
        <v>5300</v>
      </c>
      <c r="F421" s="112">
        <v>269.62</v>
      </c>
      <c r="G421" s="112">
        <v>300</v>
      </c>
      <c r="H421" s="273">
        <f t="shared" si="142"/>
        <v>0.89873333333333338</v>
      </c>
      <c r="I421" s="148"/>
    </row>
    <row r="422" spans="1:12" ht="25.5" x14ac:dyDescent="0.25">
      <c r="A422" s="269">
        <v>3224</v>
      </c>
      <c r="B422" s="270"/>
      <c r="C422" s="271"/>
      <c r="D422" s="272" t="s">
        <v>134</v>
      </c>
      <c r="E422" s="112">
        <v>200</v>
      </c>
      <c r="F422" s="112"/>
      <c r="G422" s="112"/>
      <c r="H422" s="253"/>
      <c r="I422" s="147"/>
    </row>
    <row r="423" spans="1:12" x14ac:dyDescent="0.25">
      <c r="A423" s="269">
        <v>3225</v>
      </c>
      <c r="B423" s="270"/>
      <c r="C423" s="271"/>
      <c r="D423" s="272" t="s">
        <v>127</v>
      </c>
      <c r="E423" s="112">
        <v>1400</v>
      </c>
      <c r="F423" s="112"/>
      <c r="G423" s="112">
        <v>200</v>
      </c>
      <c r="H423" s="273">
        <f t="shared" si="142"/>
        <v>0</v>
      </c>
      <c r="I423" s="148"/>
    </row>
    <row r="424" spans="1:12" ht="25.5" x14ac:dyDescent="0.25">
      <c r="A424" s="275">
        <v>3227</v>
      </c>
      <c r="B424" s="276"/>
      <c r="C424" s="277"/>
      <c r="D424" s="272" t="s">
        <v>219</v>
      </c>
      <c r="E424" s="112">
        <v>400</v>
      </c>
      <c r="F424" s="112"/>
      <c r="G424" s="112">
        <v>500</v>
      </c>
      <c r="H424" s="273">
        <f t="shared" si="142"/>
        <v>0</v>
      </c>
      <c r="I424" s="148"/>
    </row>
    <row r="425" spans="1:12" s="28" customFormat="1" x14ac:dyDescent="0.25">
      <c r="A425" s="266">
        <v>323</v>
      </c>
      <c r="B425" s="267"/>
      <c r="C425" s="268"/>
      <c r="D425" s="265" t="s">
        <v>87</v>
      </c>
      <c r="E425" s="127">
        <f>SUM(E426:E429)</f>
        <v>5112</v>
      </c>
      <c r="F425" s="127">
        <f>SUM(F426:F429)</f>
        <v>64.31</v>
      </c>
      <c r="G425" s="127">
        <f>SUM(G426:G429)</f>
        <v>100</v>
      </c>
      <c r="H425" s="253">
        <f t="shared" si="142"/>
        <v>0.6431</v>
      </c>
      <c r="I425" s="147"/>
      <c r="L425"/>
    </row>
    <row r="426" spans="1:12" s="28" customFormat="1" x14ac:dyDescent="0.25">
      <c r="A426" s="269">
        <v>3231</v>
      </c>
      <c r="B426" s="270"/>
      <c r="C426" s="271"/>
      <c r="D426" s="272" t="s">
        <v>129</v>
      </c>
      <c r="E426" s="112">
        <v>66</v>
      </c>
      <c r="F426" s="112"/>
      <c r="G426" s="112"/>
      <c r="H426" s="253"/>
      <c r="I426" s="147"/>
    </row>
    <row r="427" spans="1:12" s="28" customFormat="1" ht="25.5" x14ac:dyDescent="0.25">
      <c r="A427" s="269">
        <v>3232</v>
      </c>
      <c r="B427" s="270"/>
      <c r="C427" s="271"/>
      <c r="D427" s="272" t="s">
        <v>135</v>
      </c>
      <c r="E427" s="112">
        <v>400</v>
      </c>
      <c r="F427" s="112"/>
      <c r="G427" s="112"/>
      <c r="H427" s="253"/>
      <c r="I427" s="147"/>
    </row>
    <row r="428" spans="1:12" s="28" customFormat="1" x14ac:dyDescent="0.25">
      <c r="A428" s="269">
        <v>3234</v>
      </c>
      <c r="B428" s="270"/>
      <c r="C428" s="271"/>
      <c r="D428" s="272" t="s">
        <v>102</v>
      </c>
      <c r="E428" s="112">
        <v>3982</v>
      </c>
      <c r="F428" s="112">
        <v>64.31</v>
      </c>
      <c r="G428" s="112">
        <v>100</v>
      </c>
      <c r="H428" s="273">
        <f t="shared" si="142"/>
        <v>0.6431</v>
      </c>
      <c r="I428" s="148"/>
    </row>
    <row r="429" spans="1:12" x14ac:dyDescent="0.25">
      <c r="A429" s="269">
        <v>3236</v>
      </c>
      <c r="B429" s="270"/>
      <c r="C429" s="271"/>
      <c r="D429" s="272" t="s">
        <v>103</v>
      </c>
      <c r="E429" s="112">
        <v>664</v>
      </c>
      <c r="F429" s="112"/>
      <c r="G429" s="112"/>
      <c r="H429" s="253"/>
      <c r="I429" s="147"/>
      <c r="L429" s="28"/>
    </row>
    <row r="430" spans="1:12" ht="25.5" x14ac:dyDescent="0.25">
      <c r="A430" s="266">
        <v>329</v>
      </c>
      <c r="B430" s="267"/>
      <c r="C430" s="268"/>
      <c r="D430" s="265" t="s">
        <v>77</v>
      </c>
      <c r="E430" s="127">
        <f>E431</f>
        <v>200</v>
      </c>
      <c r="F430" s="127"/>
      <c r="G430" s="127">
        <f>G431</f>
        <v>0</v>
      </c>
      <c r="H430" s="253"/>
      <c r="I430" s="147"/>
    </row>
    <row r="431" spans="1:12" ht="25.5" x14ac:dyDescent="0.25">
      <c r="A431" s="269">
        <v>3299</v>
      </c>
      <c r="B431" s="270"/>
      <c r="C431" s="271"/>
      <c r="D431" s="272" t="s">
        <v>77</v>
      </c>
      <c r="E431" s="112">
        <v>200</v>
      </c>
      <c r="F431" s="112"/>
      <c r="G431" s="112"/>
      <c r="H431" s="253"/>
      <c r="I431" s="147"/>
    </row>
    <row r="432" spans="1:12" x14ac:dyDescent="0.25">
      <c r="A432" s="266">
        <v>34</v>
      </c>
      <c r="B432" s="267"/>
      <c r="C432" s="268"/>
      <c r="D432" s="265" t="s">
        <v>79</v>
      </c>
      <c r="E432" s="127">
        <f t="shared" ref="E432:G433" si="144">E433</f>
        <v>200</v>
      </c>
      <c r="F432" s="127"/>
      <c r="G432" s="127">
        <f t="shared" si="144"/>
        <v>0</v>
      </c>
      <c r="H432" s="253"/>
      <c r="I432" s="147"/>
    </row>
    <row r="433" spans="1:12" x14ac:dyDescent="0.25">
      <c r="A433" s="266">
        <v>343</v>
      </c>
      <c r="B433" s="267"/>
      <c r="C433" s="268"/>
      <c r="D433" s="265" t="s">
        <v>80</v>
      </c>
      <c r="E433" s="127">
        <f t="shared" si="144"/>
        <v>200</v>
      </c>
      <c r="F433" s="127"/>
      <c r="G433" s="127">
        <f t="shared" si="144"/>
        <v>0</v>
      </c>
      <c r="H433" s="253"/>
      <c r="I433" s="147"/>
    </row>
    <row r="434" spans="1:12" ht="25.5" x14ac:dyDescent="0.25">
      <c r="A434" s="269">
        <v>3431</v>
      </c>
      <c r="B434" s="270"/>
      <c r="C434" s="271"/>
      <c r="D434" s="272" t="s">
        <v>110</v>
      </c>
      <c r="E434" s="112">
        <v>200</v>
      </c>
      <c r="F434" s="112"/>
      <c r="G434" s="112"/>
      <c r="H434" s="253"/>
      <c r="I434" s="147"/>
    </row>
    <row r="435" spans="1:12" s="28" customFormat="1" ht="24" customHeight="1" x14ac:dyDescent="0.25">
      <c r="A435" s="258" t="s">
        <v>181</v>
      </c>
      <c r="B435" s="259"/>
      <c r="C435" s="260"/>
      <c r="D435" s="261" t="s">
        <v>182</v>
      </c>
      <c r="E435" s="126">
        <f t="shared" ref="E435:G438" si="145">E436</f>
        <v>0</v>
      </c>
      <c r="F435" s="126">
        <f t="shared" si="145"/>
        <v>79551.41</v>
      </c>
      <c r="G435" s="126">
        <f t="shared" si="145"/>
        <v>135000</v>
      </c>
      <c r="H435" s="253">
        <f t="shared" si="142"/>
        <v>0.58926970370370368</v>
      </c>
      <c r="I435" s="147"/>
      <c r="L435"/>
    </row>
    <row r="436" spans="1:12" s="28" customFormat="1" x14ac:dyDescent="0.25">
      <c r="A436" s="262">
        <v>3</v>
      </c>
      <c r="B436" s="263"/>
      <c r="C436" s="264"/>
      <c r="D436" s="265" t="s">
        <v>19</v>
      </c>
      <c r="E436" s="127">
        <f t="shared" si="145"/>
        <v>0</v>
      </c>
      <c r="F436" s="127">
        <f t="shared" si="145"/>
        <v>79551.41</v>
      </c>
      <c r="G436" s="127">
        <f t="shared" si="145"/>
        <v>135000</v>
      </c>
      <c r="H436" s="253">
        <f t="shared" si="142"/>
        <v>0.58926970370370368</v>
      </c>
      <c r="I436" s="147"/>
    </row>
    <row r="437" spans="1:12" s="28" customFormat="1" x14ac:dyDescent="0.25">
      <c r="A437" s="266">
        <v>32</v>
      </c>
      <c r="B437" s="267"/>
      <c r="C437" s="268"/>
      <c r="D437" s="265" t="s">
        <v>30</v>
      </c>
      <c r="E437" s="127">
        <f t="shared" si="145"/>
        <v>0</v>
      </c>
      <c r="F437" s="127">
        <f t="shared" si="145"/>
        <v>79551.41</v>
      </c>
      <c r="G437" s="127">
        <f t="shared" si="145"/>
        <v>135000</v>
      </c>
      <c r="H437" s="253">
        <f t="shared" si="142"/>
        <v>0.58926970370370368</v>
      </c>
      <c r="I437" s="147"/>
    </row>
    <row r="438" spans="1:12" s="28" customFormat="1" x14ac:dyDescent="0.25">
      <c r="A438" s="266">
        <v>322</v>
      </c>
      <c r="B438" s="267"/>
      <c r="C438" s="268"/>
      <c r="D438" s="265" t="s">
        <v>74</v>
      </c>
      <c r="E438" s="127">
        <f t="shared" si="145"/>
        <v>0</v>
      </c>
      <c r="F438" s="127">
        <f t="shared" si="145"/>
        <v>79551.41</v>
      </c>
      <c r="G438" s="127">
        <f t="shared" si="145"/>
        <v>135000</v>
      </c>
      <c r="H438" s="253">
        <f t="shared" si="142"/>
        <v>0.58926970370370368</v>
      </c>
      <c r="I438" s="147"/>
    </row>
    <row r="439" spans="1:12" x14ac:dyDescent="0.25">
      <c r="A439" s="269">
        <v>3222</v>
      </c>
      <c r="B439" s="270"/>
      <c r="C439" s="271"/>
      <c r="D439" s="272" t="s">
        <v>270</v>
      </c>
      <c r="E439" s="112"/>
      <c r="F439" s="112">
        <v>79551.41</v>
      </c>
      <c r="G439" s="112">
        <v>135000</v>
      </c>
      <c r="H439" s="253">
        <f t="shared" si="142"/>
        <v>0.58926970370370368</v>
      </c>
      <c r="I439" s="147"/>
      <c r="L439" s="28"/>
    </row>
    <row r="440" spans="1:12" s="28" customFormat="1" ht="24" customHeight="1" x14ac:dyDescent="0.25">
      <c r="A440" s="254" t="s">
        <v>145</v>
      </c>
      <c r="B440" s="255"/>
      <c r="C440" s="256"/>
      <c r="D440" s="257" t="s">
        <v>189</v>
      </c>
      <c r="E440" s="125">
        <f t="shared" ref="E440:G440" si="146">E441+E456+E484</f>
        <v>0</v>
      </c>
      <c r="F440" s="125"/>
      <c r="G440" s="125">
        <f t="shared" si="146"/>
        <v>0</v>
      </c>
      <c r="H440" s="253"/>
      <c r="I440" s="147"/>
      <c r="L440"/>
    </row>
    <row r="441" spans="1:12" s="28" customFormat="1" ht="24" customHeight="1" x14ac:dyDescent="0.25">
      <c r="A441" s="258" t="s">
        <v>181</v>
      </c>
      <c r="B441" s="259"/>
      <c r="C441" s="260"/>
      <c r="D441" s="261" t="s">
        <v>182</v>
      </c>
      <c r="E441" s="126">
        <f t="shared" ref="E441:G441" si="147">E442+E452</f>
        <v>0</v>
      </c>
      <c r="F441" s="126"/>
      <c r="G441" s="126">
        <f t="shared" si="147"/>
        <v>0</v>
      </c>
      <c r="H441" s="253"/>
      <c r="I441" s="147"/>
    </row>
    <row r="442" spans="1:12" s="28" customFormat="1" x14ac:dyDescent="0.25">
      <c r="A442" s="262">
        <v>3</v>
      </c>
      <c r="B442" s="263"/>
      <c r="C442" s="264"/>
      <c r="D442" s="265" t="s">
        <v>19</v>
      </c>
      <c r="E442" s="127">
        <f t="shared" ref="E442:G442" si="148">E443</f>
        <v>0</v>
      </c>
      <c r="F442" s="127"/>
      <c r="G442" s="127">
        <f t="shared" si="148"/>
        <v>0</v>
      </c>
      <c r="H442" s="253"/>
      <c r="I442" s="147"/>
    </row>
    <row r="443" spans="1:12" s="28" customFormat="1" x14ac:dyDescent="0.25">
      <c r="A443" s="266">
        <v>32</v>
      </c>
      <c r="B443" s="267"/>
      <c r="C443" s="268"/>
      <c r="D443" s="265" t="s">
        <v>30</v>
      </c>
      <c r="E443" s="127">
        <f t="shared" ref="E443:G443" si="149">E444+E446+E450</f>
        <v>0</v>
      </c>
      <c r="F443" s="127"/>
      <c r="G443" s="127">
        <f t="shared" si="149"/>
        <v>0</v>
      </c>
      <c r="H443" s="253"/>
      <c r="I443" s="147"/>
    </row>
    <row r="444" spans="1:12" s="28" customFormat="1" x14ac:dyDescent="0.25">
      <c r="A444" s="266">
        <v>321</v>
      </c>
      <c r="B444" s="267"/>
      <c r="C444" s="268"/>
      <c r="D444" s="265" t="s">
        <v>72</v>
      </c>
      <c r="E444" s="127">
        <f t="shared" ref="E444:G444" si="150">E445</f>
        <v>0</v>
      </c>
      <c r="F444" s="127"/>
      <c r="G444" s="127">
        <f t="shared" si="150"/>
        <v>0</v>
      </c>
      <c r="H444" s="253"/>
      <c r="I444" s="147"/>
    </row>
    <row r="445" spans="1:12" x14ac:dyDescent="0.25">
      <c r="A445" s="269">
        <v>3211</v>
      </c>
      <c r="B445" s="270"/>
      <c r="C445" s="271"/>
      <c r="D445" s="272" t="s">
        <v>82</v>
      </c>
      <c r="E445" s="112"/>
      <c r="F445" s="112"/>
      <c r="G445" s="112"/>
      <c r="H445" s="253"/>
      <c r="I445" s="147"/>
      <c r="L445" s="28"/>
    </row>
    <row r="446" spans="1:12" s="28" customFormat="1" x14ac:dyDescent="0.25">
      <c r="A446" s="266">
        <v>323</v>
      </c>
      <c r="B446" s="267"/>
      <c r="C446" s="268"/>
      <c r="D446" s="265" t="s">
        <v>87</v>
      </c>
      <c r="E446" s="127">
        <f t="shared" ref="E446:G446" si="151">E447+E448+E449</f>
        <v>0</v>
      </c>
      <c r="F446" s="127"/>
      <c r="G446" s="127">
        <f t="shared" si="151"/>
        <v>0</v>
      </c>
      <c r="H446" s="253"/>
      <c r="I446" s="147"/>
      <c r="L446"/>
    </row>
    <row r="447" spans="1:12" x14ac:dyDescent="0.25">
      <c r="A447" s="269">
        <v>3231</v>
      </c>
      <c r="B447" s="270"/>
      <c r="C447" s="271"/>
      <c r="D447" s="272" t="s">
        <v>129</v>
      </c>
      <c r="E447" s="112"/>
      <c r="F447" s="112"/>
      <c r="G447" s="112"/>
      <c r="H447" s="253"/>
      <c r="I447" s="147"/>
      <c r="L447" s="28"/>
    </row>
    <row r="448" spans="1:12" x14ac:dyDescent="0.25">
      <c r="A448" s="269">
        <v>3237</v>
      </c>
      <c r="B448" s="270"/>
      <c r="C448" s="271"/>
      <c r="D448" s="272" t="s">
        <v>88</v>
      </c>
      <c r="E448" s="112"/>
      <c r="F448" s="112"/>
      <c r="G448" s="112"/>
      <c r="H448" s="253"/>
      <c r="I448" s="147"/>
    </row>
    <row r="449" spans="1:12" x14ac:dyDescent="0.25">
      <c r="A449" s="269">
        <v>3239</v>
      </c>
      <c r="B449" s="270"/>
      <c r="C449" s="271"/>
      <c r="D449" s="272" t="s">
        <v>108</v>
      </c>
      <c r="E449" s="112"/>
      <c r="F449" s="112"/>
      <c r="G449" s="112"/>
      <c r="H449" s="253"/>
      <c r="I449" s="147"/>
    </row>
    <row r="450" spans="1:12" s="28" customFormat="1" ht="25.5" x14ac:dyDescent="0.25">
      <c r="A450" s="266">
        <v>329</v>
      </c>
      <c r="B450" s="267"/>
      <c r="C450" s="268"/>
      <c r="D450" s="265" t="s">
        <v>77</v>
      </c>
      <c r="E450" s="127">
        <f t="shared" ref="E450:G450" si="152">E451</f>
        <v>0</v>
      </c>
      <c r="F450" s="127"/>
      <c r="G450" s="127">
        <f t="shared" si="152"/>
        <v>0</v>
      </c>
      <c r="H450" s="253"/>
      <c r="I450" s="147"/>
      <c r="L450"/>
    </row>
    <row r="451" spans="1:12" ht="25.5" x14ac:dyDescent="0.25">
      <c r="A451" s="269">
        <v>3299</v>
      </c>
      <c r="B451" s="270"/>
      <c r="C451" s="271"/>
      <c r="D451" s="272" t="s">
        <v>77</v>
      </c>
      <c r="E451" s="112"/>
      <c r="F451" s="112"/>
      <c r="G451" s="112"/>
      <c r="H451" s="253"/>
      <c r="I451" s="147"/>
      <c r="L451" s="28"/>
    </row>
    <row r="452" spans="1:12" s="28" customFormat="1" ht="25.5" x14ac:dyDescent="0.25">
      <c r="A452" s="262">
        <v>4</v>
      </c>
      <c r="B452" s="263"/>
      <c r="C452" s="264"/>
      <c r="D452" s="265" t="s">
        <v>21</v>
      </c>
      <c r="E452" s="127">
        <f t="shared" ref="E452:G454" si="153">E453</f>
        <v>0</v>
      </c>
      <c r="F452" s="127"/>
      <c r="G452" s="127">
        <f t="shared" si="153"/>
        <v>0</v>
      </c>
      <c r="H452" s="253"/>
      <c r="I452" s="147"/>
      <c r="L452"/>
    </row>
    <row r="453" spans="1:12" s="28" customFormat="1" ht="25.5" x14ac:dyDescent="0.25">
      <c r="A453" s="266">
        <v>42</v>
      </c>
      <c r="B453" s="267"/>
      <c r="C453" s="268"/>
      <c r="D453" s="265" t="s">
        <v>40</v>
      </c>
      <c r="E453" s="127">
        <f t="shared" si="153"/>
        <v>0</v>
      </c>
      <c r="F453" s="127"/>
      <c r="G453" s="127">
        <f t="shared" si="153"/>
        <v>0</v>
      </c>
      <c r="H453" s="253"/>
      <c r="I453" s="147"/>
    </row>
    <row r="454" spans="1:12" s="28" customFormat="1" x14ac:dyDescent="0.25">
      <c r="A454" s="266">
        <v>422</v>
      </c>
      <c r="B454" s="267"/>
      <c r="C454" s="268"/>
      <c r="D454" s="265" t="s">
        <v>89</v>
      </c>
      <c r="E454" s="127">
        <f t="shared" si="153"/>
        <v>0</v>
      </c>
      <c r="F454" s="127"/>
      <c r="G454" s="127">
        <f t="shared" si="153"/>
        <v>0</v>
      </c>
      <c r="H454" s="253"/>
      <c r="I454" s="147"/>
    </row>
    <row r="455" spans="1:12" x14ac:dyDescent="0.25">
      <c r="A455" s="269">
        <v>4226</v>
      </c>
      <c r="B455" s="270"/>
      <c r="C455" s="271"/>
      <c r="D455" s="272" t="s">
        <v>190</v>
      </c>
      <c r="E455" s="112"/>
      <c r="F455" s="112"/>
      <c r="G455" s="112"/>
      <c r="H455" s="253"/>
      <c r="I455" s="147"/>
      <c r="L455" s="28"/>
    </row>
    <row r="456" spans="1:12" s="28" customFormat="1" ht="24" customHeight="1" x14ac:dyDescent="0.25">
      <c r="A456" s="258" t="s">
        <v>183</v>
      </c>
      <c r="B456" s="259"/>
      <c r="C456" s="260"/>
      <c r="D456" s="261" t="s">
        <v>184</v>
      </c>
      <c r="E456" s="126">
        <f t="shared" ref="E456:G456" si="154">E457+E480</f>
        <v>0</v>
      </c>
      <c r="F456" s="126"/>
      <c r="G456" s="126">
        <f t="shared" si="154"/>
        <v>0</v>
      </c>
      <c r="H456" s="253"/>
      <c r="I456" s="147"/>
      <c r="L456"/>
    </row>
    <row r="457" spans="1:12" s="28" customFormat="1" x14ac:dyDescent="0.25">
      <c r="A457" s="262">
        <v>3</v>
      </c>
      <c r="B457" s="263"/>
      <c r="C457" s="264"/>
      <c r="D457" s="265" t="s">
        <v>19</v>
      </c>
      <c r="E457" s="127">
        <f t="shared" ref="E457:G457" si="155">E458+E465</f>
        <v>0</v>
      </c>
      <c r="F457" s="127"/>
      <c r="G457" s="127">
        <f t="shared" si="155"/>
        <v>0</v>
      </c>
      <c r="H457" s="253"/>
      <c r="I457" s="147"/>
    </row>
    <row r="458" spans="1:12" s="28" customFormat="1" x14ac:dyDescent="0.25">
      <c r="A458" s="266">
        <v>31</v>
      </c>
      <c r="B458" s="267"/>
      <c r="C458" s="268"/>
      <c r="D458" s="265" t="s">
        <v>20</v>
      </c>
      <c r="E458" s="127">
        <f>E463</f>
        <v>0</v>
      </c>
      <c r="F458" s="127"/>
      <c r="G458" s="127">
        <f>G463</f>
        <v>0</v>
      </c>
      <c r="H458" s="253"/>
      <c r="I458" s="147"/>
    </row>
    <row r="459" spans="1:12" s="28" customFormat="1" x14ac:dyDescent="0.25">
      <c r="A459" s="266">
        <v>311</v>
      </c>
      <c r="B459" s="267"/>
      <c r="C459" s="268"/>
      <c r="D459" s="265" t="s">
        <v>67</v>
      </c>
      <c r="E459" s="127"/>
      <c r="F459" s="127"/>
      <c r="G459" s="127"/>
      <c r="H459" s="253"/>
      <c r="I459" s="147"/>
    </row>
    <row r="460" spans="1:12" s="28" customFormat="1" x14ac:dyDescent="0.25">
      <c r="A460" s="269">
        <v>3111</v>
      </c>
      <c r="B460" s="270"/>
      <c r="C460" s="271"/>
      <c r="D460" s="272" t="s">
        <v>68</v>
      </c>
      <c r="E460" s="112"/>
      <c r="F460" s="112"/>
      <c r="G460" s="112"/>
      <c r="H460" s="253"/>
      <c r="I460" s="147"/>
    </row>
    <row r="461" spans="1:12" s="28" customFormat="1" x14ac:dyDescent="0.25">
      <c r="A461" s="266">
        <v>313</v>
      </c>
      <c r="B461" s="267"/>
      <c r="C461" s="268"/>
      <c r="D461" s="265" t="s">
        <v>70</v>
      </c>
      <c r="E461" s="127"/>
      <c r="F461" s="127"/>
      <c r="G461" s="127"/>
      <c r="H461" s="253"/>
      <c r="I461" s="147"/>
    </row>
    <row r="462" spans="1:12" s="28" customFormat="1" ht="25.5" x14ac:dyDescent="0.25">
      <c r="A462" s="269">
        <v>3132</v>
      </c>
      <c r="B462" s="270"/>
      <c r="C462" s="271"/>
      <c r="D462" s="272" t="s">
        <v>71</v>
      </c>
      <c r="E462" s="112"/>
      <c r="F462" s="112"/>
      <c r="G462" s="112"/>
      <c r="H462" s="253"/>
      <c r="I462" s="147"/>
    </row>
    <row r="463" spans="1:12" s="28" customFormat="1" x14ac:dyDescent="0.25">
      <c r="A463" s="266">
        <v>312</v>
      </c>
      <c r="B463" s="267"/>
      <c r="C463" s="268"/>
      <c r="D463" s="265" t="s">
        <v>69</v>
      </c>
      <c r="E463" s="127">
        <f t="shared" ref="E463:G463" si="156">E464</f>
        <v>0</v>
      </c>
      <c r="F463" s="127"/>
      <c r="G463" s="127">
        <f t="shared" si="156"/>
        <v>0</v>
      </c>
      <c r="H463" s="253"/>
      <c r="I463" s="147"/>
    </row>
    <row r="464" spans="1:12" x14ac:dyDescent="0.25">
      <c r="A464" s="269">
        <v>3121</v>
      </c>
      <c r="B464" s="270"/>
      <c r="C464" s="271"/>
      <c r="D464" s="272" t="s">
        <v>69</v>
      </c>
      <c r="E464" s="112"/>
      <c r="F464" s="112"/>
      <c r="G464" s="112"/>
      <c r="H464" s="253"/>
      <c r="I464" s="147"/>
      <c r="L464" s="28"/>
    </row>
    <row r="465" spans="1:12" s="28" customFormat="1" x14ac:dyDescent="0.25">
      <c r="A465" s="266">
        <v>32</v>
      </c>
      <c r="B465" s="267"/>
      <c r="C465" s="268"/>
      <c r="D465" s="265" t="s">
        <v>30</v>
      </c>
      <c r="E465" s="127">
        <f t="shared" ref="E465:G465" si="157">E466+E470+E475+E478</f>
        <v>0</v>
      </c>
      <c r="F465" s="127"/>
      <c r="G465" s="127">
        <f t="shared" si="157"/>
        <v>0</v>
      </c>
      <c r="H465" s="253"/>
      <c r="I465" s="147"/>
      <c r="L465"/>
    </row>
    <row r="466" spans="1:12" s="28" customFormat="1" x14ac:dyDescent="0.25">
      <c r="A466" s="266">
        <v>321</v>
      </c>
      <c r="B466" s="267"/>
      <c r="C466" s="268"/>
      <c r="D466" s="265" t="s">
        <v>72</v>
      </c>
      <c r="E466" s="127">
        <f t="shared" ref="E466:G466" si="158">E467+E468</f>
        <v>0</v>
      </c>
      <c r="F466" s="127"/>
      <c r="G466" s="127">
        <f t="shared" si="158"/>
        <v>0</v>
      </c>
      <c r="H466" s="253"/>
      <c r="I466" s="147"/>
    </row>
    <row r="467" spans="1:12" x14ac:dyDescent="0.25">
      <c r="A467" s="269">
        <v>3211</v>
      </c>
      <c r="B467" s="270"/>
      <c r="C467" s="271"/>
      <c r="D467" s="272" t="s">
        <v>82</v>
      </c>
      <c r="E467" s="112"/>
      <c r="F467" s="112"/>
      <c r="G467" s="112"/>
      <c r="H467" s="253"/>
      <c r="I467" s="147"/>
      <c r="L467" s="28"/>
    </row>
    <row r="468" spans="1:12" x14ac:dyDescent="0.25">
      <c r="A468" s="269">
        <v>3213</v>
      </c>
      <c r="B468" s="270"/>
      <c r="C468" s="271"/>
      <c r="D468" s="272" t="s">
        <v>125</v>
      </c>
      <c r="E468" s="112"/>
      <c r="F468" s="112"/>
      <c r="G468" s="112"/>
      <c r="H468" s="253"/>
      <c r="I468" s="147"/>
    </row>
    <row r="469" spans="1:12" x14ac:dyDescent="0.25">
      <c r="A469" s="269">
        <v>3214</v>
      </c>
      <c r="B469" s="270"/>
      <c r="C469" s="271"/>
      <c r="D469" s="272" t="s">
        <v>84</v>
      </c>
      <c r="E469" s="112"/>
      <c r="F469" s="112"/>
      <c r="G469" s="112"/>
      <c r="H469" s="253"/>
      <c r="I469" s="147"/>
    </row>
    <row r="470" spans="1:12" s="28" customFormat="1" x14ac:dyDescent="0.25">
      <c r="A470" s="266">
        <v>322</v>
      </c>
      <c r="B470" s="267"/>
      <c r="C470" s="268"/>
      <c r="D470" s="265" t="s">
        <v>74</v>
      </c>
      <c r="E470" s="127">
        <f t="shared" ref="E470:G470" si="159">E474</f>
        <v>0</v>
      </c>
      <c r="F470" s="127"/>
      <c r="G470" s="127">
        <f t="shared" si="159"/>
        <v>0</v>
      </c>
      <c r="H470" s="253"/>
      <c r="I470" s="147"/>
      <c r="L470"/>
    </row>
    <row r="471" spans="1:12" s="28" customFormat="1" ht="25.5" x14ac:dyDescent="0.25">
      <c r="A471" s="269">
        <v>3221</v>
      </c>
      <c r="B471" s="270"/>
      <c r="C471" s="271"/>
      <c r="D471" s="272" t="s">
        <v>126</v>
      </c>
      <c r="E471" s="112"/>
      <c r="F471" s="112"/>
      <c r="G471" s="112"/>
      <c r="H471" s="253"/>
      <c r="I471" s="147"/>
    </row>
    <row r="472" spans="1:12" s="28" customFormat="1" x14ac:dyDescent="0.25">
      <c r="A472" s="269">
        <v>3222</v>
      </c>
      <c r="B472" s="270"/>
      <c r="C472" s="271"/>
      <c r="D472" s="272" t="s">
        <v>86</v>
      </c>
      <c r="E472" s="112"/>
      <c r="F472" s="112"/>
      <c r="G472" s="112"/>
      <c r="H472" s="253"/>
      <c r="I472" s="147"/>
    </row>
    <row r="473" spans="1:12" s="28" customFormat="1" x14ac:dyDescent="0.25">
      <c r="A473" s="269">
        <v>3225</v>
      </c>
      <c r="B473" s="270"/>
      <c r="C473" s="271"/>
      <c r="D473" s="272" t="s">
        <v>75</v>
      </c>
      <c r="E473" s="112"/>
      <c r="F473" s="112"/>
      <c r="G473" s="112"/>
      <c r="H473" s="253"/>
      <c r="I473" s="147"/>
    </row>
    <row r="474" spans="1:12" ht="25.5" x14ac:dyDescent="0.25">
      <c r="A474" s="269">
        <v>3227</v>
      </c>
      <c r="B474" s="270"/>
      <c r="C474" s="271"/>
      <c r="D474" s="272" t="s">
        <v>128</v>
      </c>
      <c r="E474" s="112"/>
      <c r="F474" s="112"/>
      <c r="G474" s="112"/>
      <c r="H474" s="253"/>
      <c r="I474" s="147"/>
      <c r="L474" s="28"/>
    </row>
    <row r="475" spans="1:12" s="28" customFormat="1" x14ac:dyDescent="0.25">
      <c r="A475" s="266">
        <v>323</v>
      </c>
      <c r="B475" s="267"/>
      <c r="C475" s="268"/>
      <c r="D475" s="265" t="s">
        <v>87</v>
      </c>
      <c r="E475" s="127">
        <f t="shared" ref="E475:G475" si="160">E476+E477</f>
        <v>0</v>
      </c>
      <c r="F475" s="127"/>
      <c r="G475" s="127">
        <f t="shared" si="160"/>
        <v>0</v>
      </c>
      <c r="H475" s="253"/>
      <c r="I475" s="147"/>
      <c r="L475"/>
    </row>
    <row r="476" spans="1:12" ht="25.5" x14ac:dyDescent="0.25">
      <c r="A476" s="269">
        <v>3232</v>
      </c>
      <c r="B476" s="270"/>
      <c r="C476" s="271"/>
      <c r="D476" s="272" t="s">
        <v>135</v>
      </c>
      <c r="E476" s="112"/>
      <c r="F476" s="112"/>
      <c r="G476" s="112"/>
      <c r="H476" s="253"/>
      <c r="I476" s="147"/>
      <c r="L476" s="28"/>
    </row>
    <row r="477" spans="1:12" x14ac:dyDescent="0.25">
      <c r="A477" s="269">
        <v>3237</v>
      </c>
      <c r="B477" s="270"/>
      <c r="C477" s="271"/>
      <c r="D477" s="272" t="s">
        <v>88</v>
      </c>
      <c r="E477" s="112"/>
      <c r="F477" s="112"/>
      <c r="G477" s="112"/>
      <c r="H477" s="253"/>
      <c r="I477" s="147"/>
    </row>
    <row r="478" spans="1:12" s="28" customFormat="1" ht="25.5" x14ac:dyDescent="0.25">
      <c r="A478" s="266">
        <v>329</v>
      </c>
      <c r="B478" s="267"/>
      <c r="C478" s="268"/>
      <c r="D478" s="265" t="s">
        <v>77</v>
      </c>
      <c r="E478" s="127">
        <f t="shared" ref="E478:G478" si="161">E479</f>
        <v>0</v>
      </c>
      <c r="F478" s="127"/>
      <c r="G478" s="127">
        <f t="shared" si="161"/>
        <v>0</v>
      </c>
      <c r="H478" s="253"/>
      <c r="I478" s="147"/>
      <c r="L478"/>
    </row>
    <row r="479" spans="1:12" ht="25.5" x14ac:dyDescent="0.25">
      <c r="A479" s="269">
        <v>3299</v>
      </c>
      <c r="B479" s="270"/>
      <c r="C479" s="271"/>
      <c r="D479" s="272" t="s">
        <v>77</v>
      </c>
      <c r="E479" s="112"/>
      <c r="F479" s="112"/>
      <c r="G479" s="112"/>
      <c r="H479" s="253"/>
      <c r="I479" s="147"/>
      <c r="L479" s="28"/>
    </row>
    <row r="480" spans="1:12" s="28" customFormat="1" ht="25.5" x14ac:dyDescent="0.25">
      <c r="A480" s="262">
        <v>4</v>
      </c>
      <c r="B480" s="263"/>
      <c r="C480" s="264"/>
      <c r="D480" s="265" t="s">
        <v>21</v>
      </c>
      <c r="E480" s="127">
        <f t="shared" ref="E480:G482" si="162">E481</f>
        <v>0</v>
      </c>
      <c r="F480" s="127"/>
      <c r="G480" s="127">
        <f t="shared" si="162"/>
        <v>0</v>
      </c>
      <c r="H480" s="253"/>
      <c r="I480" s="147"/>
      <c r="L480"/>
    </row>
    <row r="481" spans="1:12" s="28" customFormat="1" ht="25.5" x14ac:dyDescent="0.25">
      <c r="A481" s="266">
        <v>42</v>
      </c>
      <c r="B481" s="267"/>
      <c r="C481" s="268"/>
      <c r="D481" s="265" t="s">
        <v>40</v>
      </c>
      <c r="E481" s="127">
        <f t="shared" si="162"/>
        <v>0</v>
      </c>
      <c r="F481" s="127"/>
      <c r="G481" s="127">
        <f t="shared" si="162"/>
        <v>0</v>
      </c>
      <c r="H481" s="253"/>
      <c r="I481" s="147"/>
    </row>
    <row r="482" spans="1:12" s="28" customFormat="1" x14ac:dyDescent="0.25">
      <c r="A482" s="266">
        <v>422</v>
      </c>
      <c r="B482" s="267"/>
      <c r="C482" s="268"/>
      <c r="D482" s="265" t="s">
        <v>89</v>
      </c>
      <c r="E482" s="127">
        <f t="shared" si="162"/>
        <v>0</v>
      </c>
      <c r="F482" s="127"/>
      <c r="G482" s="127">
        <f t="shared" si="162"/>
        <v>0</v>
      </c>
      <c r="H482" s="253"/>
      <c r="I482" s="147"/>
    </row>
    <row r="483" spans="1:12" x14ac:dyDescent="0.25">
      <c r="A483" s="269">
        <v>4226</v>
      </c>
      <c r="B483" s="270"/>
      <c r="C483" s="271"/>
      <c r="D483" s="272" t="s">
        <v>190</v>
      </c>
      <c r="E483" s="112"/>
      <c r="F483" s="112"/>
      <c r="G483" s="112"/>
      <c r="H483" s="253"/>
      <c r="I483" s="147"/>
      <c r="L483" s="28"/>
    </row>
    <row r="484" spans="1:12" s="28" customFormat="1" ht="25.5" x14ac:dyDescent="0.25">
      <c r="A484" s="258" t="s">
        <v>214</v>
      </c>
      <c r="B484" s="259"/>
      <c r="C484" s="260"/>
      <c r="D484" s="261" t="s">
        <v>215</v>
      </c>
      <c r="E484" s="126">
        <f t="shared" ref="E484:G485" si="163">E485</f>
        <v>0</v>
      </c>
      <c r="F484" s="126"/>
      <c r="G484" s="126">
        <f t="shared" si="163"/>
        <v>0</v>
      </c>
      <c r="H484" s="253"/>
      <c r="I484" s="147"/>
      <c r="L484"/>
    </row>
    <row r="485" spans="1:12" s="28" customFormat="1" x14ac:dyDescent="0.25">
      <c r="A485" s="262">
        <v>3</v>
      </c>
      <c r="B485" s="263"/>
      <c r="C485" s="264"/>
      <c r="D485" s="265" t="s">
        <v>19</v>
      </c>
      <c r="E485" s="127">
        <f>E486</f>
        <v>0</v>
      </c>
      <c r="F485" s="127"/>
      <c r="G485" s="127">
        <f t="shared" si="163"/>
        <v>0</v>
      </c>
      <c r="H485" s="253"/>
      <c r="I485" s="147"/>
    </row>
    <row r="486" spans="1:12" s="28" customFormat="1" x14ac:dyDescent="0.25">
      <c r="A486" s="266">
        <v>32</v>
      </c>
      <c r="B486" s="267"/>
      <c r="C486" s="268"/>
      <c r="D486" s="265" t="s">
        <v>30</v>
      </c>
      <c r="E486" s="127">
        <f>E487+E489+E493+E495</f>
        <v>0</v>
      </c>
      <c r="F486" s="127"/>
      <c r="G486" s="127"/>
      <c r="H486" s="253"/>
      <c r="I486" s="147"/>
    </row>
    <row r="487" spans="1:12" s="28" customFormat="1" x14ac:dyDescent="0.25">
      <c r="A487" s="266">
        <v>321</v>
      </c>
      <c r="B487" s="267"/>
      <c r="C487" s="268"/>
      <c r="D487" s="265" t="s">
        <v>72</v>
      </c>
      <c r="E487" s="127">
        <f t="shared" ref="E487:G487" si="164">E488</f>
        <v>0</v>
      </c>
      <c r="F487" s="127"/>
      <c r="G487" s="127">
        <f t="shared" si="164"/>
        <v>0</v>
      </c>
      <c r="H487" s="253"/>
      <c r="I487" s="147"/>
    </row>
    <row r="488" spans="1:12" s="28" customFormat="1" x14ac:dyDescent="0.25">
      <c r="A488" s="269">
        <v>3211</v>
      </c>
      <c r="B488" s="270"/>
      <c r="C488" s="271"/>
      <c r="D488" s="272" t="s">
        <v>82</v>
      </c>
      <c r="E488" s="112"/>
      <c r="F488" s="112"/>
      <c r="G488" s="112"/>
      <c r="H488" s="253"/>
      <c r="I488" s="147"/>
    </row>
    <row r="489" spans="1:12" s="28" customFormat="1" x14ac:dyDescent="0.25">
      <c r="A489" s="266">
        <v>322</v>
      </c>
      <c r="B489" s="267"/>
      <c r="C489" s="268"/>
      <c r="D489" s="265" t="s">
        <v>74</v>
      </c>
      <c r="E489" s="127"/>
      <c r="F489" s="127"/>
      <c r="G489" s="127"/>
      <c r="H489" s="253"/>
      <c r="I489" s="147"/>
    </row>
    <row r="490" spans="1:12" s="28" customFormat="1" ht="25.5" x14ac:dyDescent="0.25">
      <c r="A490" s="269">
        <v>3221</v>
      </c>
      <c r="B490" s="270"/>
      <c r="C490" s="271"/>
      <c r="D490" s="272" t="s">
        <v>126</v>
      </c>
      <c r="E490" s="112"/>
      <c r="F490" s="112"/>
      <c r="G490" s="112"/>
      <c r="H490" s="253"/>
      <c r="I490" s="147"/>
    </row>
    <row r="491" spans="1:12" s="28" customFormat="1" x14ac:dyDescent="0.25">
      <c r="A491" s="269">
        <v>3222</v>
      </c>
      <c r="B491" s="270"/>
      <c r="C491" s="271"/>
      <c r="D491" s="272" t="s">
        <v>86</v>
      </c>
      <c r="E491" s="112"/>
      <c r="F491" s="112"/>
      <c r="G491" s="112"/>
      <c r="H491" s="253"/>
      <c r="I491" s="147"/>
    </row>
    <row r="492" spans="1:12" s="28" customFormat="1" ht="25.5" x14ac:dyDescent="0.25">
      <c r="A492" s="269">
        <v>3227</v>
      </c>
      <c r="B492" s="270"/>
      <c r="C492" s="271"/>
      <c r="D492" s="272" t="s">
        <v>128</v>
      </c>
      <c r="E492" s="112"/>
      <c r="F492" s="112"/>
      <c r="G492" s="112"/>
      <c r="H492" s="253"/>
      <c r="I492" s="147"/>
    </row>
    <row r="493" spans="1:12" s="28" customFormat="1" x14ac:dyDescent="0.25">
      <c r="A493" s="266">
        <v>323</v>
      </c>
      <c r="B493" s="267"/>
      <c r="C493" s="268"/>
      <c r="D493" s="265" t="s">
        <v>87</v>
      </c>
      <c r="E493" s="127"/>
      <c r="F493" s="127"/>
      <c r="G493" s="127"/>
      <c r="H493" s="253"/>
      <c r="I493" s="147"/>
    </row>
    <row r="494" spans="1:12" s="28" customFormat="1" x14ac:dyDescent="0.25">
      <c r="A494" s="275">
        <v>3237</v>
      </c>
      <c r="B494" s="276"/>
      <c r="C494" s="277"/>
      <c r="D494" s="272" t="s">
        <v>88</v>
      </c>
      <c r="E494" s="112"/>
      <c r="F494" s="112"/>
      <c r="G494" s="112"/>
      <c r="H494" s="253"/>
      <c r="I494" s="147"/>
    </row>
    <row r="495" spans="1:12" s="28" customFormat="1" ht="25.5" x14ac:dyDescent="0.25">
      <c r="A495" s="266">
        <v>329</v>
      </c>
      <c r="B495" s="267"/>
      <c r="C495" s="268"/>
      <c r="D495" s="265" t="s">
        <v>77</v>
      </c>
      <c r="E495" s="127">
        <f t="shared" ref="E495:G495" si="165">E496</f>
        <v>0</v>
      </c>
      <c r="F495" s="127"/>
      <c r="G495" s="127">
        <f t="shared" si="165"/>
        <v>0</v>
      </c>
      <c r="H495" s="253"/>
      <c r="I495" s="147"/>
    </row>
    <row r="496" spans="1:12" ht="25.5" x14ac:dyDescent="0.25">
      <c r="A496" s="269">
        <v>3299</v>
      </c>
      <c r="B496" s="270"/>
      <c r="C496" s="271"/>
      <c r="D496" s="272" t="s">
        <v>77</v>
      </c>
      <c r="E496" s="112"/>
      <c r="F496" s="112"/>
      <c r="G496" s="112"/>
      <c r="H496" s="253"/>
      <c r="I496" s="147"/>
      <c r="L496" s="28"/>
    </row>
    <row r="497" spans="1:9" ht="25.5" x14ac:dyDescent="0.25">
      <c r="A497" s="262">
        <v>4</v>
      </c>
      <c r="B497" s="263"/>
      <c r="C497" s="264"/>
      <c r="D497" s="265" t="s">
        <v>21</v>
      </c>
      <c r="E497" s="127">
        <f t="shared" ref="E497:G499" si="166">E498</f>
        <v>0</v>
      </c>
      <c r="F497" s="127"/>
      <c r="G497" s="127">
        <f t="shared" si="166"/>
        <v>0</v>
      </c>
      <c r="H497" s="253"/>
      <c r="I497" s="147"/>
    </row>
    <row r="498" spans="1:9" ht="25.5" x14ac:dyDescent="0.25">
      <c r="A498" s="266">
        <v>42</v>
      </c>
      <c r="B498" s="267"/>
      <c r="C498" s="268"/>
      <c r="D498" s="265" t="s">
        <v>40</v>
      </c>
      <c r="E498" s="127">
        <f t="shared" si="166"/>
        <v>0</v>
      </c>
      <c r="F498" s="127"/>
      <c r="G498" s="127">
        <f t="shared" si="166"/>
        <v>0</v>
      </c>
      <c r="H498" s="253"/>
      <c r="I498" s="147"/>
    </row>
    <row r="499" spans="1:9" x14ac:dyDescent="0.25">
      <c r="A499" s="266">
        <v>422</v>
      </c>
      <c r="B499" s="267"/>
      <c r="C499" s="268"/>
      <c r="D499" s="265" t="s">
        <v>89</v>
      </c>
      <c r="E499" s="127">
        <f t="shared" si="166"/>
        <v>0</v>
      </c>
      <c r="F499" s="127"/>
      <c r="G499" s="127">
        <f t="shared" si="166"/>
        <v>0</v>
      </c>
      <c r="H499" s="253"/>
      <c r="I499" s="147"/>
    </row>
    <row r="500" spans="1:9" x14ac:dyDescent="0.25">
      <c r="A500" s="269">
        <v>4221</v>
      </c>
      <c r="B500" s="270"/>
      <c r="C500" s="271"/>
      <c r="D500" s="272" t="s">
        <v>90</v>
      </c>
      <c r="E500" s="112"/>
      <c r="F500" s="112"/>
      <c r="G500" s="112"/>
      <c r="H500" s="253"/>
      <c r="I500" s="147"/>
    </row>
    <row r="501" spans="1:9" ht="24" customHeight="1" x14ac:dyDescent="0.25">
      <c r="A501" s="254" t="s">
        <v>250</v>
      </c>
      <c r="B501" s="255"/>
      <c r="C501" s="256"/>
      <c r="D501" s="257" t="s">
        <v>251</v>
      </c>
      <c r="E501" s="125">
        <f t="shared" ref="E501:G501" si="167">E502+E517+E545</f>
        <v>8660</v>
      </c>
      <c r="F501" s="125">
        <f t="shared" si="167"/>
        <v>6781.7999999999993</v>
      </c>
      <c r="G501" s="125">
        <f t="shared" si="167"/>
        <v>8629.380000000001</v>
      </c>
      <c r="H501" s="253">
        <f t="shared" ref="H501:H533" si="168">F501/G501</f>
        <v>0.78589655340244591</v>
      </c>
      <c r="I501" s="147"/>
    </row>
    <row r="502" spans="1:9" ht="24" customHeight="1" x14ac:dyDescent="0.25">
      <c r="A502" s="258" t="s">
        <v>181</v>
      </c>
      <c r="B502" s="259"/>
      <c r="C502" s="260"/>
      <c r="D502" s="261" t="s">
        <v>182</v>
      </c>
      <c r="E502" s="126">
        <f t="shared" ref="E502:G502" si="169">E503+E513</f>
        <v>700</v>
      </c>
      <c r="F502" s="126"/>
      <c r="G502" s="126">
        <f t="shared" si="169"/>
        <v>700</v>
      </c>
      <c r="H502" s="253">
        <f t="shared" si="168"/>
        <v>0</v>
      </c>
      <c r="I502" s="147"/>
    </row>
    <row r="503" spans="1:9" x14ac:dyDescent="0.25">
      <c r="A503" s="262">
        <v>3</v>
      </c>
      <c r="B503" s="263"/>
      <c r="C503" s="264"/>
      <c r="D503" s="265" t="s">
        <v>19</v>
      </c>
      <c r="E503" s="127">
        <f t="shared" ref="E503:G503" si="170">E504</f>
        <v>700</v>
      </c>
      <c r="F503" s="127"/>
      <c r="G503" s="127">
        <f t="shared" si="170"/>
        <v>700</v>
      </c>
      <c r="H503" s="253">
        <f t="shared" si="168"/>
        <v>0</v>
      </c>
      <c r="I503" s="147"/>
    </row>
    <row r="504" spans="1:9" x14ac:dyDescent="0.25">
      <c r="A504" s="266">
        <v>32</v>
      </c>
      <c r="B504" s="267"/>
      <c r="C504" s="268"/>
      <c r="D504" s="265" t="s">
        <v>30</v>
      </c>
      <c r="E504" s="127">
        <f t="shared" ref="E504:G504" si="171">E505+E507+E511</f>
        <v>700</v>
      </c>
      <c r="F504" s="127"/>
      <c r="G504" s="127">
        <f t="shared" si="171"/>
        <v>700</v>
      </c>
      <c r="H504" s="253">
        <f t="shared" si="168"/>
        <v>0</v>
      </c>
      <c r="I504" s="147"/>
    </row>
    <row r="505" spans="1:9" x14ac:dyDescent="0.25">
      <c r="A505" s="266">
        <v>321</v>
      </c>
      <c r="B505" s="267"/>
      <c r="C505" s="268"/>
      <c r="D505" s="265" t="s">
        <v>72</v>
      </c>
      <c r="E505" s="127">
        <f t="shared" ref="E505:G505" si="172">E506</f>
        <v>0</v>
      </c>
      <c r="F505" s="127"/>
      <c r="G505" s="127">
        <f t="shared" si="172"/>
        <v>0</v>
      </c>
      <c r="H505" s="253"/>
      <c r="I505" s="147"/>
    </row>
    <row r="506" spans="1:9" x14ac:dyDescent="0.25">
      <c r="A506" s="269">
        <v>3211</v>
      </c>
      <c r="B506" s="270"/>
      <c r="C506" s="271"/>
      <c r="D506" s="272" t="s">
        <v>82</v>
      </c>
      <c r="E506" s="112"/>
      <c r="F506" s="112"/>
      <c r="G506" s="112"/>
      <c r="H506" s="253"/>
      <c r="I506" s="147"/>
    </row>
    <row r="507" spans="1:9" x14ac:dyDescent="0.25">
      <c r="A507" s="266">
        <v>323</v>
      </c>
      <c r="B507" s="267"/>
      <c r="C507" s="268"/>
      <c r="D507" s="265" t="s">
        <v>87</v>
      </c>
      <c r="E507" s="127">
        <f t="shared" ref="E507:G507" si="173">E508+E509+E510</f>
        <v>0</v>
      </c>
      <c r="F507" s="127"/>
      <c r="G507" s="127">
        <f t="shared" si="173"/>
        <v>0</v>
      </c>
      <c r="H507" s="253"/>
      <c r="I507" s="147"/>
    </row>
    <row r="508" spans="1:9" x14ac:dyDescent="0.25">
      <c r="A508" s="269">
        <v>3231</v>
      </c>
      <c r="B508" s="270"/>
      <c r="C508" s="271"/>
      <c r="D508" s="272" t="s">
        <v>129</v>
      </c>
      <c r="E508" s="112"/>
      <c r="F508" s="112"/>
      <c r="G508" s="112"/>
      <c r="H508" s="253"/>
      <c r="I508" s="147"/>
    </row>
    <row r="509" spans="1:9" x14ac:dyDescent="0.25">
      <c r="A509" s="269">
        <v>3237</v>
      </c>
      <c r="B509" s="270"/>
      <c r="C509" s="271"/>
      <c r="D509" s="272" t="s">
        <v>88</v>
      </c>
      <c r="E509" s="112"/>
      <c r="F509" s="112"/>
      <c r="G509" s="112"/>
      <c r="H509" s="253"/>
      <c r="I509" s="147"/>
    </row>
    <row r="510" spans="1:9" x14ac:dyDescent="0.25">
      <c r="A510" s="269">
        <v>3239</v>
      </c>
      <c r="B510" s="270"/>
      <c r="C510" s="271"/>
      <c r="D510" s="272" t="s">
        <v>108</v>
      </c>
      <c r="E510" s="112"/>
      <c r="F510" s="112"/>
      <c r="G510" s="112"/>
      <c r="H510" s="253"/>
      <c r="I510" s="147"/>
    </row>
    <row r="511" spans="1:9" ht="25.5" x14ac:dyDescent="0.25">
      <c r="A511" s="266">
        <v>329</v>
      </c>
      <c r="B511" s="267"/>
      <c r="C511" s="268"/>
      <c r="D511" s="265" t="s">
        <v>77</v>
      </c>
      <c r="E511" s="127">
        <f t="shared" ref="E511:G511" si="174">E512</f>
        <v>700</v>
      </c>
      <c r="F511" s="127"/>
      <c r="G511" s="127">
        <f t="shared" si="174"/>
        <v>700</v>
      </c>
      <c r="H511" s="253">
        <f t="shared" si="168"/>
        <v>0</v>
      </c>
      <c r="I511" s="147"/>
    </row>
    <row r="512" spans="1:9" ht="25.5" x14ac:dyDescent="0.25">
      <c r="A512" s="269">
        <v>3299</v>
      </c>
      <c r="B512" s="270"/>
      <c r="C512" s="271"/>
      <c r="D512" s="272" t="s">
        <v>77</v>
      </c>
      <c r="E512" s="112">
        <v>700</v>
      </c>
      <c r="F512" s="112"/>
      <c r="G512" s="112">
        <v>700</v>
      </c>
      <c r="H512" s="253">
        <f t="shared" si="168"/>
        <v>0</v>
      </c>
      <c r="I512" s="147"/>
    </row>
    <row r="513" spans="1:9" ht="25.5" x14ac:dyDescent="0.25">
      <c r="A513" s="262">
        <v>4</v>
      </c>
      <c r="B513" s="263"/>
      <c r="C513" s="264"/>
      <c r="D513" s="265" t="s">
        <v>21</v>
      </c>
      <c r="E513" s="127">
        <f t="shared" ref="E513:G515" si="175">E514</f>
        <v>0</v>
      </c>
      <c r="F513" s="127"/>
      <c r="G513" s="127">
        <f t="shared" si="175"/>
        <v>0</v>
      </c>
      <c r="H513" s="253"/>
      <c r="I513" s="147"/>
    </row>
    <row r="514" spans="1:9" ht="25.5" x14ac:dyDescent="0.25">
      <c r="A514" s="266">
        <v>42</v>
      </c>
      <c r="B514" s="267"/>
      <c r="C514" s="268"/>
      <c r="D514" s="265" t="s">
        <v>40</v>
      </c>
      <c r="E514" s="127">
        <f t="shared" si="175"/>
        <v>0</v>
      </c>
      <c r="F514" s="127"/>
      <c r="G514" s="127">
        <f t="shared" si="175"/>
        <v>0</v>
      </c>
      <c r="H514" s="253"/>
      <c r="I514" s="147"/>
    </row>
    <row r="515" spans="1:9" x14ac:dyDescent="0.25">
      <c r="A515" s="266">
        <v>422</v>
      </c>
      <c r="B515" s="267"/>
      <c r="C515" s="268"/>
      <c r="D515" s="265" t="s">
        <v>89</v>
      </c>
      <c r="E515" s="127">
        <f t="shared" si="175"/>
        <v>0</v>
      </c>
      <c r="F515" s="127"/>
      <c r="G515" s="127">
        <f t="shared" si="175"/>
        <v>0</v>
      </c>
      <c r="H515" s="253"/>
      <c r="I515" s="147"/>
    </row>
    <row r="516" spans="1:9" x14ac:dyDescent="0.25">
      <c r="A516" s="269">
        <v>4226</v>
      </c>
      <c r="B516" s="270"/>
      <c r="C516" s="271"/>
      <c r="D516" s="272" t="s">
        <v>190</v>
      </c>
      <c r="E516" s="112"/>
      <c r="F516" s="112"/>
      <c r="G516" s="112"/>
      <c r="H516" s="253"/>
      <c r="I516" s="147"/>
    </row>
    <row r="517" spans="1:9" ht="24" customHeight="1" x14ac:dyDescent="0.25">
      <c r="A517" s="258" t="s">
        <v>183</v>
      </c>
      <c r="B517" s="259"/>
      <c r="C517" s="260"/>
      <c r="D517" s="261" t="s">
        <v>184</v>
      </c>
      <c r="E517" s="126">
        <f t="shared" ref="E517:G517" si="176">E518+E541</f>
        <v>5309</v>
      </c>
      <c r="F517" s="126">
        <f t="shared" si="176"/>
        <v>5180.83</v>
      </c>
      <c r="G517" s="126">
        <f t="shared" si="176"/>
        <v>5700</v>
      </c>
      <c r="H517" s="253">
        <f t="shared" si="168"/>
        <v>0.90891754385964907</v>
      </c>
      <c r="I517" s="147"/>
    </row>
    <row r="518" spans="1:9" x14ac:dyDescent="0.25">
      <c r="A518" s="262">
        <v>3</v>
      </c>
      <c r="B518" s="263"/>
      <c r="C518" s="264"/>
      <c r="D518" s="265" t="s">
        <v>19</v>
      </c>
      <c r="E518" s="127">
        <f t="shared" ref="E518:G518" si="177">E519+E526</f>
        <v>5309</v>
      </c>
      <c r="F518" s="127">
        <f t="shared" si="177"/>
        <v>5180.83</v>
      </c>
      <c r="G518" s="127">
        <f t="shared" si="177"/>
        <v>5700</v>
      </c>
      <c r="H518" s="253">
        <f t="shared" si="168"/>
        <v>0.90891754385964907</v>
      </c>
      <c r="I518" s="147"/>
    </row>
    <row r="519" spans="1:9" x14ac:dyDescent="0.25">
      <c r="A519" s="266">
        <v>31</v>
      </c>
      <c r="B519" s="267"/>
      <c r="C519" s="268"/>
      <c r="D519" s="265" t="s">
        <v>20</v>
      </c>
      <c r="E519" s="127">
        <f>E524+E520+E522</f>
        <v>545</v>
      </c>
      <c r="F519" s="127">
        <f>F524+F520+F522</f>
        <v>476.91</v>
      </c>
      <c r="G519" s="127">
        <f>G524+G520</f>
        <v>590</v>
      </c>
      <c r="H519" s="253">
        <f t="shared" si="168"/>
        <v>0.80832203389830515</v>
      </c>
      <c r="I519" s="147"/>
    </row>
    <row r="520" spans="1:9" x14ac:dyDescent="0.25">
      <c r="A520" s="266">
        <v>311</v>
      </c>
      <c r="B520" s="267"/>
      <c r="C520" s="268"/>
      <c r="D520" s="265" t="s">
        <v>67</v>
      </c>
      <c r="E520" s="127">
        <f>E521</f>
        <v>465</v>
      </c>
      <c r="F520" s="127">
        <f>F521</f>
        <v>409.37</v>
      </c>
      <c r="G520" s="127">
        <f>SUM(G521:G523)</f>
        <v>590</v>
      </c>
      <c r="H520" s="253">
        <f t="shared" si="168"/>
        <v>0.69384745762711864</v>
      </c>
      <c r="I520" s="147"/>
    </row>
    <row r="521" spans="1:9" x14ac:dyDescent="0.25">
      <c r="A521" s="269">
        <v>3111</v>
      </c>
      <c r="B521" s="270"/>
      <c r="C521" s="271"/>
      <c r="D521" s="272" t="s">
        <v>68</v>
      </c>
      <c r="E521" s="112">
        <v>465</v>
      </c>
      <c r="F521" s="112">
        <v>409.37</v>
      </c>
      <c r="G521" s="112">
        <v>500</v>
      </c>
      <c r="H521" s="253">
        <f t="shared" si="168"/>
        <v>0.81874000000000002</v>
      </c>
      <c r="I521" s="147"/>
    </row>
    <row r="522" spans="1:9" x14ac:dyDescent="0.25">
      <c r="A522" s="266">
        <v>313</v>
      </c>
      <c r="B522" s="267"/>
      <c r="C522" s="268"/>
      <c r="D522" s="265" t="s">
        <v>70</v>
      </c>
      <c r="E522" s="127">
        <f>E523</f>
        <v>80</v>
      </c>
      <c r="F522" s="127">
        <f>F523</f>
        <v>67.540000000000006</v>
      </c>
      <c r="G522" s="112"/>
      <c r="H522" s="253"/>
      <c r="I522" s="147"/>
    </row>
    <row r="523" spans="1:9" ht="25.5" x14ac:dyDescent="0.25">
      <c r="A523" s="269">
        <v>3132</v>
      </c>
      <c r="B523" s="270"/>
      <c r="C523" s="271"/>
      <c r="D523" s="272" t="s">
        <v>71</v>
      </c>
      <c r="E523" s="112">
        <v>80</v>
      </c>
      <c r="F523" s="112">
        <v>67.540000000000006</v>
      </c>
      <c r="G523" s="112">
        <v>90</v>
      </c>
      <c r="H523" s="253">
        <f t="shared" si="168"/>
        <v>0.75044444444444447</v>
      </c>
      <c r="I523" s="147"/>
    </row>
    <row r="524" spans="1:9" x14ac:dyDescent="0.25">
      <c r="A524" s="266">
        <v>312</v>
      </c>
      <c r="B524" s="267"/>
      <c r="C524" s="268"/>
      <c r="D524" s="265" t="s">
        <v>69</v>
      </c>
      <c r="E524" s="127">
        <f t="shared" ref="E524:G524" si="178">E525</f>
        <v>0</v>
      </c>
      <c r="F524" s="127"/>
      <c r="G524" s="127">
        <f t="shared" si="178"/>
        <v>0</v>
      </c>
      <c r="H524" s="253"/>
      <c r="I524" s="147"/>
    </row>
    <row r="525" spans="1:9" x14ac:dyDescent="0.25">
      <c r="A525" s="269">
        <v>3121</v>
      </c>
      <c r="B525" s="270"/>
      <c r="C525" s="271"/>
      <c r="D525" s="272" t="s">
        <v>69</v>
      </c>
      <c r="E525" s="112"/>
      <c r="F525" s="112"/>
      <c r="G525" s="112"/>
      <c r="H525" s="253"/>
      <c r="I525" s="147"/>
    </row>
    <row r="526" spans="1:9" x14ac:dyDescent="0.25">
      <c r="A526" s="266">
        <v>32</v>
      </c>
      <c r="B526" s="267"/>
      <c r="C526" s="268"/>
      <c r="D526" s="265" t="s">
        <v>30</v>
      </c>
      <c r="E526" s="127">
        <f t="shared" ref="E526:G526" si="179">E527+E531+E536+E539</f>
        <v>4764</v>
      </c>
      <c r="F526" s="127">
        <f t="shared" si="179"/>
        <v>4703.92</v>
      </c>
      <c r="G526" s="127">
        <f t="shared" si="179"/>
        <v>5110</v>
      </c>
      <c r="H526" s="253">
        <f t="shared" si="168"/>
        <v>0.92053228962818001</v>
      </c>
      <c r="I526" s="147"/>
    </row>
    <row r="527" spans="1:9" x14ac:dyDescent="0.25">
      <c r="A527" s="266">
        <v>321</v>
      </c>
      <c r="B527" s="267"/>
      <c r="C527" s="268"/>
      <c r="D527" s="265" t="s">
        <v>72</v>
      </c>
      <c r="E527" s="127">
        <f>E528+E529+E530</f>
        <v>397</v>
      </c>
      <c r="F527" s="127">
        <f>F528+F529+F530</f>
        <v>420.75</v>
      </c>
      <c r="G527" s="127">
        <f>G528+G529+G530</f>
        <v>460</v>
      </c>
      <c r="H527" s="253">
        <f t="shared" si="168"/>
        <v>0.91467391304347823</v>
      </c>
      <c r="I527" s="147"/>
    </row>
    <row r="528" spans="1:9" x14ac:dyDescent="0.25">
      <c r="A528" s="269">
        <v>3211</v>
      </c>
      <c r="B528" s="270"/>
      <c r="C528" s="271"/>
      <c r="D528" s="272" t="s">
        <v>82</v>
      </c>
      <c r="E528" s="112">
        <v>265</v>
      </c>
      <c r="F528" s="112">
        <v>420.75</v>
      </c>
      <c r="G528" s="112">
        <v>400</v>
      </c>
      <c r="H528" s="253">
        <f t="shared" si="168"/>
        <v>1.0518749999999999</v>
      </c>
      <c r="I528" s="147"/>
    </row>
    <row r="529" spans="1:9" x14ac:dyDescent="0.25">
      <c r="A529" s="269">
        <v>3213</v>
      </c>
      <c r="B529" s="270"/>
      <c r="C529" s="271"/>
      <c r="D529" s="272" t="s">
        <v>83</v>
      </c>
      <c r="E529" s="112">
        <v>66</v>
      </c>
      <c r="F529" s="112"/>
      <c r="G529" s="112">
        <v>20</v>
      </c>
      <c r="H529" s="253">
        <f t="shared" si="168"/>
        <v>0</v>
      </c>
      <c r="I529" s="147"/>
    </row>
    <row r="530" spans="1:9" x14ac:dyDescent="0.25">
      <c r="A530" s="269">
        <v>3214</v>
      </c>
      <c r="B530" s="270"/>
      <c r="C530" s="271"/>
      <c r="D530" s="272" t="s">
        <v>84</v>
      </c>
      <c r="E530" s="112">
        <v>66</v>
      </c>
      <c r="F530" s="112"/>
      <c r="G530" s="112">
        <v>40</v>
      </c>
      <c r="H530" s="253">
        <f t="shared" si="168"/>
        <v>0</v>
      </c>
      <c r="I530" s="147"/>
    </row>
    <row r="531" spans="1:9" x14ac:dyDescent="0.25">
      <c r="A531" s="266">
        <v>322</v>
      </c>
      <c r="B531" s="267"/>
      <c r="C531" s="268"/>
      <c r="D531" s="265" t="s">
        <v>74</v>
      </c>
      <c r="E531" s="127">
        <f>SUM(E532:E535)</f>
        <v>651</v>
      </c>
      <c r="F531" s="127">
        <f>SUM(F532:F535)</f>
        <v>377.75</v>
      </c>
      <c r="G531" s="127">
        <f>SUM(G532:G535)</f>
        <v>450</v>
      </c>
      <c r="H531" s="253">
        <f t="shared" si="168"/>
        <v>0.83944444444444444</v>
      </c>
      <c r="I531" s="147"/>
    </row>
    <row r="532" spans="1:9" ht="25.5" x14ac:dyDescent="0.25">
      <c r="A532" s="269">
        <v>3221</v>
      </c>
      <c r="B532" s="270"/>
      <c r="C532" s="271"/>
      <c r="D532" s="272" t="s">
        <v>126</v>
      </c>
      <c r="E532" s="112">
        <v>186</v>
      </c>
      <c r="F532" s="112">
        <v>311.73</v>
      </c>
      <c r="G532" s="112">
        <v>250</v>
      </c>
      <c r="H532" s="253">
        <f t="shared" si="168"/>
        <v>1.24692</v>
      </c>
      <c r="I532" s="147"/>
    </row>
    <row r="533" spans="1:9" x14ac:dyDescent="0.25">
      <c r="A533" s="269">
        <v>3222</v>
      </c>
      <c r="B533" s="270"/>
      <c r="C533" s="271"/>
      <c r="D533" s="272" t="s">
        <v>86</v>
      </c>
      <c r="E533" s="112">
        <v>465</v>
      </c>
      <c r="F533" s="112">
        <v>66.02</v>
      </c>
      <c r="G533" s="112">
        <v>200</v>
      </c>
      <c r="H533" s="253">
        <f t="shared" si="168"/>
        <v>0.3301</v>
      </c>
      <c r="I533" s="147"/>
    </row>
    <row r="534" spans="1:9" x14ac:dyDescent="0.25">
      <c r="A534" s="269">
        <v>3225</v>
      </c>
      <c r="B534" s="270"/>
      <c r="C534" s="271"/>
      <c r="D534" s="272" t="s">
        <v>75</v>
      </c>
      <c r="E534" s="112"/>
      <c r="F534" s="112"/>
      <c r="G534" s="112"/>
      <c r="H534" s="253"/>
      <c r="I534" s="147"/>
    </row>
    <row r="535" spans="1:9" ht="25.5" x14ac:dyDescent="0.25">
      <c r="A535" s="269">
        <v>3227</v>
      </c>
      <c r="B535" s="270"/>
      <c r="C535" s="271"/>
      <c r="D535" s="272" t="s">
        <v>128</v>
      </c>
      <c r="E535" s="112"/>
      <c r="F535" s="112"/>
      <c r="G535" s="112"/>
      <c r="H535" s="253"/>
      <c r="I535" s="147"/>
    </row>
    <row r="536" spans="1:9" x14ac:dyDescent="0.25">
      <c r="A536" s="266">
        <v>323</v>
      </c>
      <c r="B536" s="267"/>
      <c r="C536" s="268"/>
      <c r="D536" s="265" t="s">
        <v>87</v>
      </c>
      <c r="E536" s="127">
        <f t="shared" ref="E536:G536" si="180">E537+E538</f>
        <v>1062</v>
      </c>
      <c r="F536" s="127">
        <f t="shared" si="180"/>
        <v>1138.9000000000001</v>
      </c>
      <c r="G536" s="127">
        <f t="shared" si="180"/>
        <v>1200</v>
      </c>
      <c r="H536" s="253">
        <f t="shared" ref="H536:H597" si="181">F536/G536</f>
        <v>0.94908333333333339</v>
      </c>
      <c r="I536" s="147"/>
    </row>
    <row r="537" spans="1:9" ht="25.5" x14ac:dyDescent="0.25">
      <c r="A537" s="269">
        <v>3232</v>
      </c>
      <c r="B537" s="270"/>
      <c r="C537" s="271"/>
      <c r="D537" s="272" t="s">
        <v>135</v>
      </c>
      <c r="E537" s="112"/>
      <c r="F537" s="112"/>
      <c r="G537" s="112"/>
      <c r="H537" s="253"/>
      <c r="I537" s="147"/>
    </row>
    <row r="538" spans="1:9" x14ac:dyDescent="0.25">
      <c r="A538" s="269">
        <v>3237</v>
      </c>
      <c r="B538" s="270"/>
      <c r="C538" s="271"/>
      <c r="D538" s="272" t="s">
        <v>88</v>
      </c>
      <c r="E538" s="112">
        <v>1062</v>
      </c>
      <c r="F538" s="112">
        <v>1138.9000000000001</v>
      </c>
      <c r="G538" s="112">
        <v>1200</v>
      </c>
      <c r="H538" s="253">
        <f t="shared" si="181"/>
        <v>0.94908333333333339</v>
      </c>
      <c r="I538" s="147"/>
    </row>
    <row r="539" spans="1:9" ht="25.5" x14ac:dyDescent="0.25">
      <c r="A539" s="266">
        <v>329</v>
      </c>
      <c r="B539" s="267"/>
      <c r="C539" s="268"/>
      <c r="D539" s="265" t="s">
        <v>77</v>
      </c>
      <c r="E539" s="127">
        <f t="shared" ref="E539:G539" si="182">E540</f>
        <v>2654</v>
      </c>
      <c r="F539" s="127">
        <f t="shared" si="182"/>
        <v>2766.52</v>
      </c>
      <c r="G539" s="127">
        <f t="shared" si="182"/>
        <v>3000</v>
      </c>
      <c r="H539" s="253">
        <f t="shared" si="181"/>
        <v>0.92217333333333329</v>
      </c>
      <c r="I539" s="147"/>
    </row>
    <row r="540" spans="1:9" ht="25.5" x14ac:dyDescent="0.25">
      <c r="A540" s="269">
        <v>3299</v>
      </c>
      <c r="B540" s="270"/>
      <c r="C540" s="271"/>
      <c r="D540" s="272" t="s">
        <v>77</v>
      </c>
      <c r="E540" s="112">
        <v>2654</v>
      </c>
      <c r="F540" s="112">
        <v>2766.52</v>
      </c>
      <c r="G540" s="112">
        <v>3000</v>
      </c>
      <c r="H540" s="253">
        <f t="shared" si="181"/>
        <v>0.92217333333333329</v>
      </c>
      <c r="I540" s="147"/>
    </row>
    <row r="541" spans="1:9" ht="25.5" x14ac:dyDescent="0.25">
      <c r="A541" s="262">
        <v>4</v>
      </c>
      <c r="B541" s="263"/>
      <c r="C541" s="264"/>
      <c r="D541" s="265" t="s">
        <v>21</v>
      </c>
      <c r="E541" s="127">
        <f t="shared" ref="E541:G543" si="183">E542</f>
        <v>0</v>
      </c>
      <c r="F541" s="127"/>
      <c r="G541" s="127">
        <f t="shared" si="183"/>
        <v>0</v>
      </c>
      <c r="H541" s="253"/>
      <c r="I541" s="147"/>
    </row>
    <row r="542" spans="1:9" ht="25.5" x14ac:dyDescent="0.25">
      <c r="A542" s="266">
        <v>42</v>
      </c>
      <c r="B542" s="267"/>
      <c r="C542" s="268"/>
      <c r="D542" s="265" t="s">
        <v>40</v>
      </c>
      <c r="E542" s="127">
        <f t="shared" si="183"/>
        <v>0</v>
      </c>
      <c r="F542" s="127"/>
      <c r="G542" s="127">
        <f t="shared" si="183"/>
        <v>0</v>
      </c>
      <c r="H542" s="253"/>
      <c r="I542" s="147"/>
    </row>
    <row r="543" spans="1:9" x14ac:dyDescent="0.25">
      <c r="A543" s="266">
        <v>422</v>
      </c>
      <c r="B543" s="267"/>
      <c r="C543" s="268"/>
      <c r="D543" s="265" t="s">
        <v>89</v>
      </c>
      <c r="E543" s="127">
        <f t="shared" si="183"/>
        <v>0</v>
      </c>
      <c r="F543" s="127"/>
      <c r="G543" s="127">
        <f t="shared" si="183"/>
        <v>0</v>
      </c>
      <c r="H543" s="253"/>
      <c r="I543" s="147"/>
    </row>
    <row r="544" spans="1:9" x14ac:dyDescent="0.25">
      <c r="A544" s="269">
        <v>4226</v>
      </c>
      <c r="B544" s="270"/>
      <c r="C544" s="271"/>
      <c r="D544" s="272" t="s">
        <v>190</v>
      </c>
      <c r="E544" s="112"/>
      <c r="F544" s="112"/>
      <c r="G544" s="112"/>
      <c r="H544" s="253"/>
      <c r="I544" s="147"/>
    </row>
    <row r="545" spans="1:9" ht="25.5" x14ac:dyDescent="0.25">
      <c r="A545" s="258" t="s">
        <v>214</v>
      </c>
      <c r="B545" s="259"/>
      <c r="C545" s="260"/>
      <c r="D545" s="261" t="s">
        <v>215</v>
      </c>
      <c r="E545" s="126">
        <f t="shared" ref="E545:G545" si="184">E546+E559</f>
        <v>2651</v>
      </c>
      <c r="F545" s="126">
        <f t="shared" si="184"/>
        <v>1600.9699999999998</v>
      </c>
      <c r="G545" s="126">
        <f t="shared" si="184"/>
        <v>2229.38</v>
      </c>
      <c r="H545" s="253">
        <f t="shared" si="181"/>
        <v>0.71812342444984689</v>
      </c>
      <c r="I545" s="147"/>
    </row>
    <row r="546" spans="1:9" x14ac:dyDescent="0.25">
      <c r="A546" s="262">
        <v>3</v>
      </c>
      <c r="B546" s="263"/>
      <c r="C546" s="264"/>
      <c r="D546" s="265" t="s">
        <v>19</v>
      </c>
      <c r="E546" s="127">
        <f t="shared" ref="E546:G546" si="185">E547</f>
        <v>1460</v>
      </c>
      <c r="F546" s="127">
        <f t="shared" si="185"/>
        <v>1600.9699999999998</v>
      </c>
      <c r="G546" s="127">
        <f t="shared" si="185"/>
        <v>2129.38</v>
      </c>
      <c r="H546" s="253">
        <f t="shared" si="181"/>
        <v>0.75184795574298613</v>
      </c>
      <c r="I546" s="147"/>
    </row>
    <row r="547" spans="1:9" x14ac:dyDescent="0.25">
      <c r="A547" s="266">
        <v>32</v>
      </c>
      <c r="B547" s="267"/>
      <c r="C547" s="268"/>
      <c r="D547" s="265" t="s">
        <v>30</v>
      </c>
      <c r="E547" s="127">
        <f>E548+E550+E555+E557</f>
        <v>1460</v>
      </c>
      <c r="F547" s="127">
        <f>F548+F550+F555+F557</f>
        <v>1600.9699999999998</v>
      </c>
      <c r="G547" s="127">
        <f>G548+G550+G555+G557</f>
        <v>2129.38</v>
      </c>
      <c r="H547" s="253">
        <f t="shared" si="181"/>
        <v>0.75184795574298613</v>
      </c>
      <c r="I547" s="147"/>
    </row>
    <row r="548" spans="1:9" x14ac:dyDescent="0.25">
      <c r="A548" s="266">
        <v>321</v>
      </c>
      <c r="B548" s="267"/>
      <c r="C548" s="268"/>
      <c r="D548" s="265" t="s">
        <v>72</v>
      </c>
      <c r="E548" s="127">
        <f>E549</f>
        <v>133</v>
      </c>
      <c r="F548" s="127">
        <f>F549</f>
        <v>79.62</v>
      </c>
      <c r="G548" s="127">
        <f>G549</f>
        <v>133</v>
      </c>
      <c r="H548" s="253">
        <f t="shared" si="181"/>
        <v>0.59864661654135343</v>
      </c>
      <c r="I548" s="147"/>
    </row>
    <row r="549" spans="1:9" x14ac:dyDescent="0.25">
      <c r="A549" s="269">
        <v>3211</v>
      </c>
      <c r="B549" s="270"/>
      <c r="C549" s="271"/>
      <c r="D549" s="272" t="s">
        <v>82</v>
      </c>
      <c r="E549" s="112">
        <v>133</v>
      </c>
      <c r="F549" s="112">
        <v>79.62</v>
      </c>
      <c r="G549" s="112">
        <v>133</v>
      </c>
      <c r="H549" s="253">
        <f t="shared" si="181"/>
        <v>0.59864661654135343</v>
      </c>
      <c r="I549" s="147"/>
    </row>
    <row r="550" spans="1:9" x14ac:dyDescent="0.25">
      <c r="A550" s="266">
        <v>322</v>
      </c>
      <c r="B550" s="267"/>
      <c r="C550" s="268"/>
      <c r="D550" s="265" t="s">
        <v>74</v>
      </c>
      <c r="E550" s="127">
        <f>E551+E552+E554+E553</f>
        <v>1327</v>
      </c>
      <c r="F550" s="127">
        <f>F551+F552+F554+F553</f>
        <v>1521.35</v>
      </c>
      <c r="G550" s="127">
        <f>G551+G552+G554+G553</f>
        <v>1996.38</v>
      </c>
      <c r="H550" s="253">
        <f t="shared" si="181"/>
        <v>0.76205431831615211</v>
      </c>
      <c r="I550" s="147"/>
    </row>
    <row r="551" spans="1:9" ht="25.5" x14ac:dyDescent="0.25">
      <c r="A551" s="269">
        <v>3221</v>
      </c>
      <c r="B551" s="270"/>
      <c r="C551" s="271"/>
      <c r="D551" s="272" t="s">
        <v>126</v>
      </c>
      <c r="E551" s="112">
        <v>265</v>
      </c>
      <c r="F551" s="112"/>
      <c r="G551" s="112">
        <v>106</v>
      </c>
      <c r="H551" s="253">
        <f t="shared" si="181"/>
        <v>0</v>
      </c>
      <c r="I551" s="147"/>
    </row>
    <row r="552" spans="1:9" x14ac:dyDescent="0.25">
      <c r="A552" s="269">
        <v>3222</v>
      </c>
      <c r="B552" s="270"/>
      <c r="C552" s="271"/>
      <c r="D552" s="272" t="s">
        <v>86</v>
      </c>
      <c r="E552" s="112"/>
      <c r="F552" s="112"/>
      <c r="G552" s="112"/>
      <c r="H552" s="253"/>
      <c r="I552" s="147"/>
    </row>
    <row r="553" spans="1:9" x14ac:dyDescent="0.25">
      <c r="A553" s="269">
        <v>3225</v>
      </c>
      <c r="B553" s="270"/>
      <c r="C553" s="271"/>
      <c r="D553" s="272" t="s">
        <v>75</v>
      </c>
      <c r="E553" s="112">
        <v>531</v>
      </c>
      <c r="F553" s="112">
        <v>1094.78</v>
      </c>
      <c r="G553" s="112">
        <v>1359.38</v>
      </c>
      <c r="H553" s="253">
        <f t="shared" si="181"/>
        <v>0.8053524400829789</v>
      </c>
      <c r="I553" s="147"/>
    </row>
    <row r="554" spans="1:9" ht="25.5" x14ac:dyDescent="0.25">
      <c r="A554" s="269">
        <v>3227</v>
      </c>
      <c r="B554" s="270"/>
      <c r="C554" s="271"/>
      <c r="D554" s="272" t="s">
        <v>128</v>
      </c>
      <c r="E554" s="112">
        <v>531</v>
      </c>
      <c r="F554" s="112">
        <v>426.57</v>
      </c>
      <c r="G554" s="112">
        <v>531</v>
      </c>
      <c r="H554" s="253">
        <f t="shared" si="181"/>
        <v>0.80333333333333334</v>
      </c>
      <c r="I554" s="147"/>
    </row>
    <row r="555" spans="1:9" x14ac:dyDescent="0.25">
      <c r="A555" s="266">
        <v>323</v>
      </c>
      <c r="B555" s="267"/>
      <c r="C555" s="268"/>
      <c r="D555" s="265" t="s">
        <v>87</v>
      </c>
      <c r="E555" s="127"/>
      <c r="F555" s="127"/>
      <c r="G555" s="127"/>
      <c r="H555" s="253"/>
      <c r="I555" s="147"/>
    </row>
    <row r="556" spans="1:9" x14ac:dyDescent="0.25">
      <c r="A556" s="275">
        <v>3237</v>
      </c>
      <c r="B556" s="276"/>
      <c r="C556" s="277"/>
      <c r="D556" s="272" t="s">
        <v>88</v>
      </c>
      <c r="E556" s="112"/>
      <c r="F556" s="112"/>
      <c r="G556" s="112"/>
      <c r="H556" s="253"/>
      <c r="I556" s="147"/>
    </row>
    <row r="557" spans="1:9" ht="25.5" x14ac:dyDescent="0.25">
      <c r="A557" s="266">
        <v>329</v>
      </c>
      <c r="B557" s="267"/>
      <c r="C557" s="268"/>
      <c r="D557" s="265" t="s">
        <v>77</v>
      </c>
      <c r="E557" s="127">
        <f t="shared" ref="E557:G557" si="186">E558</f>
        <v>0</v>
      </c>
      <c r="F557" s="127"/>
      <c r="G557" s="127">
        <f t="shared" si="186"/>
        <v>0</v>
      </c>
      <c r="H557" s="253"/>
      <c r="I557" s="147"/>
    </row>
    <row r="558" spans="1:9" ht="25.5" x14ac:dyDescent="0.25">
      <c r="A558" s="269">
        <v>3299</v>
      </c>
      <c r="B558" s="270"/>
      <c r="C558" s="271"/>
      <c r="D558" s="272" t="s">
        <v>77</v>
      </c>
      <c r="E558" s="112"/>
      <c r="F558" s="112"/>
      <c r="G558" s="112"/>
      <c r="H558" s="253"/>
      <c r="I558" s="147"/>
    </row>
    <row r="559" spans="1:9" ht="25.5" x14ac:dyDescent="0.25">
      <c r="A559" s="262">
        <v>4</v>
      </c>
      <c r="B559" s="263"/>
      <c r="C559" s="264"/>
      <c r="D559" s="265" t="s">
        <v>21</v>
      </c>
      <c r="E559" s="127">
        <f t="shared" ref="E559:G560" si="187">E560</f>
        <v>1191</v>
      </c>
      <c r="F559" s="127"/>
      <c r="G559" s="127">
        <f t="shared" si="187"/>
        <v>100</v>
      </c>
      <c r="H559" s="253">
        <f t="shared" si="181"/>
        <v>0</v>
      </c>
      <c r="I559" s="147"/>
    </row>
    <row r="560" spans="1:9" ht="25.5" x14ac:dyDescent="0.25">
      <c r="A560" s="266">
        <v>42</v>
      </c>
      <c r="B560" s="267"/>
      <c r="C560" s="268"/>
      <c r="D560" s="265" t="s">
        <v>40</v>
      </c>
      <c r="E560" s="127">
        <f t="shared" si="187"/>
        <v>1191</v>
      </c>
      <c r="F560" s="127"/>
      <c r="G560" s="127">
        <f t="shared" si="187"/>
        <v>100</v>
      </c>
      <c r="H560" s="253">
        <f t="shared" si="181"/>
        <v>0</v>
      </c>
      <c r="I560" s="147"/>
    </row>
    <row r="561" spans="1:12" x14ac:dyDescent="0.25">
      <c r="A561" s="266">
        <v>422</v>
      </c>
      <c r="B561" s="267"/>
      <c r="C561" s="268"/>
      <c r="D561" s="265" t="s">
        <v>89</v>
      </c>
      <c r="E561" s="127">
        <f>E562+E563</f>
        <v>1191</v>
      </c>
      <c r="F561" s="127"/>
      <c r="G561" s="127">
        <f>G562+G563</f>
        <v>100</v>
      </c>
      <c r="H561" s="253">
        <f t="shared" si="181"/>
        <v>0</v>
      </c>
      <c r="I561" s="147"/>
    </row>
    <row r="562" spans="1:12" x14ac:dyDescent="0.25">
      <c r="A562" s="269">
        <v>4221</v>
      </c>
      <c r="B562" s="270"/>
      <c r="C562" s="271"/>
      <c r="D562" s="272" t="s">
        <v>90</v>
      </c>
      <c r="E562" s="112"/>
      <c r="F562" s="112"/>
      <c r="G562" s="112"/>
      <c r="H562" s="253"/>
      <c r="I562" s="147"/>
    </row>
    <row r="563" spans="1:12" x14ac:dyDescent="0.25">
      <c r="A563" s="269">
        <v>4226</v>
      </c>
      <c r="B563" s="270"/>
      <c r="C563" s="271"/>
      <c r="D563" s="272" t="s">
        <v>190</v>
      </c>
      <c r="E563" s="112">
        <v>1191</v>
      </c>
      <c r="F563" s="112"/>
      <c r="G563" s="112">
        <v>100</v>
      </c>
      <c r="H563" s="253">
        <f t="shared" si="181"/>
        <v>0</v>
      </c>
      <c r="I563" s="147"/>
    </row>
    <row r="564" spans="1:12" s="28" customFormat="1" ht="24" customHeight="1" x14ac:dyDescent="0.25">
      <c r="A564" s="254" t="s">
        <v>191</v>
      </c>
      <c r="B564" s="255"/>
      <c r="C564" s="256"/>
      <c r="D564" s="257" t="s">
        <v>146</v>
      </c>
      <c r="E564" s="125">
        <f t="shared" ref="E564:G568" si="188">E565</f>
        <v>0</v>
      </c>
      <c r="F564" s="125"/>
      <c r="G564" s="125">
        <f t="shared" si="188"/>
        <v>0</v>
      </c>
      <c r="H564" s="253"/>
      <c r="I564" s="147"/>
      <c r="L564"/>
    </row>
    <row r="565" spans="1:12" s="28" customFormat="1" ht="24" customHeight="1" x14ac:dyDescent="0.25">
      <c r="A565" s="258" t="s">
        <v>181</v>
      </c>
      <c r="B565" s="259"/>
      <c r="C565" s="260"/>
      <c r="D565" s="261" t="s">
        <v>182</v>
      </c>
      <c r="E565" s="126">
        <f t="shared" si="188"/>
        <v>0</v>
      </c>
      <c r="F565" s="126"/>
      <c r="G565" s="126">
        <f t="shared" si="188"/>
        <v>0</v>
      </c>
      <c r="H565" s="253"/>
      <c r="I565" s="147"/>
    </row>
    <row r="566" spans="1:12" s="28" customFormat="1" x14ac:dyDescent="0.25">
      <c r="A566" s="262">
        <v>3</v>
      </c>
      <c r="B566" s="263"/>
      <c r="C566" s="264"/>
      <c r="D566" s="265" t="s">
        <v>19</v>
      </c>
      <c r="E566" s="127">
        <f t="shared" si="188"/>
        <v>0</v>
      </c>
      <c r="F566" s="127"/>
      <c r="G566" s="127">
        <f t="shared" si="188"/>
        <v>0</v>
      </c>
      <c r="H566" s="253"/>
      <c r="I566" s="147"/>
    </row>
    <row r="567" spans="1:12" s="28" customFormat="1" x14ac:dyDescent="0.25">
      <c r="A567" s="266">
        <v>32</v>
      </c>
      <c r="B567" s="267"/>
      <c r="C567" s="268"/>
      <c r="D567" s="265" t="s">
        <v>30</v>
      </c>
      <c r="E567" s="127">
        <f t="shared" si="188"/>
        <v>0</v>
      </c>
      <c r="F567" s="127"/>
      <c r="G567" s="127">
        <f t="shared" si="188"/>
        <v>0</v>
      </c>
      <c r="H567" s="253"/>
      <c r="I567" s="147"/>
    </row>
    <row r="568" spans="1:12" s="28" customFormat="1" ht="25.5" x14ac:dyDescent="0.25">
      <c r="A568" s="266">
        <v>329</v>
      </c>
      <c r="B568" s="267"/>
      <c r="C568" s="268"/>
      <c r="D568" s="265" t="s">
        <v>77</v>
      </c>
      <c r="E568" s="127">
        <f t="shared" si="188"/>
        <v>0</v>
      </c>
      <c r="F568" s="127"/>
      <c r="G568" s="127">
        <f t="shared" si="188"/>
        <v>0</v>
      </c>
      <c r="H568" s="253"/>
      <c r="I568" s="147"/>
    </row>
    <row r="569" spans="1:12" ht="25.5" x14ac:dyDescent="0.25">
      <c r="A569" s="269">
        <v>3299</v>
      </c>
      <c r="B569" s="270"/>
      <c r="C569" s="271"/>
      <c r="D569" s="272" t="s">
        <v>77</v>
      </c>
      <c r="E569" s="112"/>
      <c r="F569" s="112"/>
      <c r="G569" s="112"/>
      <c r="H569" s="253"/>
      <c r="I569" s="147"/>
      <c r="L569" s="28"/>
    </row>
    <row r="570" spans="1:12" s="28" customFormat="1" ht="24" customHeight="1" x14ac:dyDescent="0.25">
      <c r="A570" s="254" t="s">
        <v>147</v>
      </c>
      <c r="B570" s="255"/>
      <c r="C570" s="256"/>
      <c r="D570" s="257" t="s">
        <v>192</v>
      </c>
      <c r="E570" s="125">
        <f>E571+E590+E595+E584</f>
        <v>123306</v>
      </c>
      <c r="F570" s="125">
        <f>F571+F590+F595+F584</f>
        <v>53274.490000000005</v>
      </c>
      <c r="G570" s="125">
        <f>G571+G590+G595+G584</f>
        <v>133242</v>
      </c>
      <c r="H570" s="253">
        <f t="shared" si="181"/>
        <v>0.39983256030380815</v>
      </c>
      <c r="I570" s="147"/>
      <c r="L570"/>
    </row>
    <row r="571" spans="1:12" s="28" customFormat="1" ht="25.5" x14ac:dyDescent="0.25">
      <c r="A571" s="258" t="s">
        <v>177</v>
      </c>
      <c r="B571" s="259"/>
      <c r="C571" s="260"/>
      <c r="D571" s="261" t="s">
        <v>178</v>
      </c>
      <c r="E571" s="126">
        <f t="shared" ref="E571:G572" si="189">E572</f>
        <v>34342</v>
      </c>
      <c r="F571" s="126">
        <f t="shared" si="189"/>
        <v>10349.219999999999</v>
      </c>
      <c r="G571" s="126">
        <f t="shared" si="189"/>
        <v>34342</v>
      </c>
      <c r="H571" s="253">
        <f t="shared" si="181"/>
        <v>0.30135752140236444</v>
      </c>
      <c r="I571" s="147"/>
    </row>
    <row r="572" spans="1:12" s="28" customFormat="1" x14ac:dyDescent="0.25">
      <c r="A572" s="262">
        <v>3</v>
      </c>
      <c r="B572" s="263"/>
      <c r="C572" s="264"/>
      <c r="D572" s="265" t="s">
        <v>19</v>
      </c>
      <c r="E572" s="127">
        <f t="shared" si="189"/>
        <v>34342</v>
      </c>
      <c r="F572" s="127">
        <f t="shared" si="189"/>
        <v>10349.219999999999</v>
      </c>
      <c r="G572" s="127">
        <f t="shared" si="189"/>
        <v>34342</v>
      </c>
      <c r="H572" s="253">
        <f t="shared" si="181"/>
        <v>0.30135752140236444</v>
      </c>
      <c r="I572" s="147"/>
    </row>
    <row r="573" spans="1:12" s="28" customFormat="1" x14ac:dyDescent="0.25">
      <c r="A573" s="266">
        <v>32</v>
      </c>
      <c r="B573" s="267"/>
      <c r="C573" s="268"/>
      <c r="D573" s="265" t="s">
        <v>30</v>
      </c>
      <c r="E573" s="127">
        <f>E574+E577+E582</f>
        <v>34342</v>
      </c>
      <c r="F573" s="127">
        <f>F574+F577+F582</f>
        <v>10349.219999999999</v>
      </c>
      <c r="G573" s="127">
        <f>G577+G582+G574</f>
        <v>34342</v>
      </c>
      <c r="H573" s="253">
        <f t="shared" si="181"/>
        <v>0.30135752140236444</v>
      </c>
      <c r="I573" s="147"/>
    </row>
    <row r="574" spans="1:12" s="28" customFormat="1" x14ac:dyDescent="0.25">
      <c r="A574" s="266">
        <v>321</v>
      </c>
      <c r="B574" s="267"/>
      <c r="C574" s="268"/>
      <c r="D574" s="265" t="s">
        <v>72</v>
      </c>
      <c r="E574" s="127">
        <f>SUM(E575:E576)</f>
        <v>186</v>
      </c>
      <c r="F574" s="127"/>
      <c r="G574" s="127">
        <f>SUM(G575:G576)</f>
        <v>186</v>
      </c>
      <c r="H574" s="253">
        <f t="shared" si="181"/>
        <v>0</v>
      </c>
      <c r="I574" s="147"/>
    </row>
    <row r="575" spans="1:12" x14ac:dyDescent="0.25">
      <c r="A575" s="269">
        <v>3211</v>
      </c>
      <c r="B575" s="270"/>
      <c r="C575" s="271"/>
      <c r="D575" s="272" t="s">
        <v>82</v>
      </c>
      <c r="E575" s="112">
        <v>186</v>
      </c>
      <c r="F575" s="112"/>
      <c r="G575" s="112">
        <v>186</v>
      </c>
      <c r="H575" s="253">
        <f t="shared" si="181"/>
        <v>0</v>
      </c>
      <c r="I575" s="147"/>
      <c r="L575" s="28"/>
    </row>
    <row r="576" spans="1:12" x14ac:dyDescent="0.25">
      <c r="A576" s="269">
        <v>3214</v>
      </c>
      <c r="B576" s="270"/>
      <c r="C576" s="271"/>
      <c r="D576" s="272" t="s">
        <v>84</v>
      </c>
      <c r="E576" s="112"/>
      <c r="F576" s="112"/>
      <c r="G576" s="112">
        <f>E576</f>
        <v>0</v>
      </c>
      <c r="H576" s="253"/>
      <c r="I576" s="147"/>
    </row>
    <row r="577" spans="1:12" s="28" customFormat="1" x14ac:dyDescent="0.25">
      <c r="A577" s="266">
        <v>322</v>
      </c>
      <c r="B577" s="267"/>
      <c r="C577" s="268"/>
      <c r="D577" s="265" t="s">
        <v>74</v>
      </c>
      <c r="E577" s="127">
        <f t="shared" ref="E577:G577" si="190">E578+E579+E580+E581</f>
        <v>34156</v>
      </c>
      <c r="F577" s="127">
        <f t="shared" si="190"/>
        <v>10349.219999999999</v>
      </c>
      <c r="G577" s="127">
        <f t="shared" si="190"/>
        <v>34156</v>
      </c>
      <c r="H577" s="253">
        <f t="shared" si="181"/>
        <v>0.30299859468321816</v>
      </c>
      <c r="I577" s="147"/>
      <c r="L577"/>
    </row>
    <row r="578" spans="1:12" ht="25.5" x14ac:dyDescent="0.25">
      <c r="A578" s="269">
        <v>3221</v>
      </c>
      <c r="B578" s="270"/>
      <c r="C578" s="271"/>
      <c r="D578" s="272" t="s">
        <v>126</v>
      </c>
      <c r="E578" s="112">
        <v>265</v>
      </c>
      <c r="F578" s="112">
        <v>64.400000000000006</v>
      </c>
      <c r="G578" s="112">
        <v>265</v>
      </c>
      <c r="H578" s="273">
        <f t="shared" si="181"/>
        <v>0.24301886792452831</v>
      </c>
      <c r="I578" s="148"/>
      <c r="L578" s="28"/>
    </row>
    <row r="579" spans="1:12" x14ac:dyDescent="0.25">
      <c r="A579" s="269">
        <v>3222</v>
      </c>
      <c r="B579" s="270"/>
      <c r="C579" s="271"/>
      <c r="D579" s="272" t="s">
        <v>86</v>
      </c>
      <c r="E579" s="112">
        <v>33758</v>
      </c>
      <c r="F579" s="112">
        <v>10284.82</v>
      </c>
      <c r="G579" s="112">
        <v>33758</v>
      </c>
      <c r="H579" s="273">
        <f t="shared" si="181"/>
        <v>0.30466319094733102</v>
      </c>
      <c r="I579" s="148"/>
    </row>
    <row r="580" spans="1:12" x14ac:dyDescent="0.25">
      <c r="A580" s="269">
        <v>3223</v>
      </c>
      <c r="B580" s="270"/>
      <c r="C580" s="271"/>
      <c r="D580" s="272" t="s">
        <v>98</v>
      </c>
      <c r="E580" s="112"/>
      <c r="F580" s="112"/>
      <c r="G580" s="112"/>
      <c r="H580" s="273"/>
      <c r="I580" s="148"/>
    </row>
    <row r="581" spans="1:12" x14ac:dyDescent="0.25">
      <c r="A581" s="269">
        <v>3225</v>
      </c>
      <c r="B581" s="270"/>
      <c r="C581" s="271"/>
      <c r="D581" s="272" t="s">
        <v>127</v>
      </c>
      <c r="E581" s="112">
        <v>133</v>
      </c>
      <c r="F581" s="112"/>
      <c r="G581" s="112">
        <v>133</v>
      </c>
      <c r="H581" s="253">
        <f t="shared" si="181"/>
        <v>0</v>
      </c>
      <c r="I581" s="147"/>
    </row>
    <row r="582" spans="1:12" s="28" customFormat="1" x14ac:dyDescent="0.25">
      <c r="A582" s="266">
        <v>323</v>
      </c>
      <c r="B582" s="267"/>
      <c r="C582" s="268"/>
      <c r="D582" s="265" t="s">
        <v>87</v>
      </c>
      <c r="E582" s="127">
        <f t="shared" ref="E582:G582" si="191">E583</f>
        <v>0</v>
      </c>
      <c r="F582" s="127"/>
      <c r="G582" s="127">
        <f t="shared" si="191"/>
        <v>0</v>
      </c>
      <c r="H582" s="253"/>
      <c r="I582" s="147"/>
      <c r="L582"/>
    </row>
    <row r="583" spans="1:12" x14ac:dyDescent="0.25">
      <c r="A583" s="269">
        <v>3236</v>
      </c>
      <c r="B583" s="270"/>
      <c r="C583" s="271"/>
      <c r="D583" s="272" t="s">
        <v>103</v>
      </c>
      <c r="E583" s="112"/>
      <c r="F583" s="112"/>
      <c r="G583" s="112"/>
      <c r="H583" s="253"/>
      <c r="I583" s="147"/>
      <c r="L583" s="28"/>
    </row>
    <row r="584" spans="1:12" ht="25.5" x14ac:dyDescent="0.25">
      <c r="A584" s="258" t="s">
        <v>187</v>
      </c>
      <c r="B584" s="259"/>
      <c r="C584" s="260"/>
      <c r="D584" s="261" t="s">
        <v>224</v>
      </c>
      <c r="E584" s="126">
        <f t="shared" ref="E584:G585" si="192">E585</f>
        <v>797</v>
      </c>
      <c r="F584" s="126"/>
      <c r="G584" s="126">
        <f t="shared" si="192"/>
        <v>0</v>
      </c>
      <c r="H584" s="253"/>
      <c r="I584" s="147"/>
    </row>
    <row r="585" spans="1:12" x14ac:dyDescent="0.25">
      <c r="A585" s="262">
        <v>3</v>
      </c>
      <c r="B585" s="263"/>
      <c r="C585" s="264"/>
      <c r="D585" s="265" t="s">
        <v>19</v>
      </c>
      <c r="E585" s="127">
        <f t="shared" si="192"/>
        <v>797</v>
      </c>
      <c r="F585" s="127"/>
      <c r="G585" s="127">
        <f t="shared" si="192"/>
        <v>0</v>
      </c>
      <c r="H585" s="253"/>
      <c r="I585" s="147"/>
    </row>
    <row r="586" spans="1:12" x14ac:dyDescent="0.25">
      <c r="A586" s="266">
        <v>32</v>
      </c>
      <c r="B586" s="267"/>
      <c r="C586" s="268"/>
      <c r="D586" s="265" t="s">
        <v>30</v>
      </c>
      <c r="E586" s="127">
        <f>E587</f>
        <v>797</v>
      </c>
      <c r="F586" s="127"/>
      <c r="G586" s="127">
        <f>G587</f>
        <v>0</v>
      </c>
      <c r="H586" s="253"/>
      <c r="I586" s="147"/>
    </row>
    <row r="587" spans="1:12" x14ac:dyDescent="0.25">
      <c r="A587" s="266">
        <v>322</v>
      </c>
      <c r="B587" s="267"/>
      <c r="C587" s="268"/>
      <c r="D587" s="265" t="s">
        <v>74</v>
      </c>
      <c r="E587" s="127">
        <f>E588+E589</f>
        <v>797</v>
      </c>
      <c r="F587" s="127"/>
      <c r="G587" s="127">
        <f>G588+G589</f>
        <v>0</v>
      </c>
      <c r="H587" s="253"/>
      <c r="I587" s="147"/>
    </row>
    <row r="588" spans="1:12" ht="25.5" x14ac:dyDescent="0.25">
      <c r="A588" s="269">
        <v>3221</v>
      </c>
      <c r="B588" s="270"/>
      <c r="C588" s="271"/>
      <c r="D588" s="272" t="s">
        <v>126</v>
      </c>
      <c r="E588" s="112">
        <v>266</v>
      </c>
      <c r="F588" s="112"/>
      <c r="G588" s="112">
        <v>0</v>
      </c>
      <c r="H588" s="253"/>
      <c r="I588" s="147"/>
    </row>
    <row r="589" spans="1:12" x14ac:dyDescent="0.25">
      <c r="A589" s="269">
        <v>3225</v>
      </c>
      <c r="B589" s="270"/>
      <c r="C589" s="271"/>
      <c r="D589" s="272" t="s">
        <v>75</v>
      </c>
      <c r="E589" s="112">
        <v>531</v>
      </c>
      <c r="F589" s="112"/>
      <c r="G589" s="112">
        <v>0</v>
      </c>
      <c r="H589" s="253"/>
      <c r="I589" s="147"/>
    </row>
    <row r="590" spans="1:12" s="28" customFormat="1" ht="24" customHeight="1" x14ac:dyDescent="0.25">
      <c r="A590" s="258" t="s">
        <v>179</v>
      </c>
      <c r="B590" s="259"/>
      <c r="C590" s="260"/>
      <c r="D590" s="261" t="s">
        <v>180</v>
      </c>
      <c r="E590" s="126">
        <f t="shared" ref="E590:G593" si="193">E591</f>
        <v>0</v>
      </c>
      <c r="F590" s="126"/>
      <c r="G590" s="126">
        <f t="shared" si="193"/>
        <v>0</v>
      </c>
      <c r="H590" s="253"/>
      <c r="I590" s="147"/>
      <c r="L590"/>
    </row>
    <row r="591" spans="1:12" s="28" customFormat="1" x14ac:dyDescent="0.25">
      <c r="A591" s="262">
        <v>3</v>
      </c>
      <c r="B591" s="263"/>
      <c r="C591" s="264"/>
      <c r="D591" s="265" t="s">
        <v>19</v>
      </c>
      <c r="E591" s="127">
        <f t="shared" si="193"/>
        <v>0</v>
      </c>
      <c r="F591" s="127"/>
      <c r="G591" s="127">
        <f t="shared" si="193"/>
        <v>0</v>
      </c>
      <c r="H591" s="253"/>
      <c r="I591" s="147"/>
    </row>
    <row r="592" spans="1:12" s="28" customFormat="1" x14ac:dyDescent="0.25">
      <c r="A592" s="266">
        <v>31</v>
      </c>
      <c r="B592" s="267"/>
      <c r="C592" s="268"/>
      <c r="D592" s="265" t="s">
        <v>20</v>
      </c>
      <c r="E592" s="127">
        <f t="shared" si="193"/>
        <v>0</v>
      </c>
      <c r="F592" s="127"/>
      <c r="G592" s="127">
        <f t="shared" si="193"/>
        <v>0</v>
      </c>
      <c r="H592" s="253"/>
      <c r="I592" s="147"/>
    </row>
    <row r="593" spans="1:12" s="28" customFormat="1" x14ac:dyDescent="0.25">
      <c r="A593" s="266">
        <v>311</v>
      </c>
      <c r="B593" s="267"/>
      <c r="C593" s="268"/>
      <c r="D593" s="265" t="s">
        <v>153</v>
      </c>
      <c r="E593" s="127">
        <f t="shared" si="193"/>
        <v>0</v>
      </c>
      <c r="F593" s="127"/>
      <c r="G593" s="127">
        <f t="shared" si="193"/>
        <v>0</v>
      </c>
      <c r="H593" s="253"/>
      <c r="I593" s="147"/>
    </row>
    <row r="594" spans="1:12" x14ac:dyDescent="0.25">
      <c r="A594" s="269">
        <v>3111</v>
      </c>
      <c r="B594" s="270"/>
      <c r="C594" s="271"/>
      <c r="D594" s="272" t="s">
        <v>68</v>
      </c>
      <c r="E594" s="112"/>
      <c r="F594" s="112"/>
      <c r="G594" s="112"/>
      <c r="H594" s="253"/>
      <c r="I594" s="147"/>
      <c r="L594" s="28"/>
    </row>
    <row r="595" spans="1:12" s="28" customFormat="1" ht="24" customHeight="1" x14ac:dyDescent="0.25">
      <c r="A595" s="258" t="s">
        <v>181</v>
      </c>
      <c r="B595" s="259"/>
      <c r="C595" s="260"/>
      <c r="D595" s="261" t="s">
        <v>182</v>
      </c>
      <c r="E595" s="126">
        <f t="shared" ref="E595:G595" si="194">E596</f>
        <v>88167</v>
      </c>
      <c r="F595" s="126">
        <f t="shared" si="194"/>
        <v>42925.270000000004</v>
      </c>
      <c r="G595" s="126">
        <f t="shared" si="194"/>
        <v>98900</v>
      </c>
      <c r="H595" s="253">
        <f t="shared" si="181"/>
        <v>0.43402699696663299</v>
      </c>
      <c r="I595" s="147"/>
      <c r="L595"/>
    </row>
    <row r="596" spans="1:12" s="28" customFormat="1" x14ac:dyDescent="0.25">
      <c r="A596" s="262">
        <v>3</v>
      </c>
      <c r="B596" s="263"/>
      <c r="C596" s="264"/>
      <c r="D596" s="265" t="s">
        <v>19</v>
      </c>
      <c r="E596" s="127">
        <f t="shared" ref="E596:G596" si="195">E597+E604+E610</f>
        <v>88167</v>
      </c>
      <c r="F596" s="127">
        <f t="shared" si="195"/>
        <v>42925.270000000004</v>
      </c>
      <c r="G596" s="127">
        <f t="shared" si="195"/>
        <v>98900</v>
      </c>
      <c r="H596" s="253">
        <f t="shared" si="181"/>
        <v>0.43402699696663299</v>
      </c>
      <c r="I596" s="147"/>
    </row>
    <row r="597" spans="1:12" s="28" customFormat="1" x14ac:dyDescent="0.25">
      <c r="A597" s="266">
        <v>31</v>
      </c>
      <c r="B597" s="267"/>
      <c r="C597" s="268"/>
      <c r="D597" s="265" t="s">
        <v>20</v>
      </c>
      <c r="E597" s="127">
        <f t="shared" ref="E597:G597" si="196">E598+E600+E602</f>
        <v>86176</v>
      </c>
      <c r="F597" s="127">
        <f t="shared" si="196"/>
        <v>41773.550000000003</v>
      </c>
      <c r="G597" s="127">
        <f t="shared" si="196"/>
        <v>96700</v>
      </c>
      <c r="H597" s="253">
        <f t="shared" si="181"/>
        <v>0.4319912099276112</v>
      </c>
      <c r="I597" s="147"/>
    </row>
    <row r="598" spans="1:12" s="28" customFormat="1" x14ac:dyDescent="0.25">
      <c r="A598" s="266">
        <v>311</v>
      </c>
      <c r="B598" s="267"/>
      <c r="C598" s="268"/>
      <c r="D598" s="265" t="s">
        <v>153</v>
      </c>
      <c r="E598" s="127">
        <f t="shared" ref="E598:G598" si="197">E599</f>
        <v>71471</v>
      </c>
      <c r="F598" s="127">
        <f t="shared" si="197"/>
        <v>37013.89</v>
      </c>
      <c r="G598" s="127">
        <f t="shared" si="197"/>
        <v>80000</v>
      </c>
      <c r="H598" s="253">
        <f t="shared" ref="H598:H660" si="198">F598/G598</f>
        <v>0.46267362499999998</v>
      </c>
      <c r="I598" s="147"/>
    </row>
    <row r="599" spans="1:12" x14ac:dyDescent="0.25">
      <c r="A599" s="269">
        <v>3111</v>
      </c>
      <c r="B599" s="270"/>
      <c r="C599" s="271"/>
      <c r="D599" s="272" t="s">
        <v>68</v>
      </c>
      <c r="E599" s="112">
        <v>71471</v>
      </c>
      <c r="F599" s="112">
        <v>37013.89</v>
      </c>
      <c r="G599" s="112">
        <v>80000</v>
      </c>
      <c r="H599" s="253">
        <f t="shared" si="198"/>
        <v>0.46267362499999998</v>
      </c>
      <c r="I599" s="147"/>
      <c r="L599" s="28"/>
    </row>
    <row r="600" spans="1:12" s="28" customFormat="1" x14ac:dyDescent="0.25">
      <c r="A600" s="266">
        <v>312</v>
      </c>
      <c r="B600" s="267"/>
      <c r="C600" s="268"/>
      <c r="D600" s="265" t="s">
        <v>69</v>
      </c>
      <c r="E600" s="127">
        <f t="shared" ref="E600:G600" si="199">E601</f>
        <v>2959</v>
      </c>
      <c r="F600" s="127">
        <f t="shared" si="199"/>
        <v>1648.32</v>
      </c>
      <c r="G600" s="127">
        <f t="shared" si="199"/>
        <v>3500</v>
      </c>
      <c r="H600" s="253">
        <f t="shared" si="198"/>
        <v>0.47094857142857138</v>
      </c>
      <c r="I600" s="147"/>
      <c r="L600"/>
    </row>
    <row r="601" spans="1:12" x14ac:dyDescent="0.25">
      <c r="A601" s="269">
        <v>3121</v>
      </c>
      <c r="B601" s="270"/>
      <c r="C601" s="271"/>
      <c r="D601" s="272" t="s">
        <v>69</v>
      </c>
      <c r="E601" s="112">
        <v>2959</v>
      </c>
      <c r="F601" s="112">
        <v>1648.32</v>
      </c>
      <c r="G601" s="112">
        <v>3500</v>
      </c>
      <c r="H601" s="253">
        <f t="shared" si="198"/>
        <v>0.47094857142857138</v>
      </c>
      <c r="I601" s="147"/>
      <c r="L601" s="28"/>
    </row>
    <row r="602" spans="1:12" s="28" customFormat="1" x14ac:dyDescent="0.25">
      <c r="A602" s="266">
        <v>313</v>
      </c>
      <c r="B602" s="267"/>
      <c r="C602" s="268"/>
      <c r="D602" s="265" t="s">
        <v>70</v>
      </c>
      <c r="E602" s="127">
        <f t="shared" ref="E602:G602" si="200">E603</f>
        <v>11746</v>
      </c>
      <c r="F602" s="127">
        <f t="shared" si="200"/>
        <v>3111.34</v>
      </c>
      <c r="G602" s="127">
        <f t="shared" si="200"/>
        <v>13200</v>
      </c>
      <c r="H602" s="253">
        <f t="shared" si="198"/>
        <v>0.23570757575757578</v>
      </c>
      <c r="I602" s="147"/>
      <c r="L602"/>
    </row>
    <row r="603" spans="1:12" ht="25.5" x14ac:dyDescent="0.25">
      <c r="A603" s="269">
        <v>3132</v>
      </c>
      <c r="B603" s="270"/>
      <c r="C603" s="271"/>
      <c r="D603" s="272" t="s">
        <v>71</v>
      </c>
      <c r="E603" s="112">
        <v>11746</v>
      </c>
      <c r="F603" s="112">
        <v>3111.34</v>
      </c>
      <c r="G603" s="112">
        <v>13200</v>
      </c>
      <c r="H603" s="253">
        <f t="shared" si="198"/>
        <v>0.23570757575757578</v>
      </c>
      <c r="I603" s="147"/>
      <c r="L603" s="28"/>
    </row>
    <row r="604" spans="1:12" s="28" customFormat="1" x14ac:dyDescent="0.25">
      <c r="A604" s="266">
        <v>32</v>
      </c>
      <c r="B604" s="267"/>
      <c r="C604" s="268"/>
      <c r="D604" s="265" t="s">
        <v>30</v>
      </c>
      <c r="E604" s="127">
        <f t="shared" ref="E604:G604" si="201">E605+E607</f>
        <v>1991</v>
      </c>
      <c r="F604" s="127">
        <f t="shared" si="201"/>
        <v>1151.72</v>
      </c>
      <c r="G604" s="127">
        <f t="shared" si="201"/>
        <v>2200</v>
      </c>
      <c r="H604" s="253">
        <f t="shared" si="198"/>
        <v>0.52350909090909092</v>
      </c>
      <c r="I604" s="147"/>
      <c r="L604"/>
    </row>
    <row r="605" spans="1:12" s="28" customFormat="1" x14ac:dyDescent="0.25">
      <c r="A605" s="266">
        <v>321</v>
      </c>
      <c r="B605" s="267"/>
      <c r="C605" s="268"/>
      <c r="D605" s="265" t="s">
        <v>72</v>
      </c>
      <c r="E605" s="127">
        <f t="shared" ref="E605:G605" si="202">E606</f>
        <v>1991</v>
      </c>
      <c r="F605" s="127">
        <f t="shared" si="202"/>
        <v>1151.72</v>
      </c>
      <c r="G605" s="127">
        <f t="shared" si="202"/>
        <v>2200</v>
      </c>
      <c r="H605" s="253">
        <f t="shared" si="198"/>
        <v>0.52350909090909092</v>
      </c>
      <c r="I605" s="147"/>
    </row>
    <row r="606" spans="1:12" ht="25.5" x14ac:dyDescent="0.25">
      <c r="A606" s="269">
        <v>3212</v>
      </c>
      <c r="B606" s="270"/>
      <c r="C606" s="271"/>
      <c r="D606" s="272" t="s">
        <v>155</v>
      </c>
      <c r="E606" s="112">
        <v>1991</v>
      </c>
      <c r="F606" s="112">
        <v>1151.72</v>
      </c>
      <c r="G606" s="112">
        <v>2200</v>
      </c>
      <c r="H606" s="253">
        <f t="shared" si="198"/>
        <v>0.52350909090909092</v>
      </c>
      <c r="I606" s="147"/>
      <c r="L606" s="28"/>
    </row>
    <row r="607" spans="1:12" s="28" customFormat="1" x14ac:dyDescent="0.25">
      <c r="A607" s="266">
        <v>323</v>
      </c>
      <c r="B607" s="267"/>
      <c r="C607" s="268"/>
      <c r="D607" s="265" t="s">
        <v>87</v>
      </c>
      <c r="E607" s="127">
        <f t="shared" ref="E607:G607" si="203">E608+E609</f>
        <v>0</v>
      </c>
      <c r="F607" s="127"/>
      <c r="G607" s="127">
        <f t="shared" si="203"/>
        <v>0</v>
      </c>
      <c r="H607" s="253"/>
      <c r="I607" s="147"/>
      <c r="L607"/>
    </row>
    <row r="608" spans="1:12" ht="25.5" x14ac:dyDescent="0.25">
      <c r="A608" s="269">
        <v>3232</v>
      </c>
      <c r="B608" s="270"/>
      <c r="C608" s="271"/>
      <c r="D608" s="272" t="s">
        <v>135</v>
      </c>
      <c r="E608" s="112"/>
      <c r="F608" s="112"/>
      <c r="G608" s="112"/>
      <c r="H608" s="253"/>
      <c r="I608" s="147"/>
      <c r="L608" s="28"/>
    </row>
    <row r="609" spans="1:12" x14ac:dyDescent="0.25">
      <c r="A609" s="269">
        <v>3237</v>
      </c>
      <c r="B609" s="270"/>
      <c r="C609" s="271"/>
      <c r="D609" s="272" t="s">
        <v>88</v>
      </c>
      <c r="E609" s="112"/>
      <c r="F609" s="112"/>
      <c r="G609" s="112"/>
      <c r="H609" s="253"/>
      <c r="I609" s="147"/>
    </row>
    <row r="610" spans="1:12" s="28" customFormat="1" x14ac:dyDescent="0.25">
      <c r="A610" s="266">
        <v>38</v>
      </c>
      <c r="B610" s="267"/>
      <c r="C610" s="268"/>
      <c r="D610" s="265" t="s">
        <v>193</v>
      </c>
      <c r="E610" s="127">
        <f t="shared" ref="E610:G611" si="204">E611</f>
        <v>0</v>
      </c>
      <c r="F610" s="127"/>
      <c r="G610" s="127">
        <f t="shared" si="204"/>
        <v>0</v>
      </c>
      <c r="H610" s="253"/>
      <c r="I610" s="147"/>
      <c r="L610"/>
    </row>
    <row r="611" spans="1:12" s="28" customFormat="1" x14ac:dyDescent="0.25">
      <c r="A611" s="266">
        <v>383</v>
      </c>
      <c r="B611" s="267"/>
      <c r="C611" s="268"/>
      <c r="D611" s="265" t="s">
        <v>194</v>
      </c>
      <c r="E611" s="127">
        <f t="shared" si="204"/>
        <v>0</v>
      </c>
      <c r="F611" s="127"/>
      <c r="G611" s="127">
        <f t="shared" si="204"/>
        <v>0</v>
      </c>
      <c r="H611" s="253"/>
      <c r="I611" s="147"/>
    </row>
    <row r="612" spans="1:12" ht="25.5" x14ac:dyDescent="0.25">
      <c r="A612" s="269">
        <v>3831</v>
      </c>
      <c r="B612" s="270"/>
      <c r="C612" s="271"/>
      <c r="D612" s="272" t="s">
        <v>195</v>
      </c>
      <c r="E612" s="112"/>
      <c r="F612" s="112"/>
      <c r="G612" s="112"/>
      <c r="H612" s="253"/>
      <c r="I612" s="147"/>
      <c r="L612" s="28"/>
    </row>
    <row r="613" spans="1:12" s="28" customFormat="1" ht="24" customHeight="1" x14ac:dyDescent="0.25">
      <c r="A613" s="254" t="s">
        <v>196</v>
      </c>
      <c r="B613" s="255"/>
      <c r="C613" s="256"/>
      <c r="D613" s="257" t="s">
        <v>197</v>
      </c>
      <c r="E613" s="125">
        <f t="shared" ref="E613:G613" si="205">E614+E619</f>
        <v>0</v>
      </c>
      <c r="F613" s="125"/>
      <c r="G613" s="125">
        <f t="shared" si="205"/>
        <v>0</v>
      </c>
      <c r="H613" s="253"/>
      <c r="I613" s="147"/>
      <c r="L613"/>
    </row>
    <row r="614" spans="1:12" s="28" customFormat="1" ht="24" customHeight="1" x14ac:dyDescent="0.25">
      <c r="A614" s="258" t="s">
        <v>173</v>
      </c>
      <c r="B614" s="259"/>
      <c r="C614" s="260"/>
      <c r="D614" s="261" t="s">
        <v>174</v>
      </c>
      <c r="E614" s="126">
        <f t="shared" ref="E614:G617" si="206">E615</f>
        <v>0</v>
      </c>
      <c r="F614" s="126"/>
      <c r="G614" s="126">
        <f t="shared" si="206"/>
        <v>0</v>
      </c>
      <c r="H614" s="253"/>
      <c r="I614" s="147"/>
    </row>
    <row r="615" spans="1:12" s="28" customFormat="1" x14ac:dyDescent="0.25">
      <c r="A615" s="262">
        <v>3</v>
      </c>
      <c r="B615" s="263"/>
      <c r="C615" s="264"/>
      <c r="D615" s="265" t="s">
        <v>19</v>
      </c>
      <c r="E615" s="127">
        <f t="shared" si="206"/>
        <v>0</v>
      </c>
      <c r="F615" s="127"/>
      <c r="G615" s="127">
        <f t="shared" si="206"/>
        <v>0</v>
      </c>
      <c r="H615" s="253"/>
      <c r="I615" s="147"/>
    </row>
    <row r="616" spans="1:12" s="28" customFormat="1" x14ac:dyDescent="0.25">
      <c r="A616" s="266">
        <v>32</v>
      </c>
      <c r="B616" s="267"/>
      <c r="C616" s="268"/>
      <c r="D616" s="265" t="s">
        <v>30</v>
      </c>
      <c r="E616" s="127">
        <f t="shared" si="206"/>
        <v>0</v>
      </c>
      <c r="F616" s="127"/>
      <c r="G616" s="127">
        <f t="shared" si="206"/>
        <v>0</v>
      </c>
      <c r="H616" s="253"/>
      <c r="I616" s="147"/>
    </row>
    <row r="617" spans="1:12" s="28" customFormat="1" ht="25.5" x14ac:dyDescent="0.25">
      <c r="A617" s="266">
        <v>329</v>
      </c>
      <c r="B617" s="267"/>
      <c r="C617" s="268"/>
      <c r="D617" s="265" t="s">
        <v>77</v>
      </c>
      <c r="E617" s="127">
        <f t="shared" si="206"/>
        <v>0</v>
      </c>
      <c r="F617" s="127"/>
      <c r="G617" s="127">
        <f t="shared" si="206"/>
        <v>0</v>
      </c>
      <c r="H617" s="253"/>
      <c r="I617" s="147"/>
    </row>
    <row r="618" spans="1:12" ht="25.5" x14ac:dyDescent="0.25">
      <c r="A618" s="269">
        <v>3299</v>
      </c>
      <c r="B618" s="270"/>
      <c r="C618" s="271"/>
      <c r="D618" s="272" t="s">
        <v>77</v>
      </c>
      <c r="E618" s="112"/>
      <c r="F618" s="112"/>
      <c r="G618" s="112"/>
      <c r="H618" s="253"/>
      <c r="I618" s="147"/>
      <c r="L618" s="28"/>
    </row>
    <row r="619" spans="1:12" s="28" customFormat="1" ht="24" customHeight="1" x14ac:dyDescent="0.25">
      <c r="A619" s="258" t="s">
        <v>181</v>
      </c>
      <c r="B619" s="259"/>
      <c r="C619" s="260"/>
      <c r="D619" s="261" t="s">
        <v>182</v>
      </c>
      <c r="E619" s="126">
        <f t="shared" ref="E619:G620" si="207">E620</f>
        <v>0</v>
      </c>
      <c r="F619" s="126"/>
      <c r="G619" s="126">
        <f t="shared" si="207"/>
        <v>0</v>
      </c>
      <c r="H619" s="253"/>
      <c r="I619" s="147"/>
      <c r="L619"/>
    </row>
    <row r="620" spans="1:12" s="28" customFormat="1" x14ac:dyDescent="0.25">
      <c r="A620" s="262">
        <v>3</v>
      </c>
      <c r="B620" s="263"/>
      <c r="C620" s="264"/>
      <c r="D620" s="265" t="s">
        <v>19</v>
      </c>
      <c r="E620" s="127">
        <f t="shared" si="207"/>
        <v>0</v>
      </c>
      <c r="F620" s="127"/>
      <c r="G620" s="127">
        <f t="shared" si="207"/>
        <v>0</v>
      </c>
      <c r="H620" s="253"/>
      <c r="I620" s="147"/>
    </row>
    <row r="621" spans="1:12" s="28" customFormat="1" x14ac:dyDescent="0.25">
      <c r="A621" s="266">
        <v>32</v>
      </c>
      <c r="B621" s="267"/>
      <c r="C621" s="268"/>
      <c r="D621" s="265" t="s">
        <v>30</v>
      </c>
      <c r="E621" s="127">
        <f t="shared" ref="E621:G621" si="208">E622+E624</f>
        <v>0</v>
      </c>
      <c r="F621" s="127"/>
      <c r="G621" s="127">
        <f t="shared" si="208"/>
        <v>0</v>
      </c>
      <c r="H621" s="253"/>
      <c r="I621" s="147"/>
    </row>
    <row r="622" spans="1:12" s="28" customFormat="1" x14ac:dyDescent="0.25">
      <c r="A622" s="266">
        <v>321</v>
      </c>
      <c r="B622" s="267"/>
      <c r="C622" s="268"/>
      <c r="D622" s="265" t="s">
        <v>72</v>
      </c>
      <c r="E622" s="127">
        <f t="shared" ref="E622:G622" si="209">E623</f>
        <v>0</v>
      </c>
      <c r="F622" s="127"/>
      <c r="G622" s="127">
        <f t="shared" si="209"/>
        <v>0</v>
      </c>
      <c r="H622" s="253"/>
      <c r="I622" s="147"/>
    </row>
    <row r="623" spans="1:12" x14ac:dyDescent="0.25">
      <c r="A623" s="269">
        <v>3211</v>
      </c>
      <c r="B623" s="270"/>
      <c r="C623" s="271"/>
      <c r="D623" s="272" t="s">
        <v>82</v>
      </c>
      <c r="E623" s="112"/>
      <c r="F623" s="112"/>
      <c r="G623" s="112"/>
      <c r="H623" s="253"/>
      <c r="I623" s="147"/>
      <c r="L623" s="28"/>
    </row>
    <row r="624" spans="1:12" s="28" customFormat="1" ht="25.5" x14ac:dyDescent="0.25">
      <c r="A624" s="266">
        <v>329</v>
      </c>
      <c r="B624" s="267"/>
      <c r="C624" s="268"/>
      <c r="D624" s="265" t="s">
        <v>77</v>
      </c>
      <c r="E624" s="127">
        <f t="shared" ref="E624:G624" si="210">E625</f>
        <v>0</v>
      </c>
      <c r="F624" s="127"/>
      <c r="G624" s="127">
        <f t="shared" si="210"/>
        <v>0</v>
      </c>
      <c r="H624" s="253"/>
      <c r="I624" s="147"/>
      <c r="L624"/>
    </row>
    <row r="625" spans="1:12" ht="25.5" x14ac:dyDescent="0.25">
      <c r="A625" s="269">
        <v>3299</v>
      </c>
      <c r="B625" s="270"/>
      <c r="C625" s="271"/>
      <c r="D625" s="272" t="s">
        <v>77</v>
      </c>
      <c r="E625" s="112"/>
      <c r="F625" s="112"/>
      <c r="G625" s="112"/>
      <c r="H625" s="253"/>
      <c r="I625" s="147"/>
      <c r="L625" s="28"/>
    </row>
    <row r="626" spans="1:12" s="28" customFormat="1" ht="25.5" x14ac:dyDescent="0.25">
      <c r="A626" s="254" t="s">
        <v>198</v>
      </c>
      <c r="B626" s="255"/>
      <c r="C626" s="256"/>
      <c r="D626" s="257" t="s">
        <v>199</v>
      </c>
      <c r="E626" s="125">
        <f t="shared" ref="E626:G630" si="211">E627</f>
        <v>0</v>
      </c>
      <c r="F626" s="125"/>
      <c r="G626" s="125">
        <f t="shared" si="211"/>
        <v>0</v>
      </c>
      <c r="H626" s="253"/>
      <c r="I626" s="147"/>
      <c r="L626"/>
    </row>
    <row r="627" spans="1:12" s="28" customFormat="1" ht="24" customHeight="1" x14ac:dyDescent="0.25">
      <c r="A627" s="258" t="s">
        <v>181</v>
      </c>
      <c r="B627" s="259"/>
      <c r="C627" s="260"/>
      <c r="D627" s="261" t="s">
        <v>182</v>
      </c>
      <c r="E627" s="126">
        <f t="shared" si="211"/>
        <v>0</v>
      </c>
      <c r="F627" s="126"/>
      <c r="G627" s="126">
        <f t="shared" si="211"/>
        <v>0</v>
      </c>
      <c r="H627" s="253"/>
      <c r="I627" s="147"/>
    </row>
    <row r="628" spans="1:12" s="28" customFormat="1" x14ac:dyDescent="0.25">
      <c r="A628" s="262">
        <v>3</v>
      </c>
      <c r="B628" s="263"/>
      <c r="C628" s="264"/>
      <c r="D628" s="265" t="s">
        <v>19</v>
      </c>
      <c r="E628" s="127">
        <f t="shared" si="211"/>
        <v>0</v>
      </c>
      <c r="F628" s="127"/>
      <c r="G628" s="127">
        <f t="shared" si="211"/>
        <v>0</v>
      </c>
      <c r="H628" s="253"/>
      <c r="I628" s="147"/>
    </row>
    <row r="629" spans="1:12" s="28" customFormat="1" x14ac:dyDescent="0.25">
      <c r="A629" s="266">
        <v>32</v>
      </c>
      <c r="B629" s="267"/>
      <c r="C629" s="268"/>
      <c r="D629" s="265" t="s">
        <v>30</v>
      </c>
      <c r="E629" s="127">
        <f t="shared" si="211"/>
        <v>0</v>
      </c>
      <c r="F629" s="127"/>
      <c r="G629" s="127">
        <f t="shared" si="211"/>
        <v>0</v>
      </c>
      <c r="H629" s="253"/>
      <c r="I629" s="147"/>
    </row>
    <row r="630" spans="1:12" s="28" customFormat="1" ht="25.5" x14ac:dyDescent="0.25">
      <c r="A630" s="266">
        <v>329</v>
      </c>
      <c r="B630" s="267"/>
      <c r="C630" s="268"/>
      <c r="D630" s="265" t="s">
        <v>77</v>
      </c>
      <c r="E630" s="127">
        <f t="shared" si="211"/>
        <v>0</v>
      </c>
      <c r="F630" s="127"/>
      <c r="G630" s="127">
        <f t="shared" si="211"/>
        <v>0</v>
      </c>
      <c r="H630" s="253"/>
      <c r="I630" s="147"/>
    </row>
    <row r="631" spans="1:12" ht="25.5" x14ac:dyDescent="0.25">
      <c r="A631" s="269">
        <v>3299</v>
      </c>
      <c r="B631" s="270"/>
      <c r="C631" s="271"/>
      <c r="D631" s="272" t="s">
        <v>77</v>
      </c>
      <c r="E631" s="112"/>
      <c r="F631" s="112"/>
      <c r="G631" s="112"/>
      <c r="H631" s="253"/>
      <c r="I631" s="147"/>
      <c r="L631" s="28"/>
    </row>
    <row r="632" spans="1:12" s="28" customFormat="1" ht="24" customHeight="1" x14ac:dyDescent="0.25">
      <c r="A632" s="254" t="s">
        <v>200</v>
      </c>
      <c r="B632" s="255"/>
      <c r="C632" s="256"/>
      <c r="D632" s="257" t="s">
        <v>171</v>
      </c>
      <c r="E632" s="125">
        <f>E633+E644+E653+E674+E661+E669+E682</f>
        <v>7559</v>
      </c>
      <c r="F632" s="125">
        <f>F633+F644+F653+F674+F661+F669+F682</f>
        <v>1782.3000000000002</v>
      </c>
      <c r="G632" s="125">
        <f>G633+G644+G653+G674+G661+G669+G682</f>
        <v>3909.21</v>
      </c>
      <c r="H632" s="253">
        <f t="shared" si="198"/>
        <v>0.45592331954538134</v>
      </c>
      <c r="I632" s="147"/>
      <c r="L632"/>
    </row>
    <row r="633" spans="1:12" s="28" customFormat="1" ht="24" customHeight="1" x14ac:dyDescent="0.25">
      <c r="A633" s="258" t="s">
        <v>173</v>
      </c>
      <c r="B633" s="259"/>
      <c r="C633" s="260"/>
      <c r="D633" s="261" t="s">
        <v>174</v>
      </c>
      <c r="E633" s="126">
        <f t="shared" ref="E633:G634" si="212">E634</f>
        <v>179</v>
      </c>
      <c r="F633" s="126">
        <f>F634</f>
        <v>217.24</v>
      </c>
      <c r="G633" s="126">
        <f t="shared" si="212"/>
        <v>300</v>
      </c>
      <c r="H633" s="253">
        <f t="shared" si="198"/>
        <v>0.72413333333333341</v>
      </c>
      <c r="I633" s="147"/>
    </row>
    <row r="634" spans="1:12" s="28" customFormat="1" ht="25.5" x14ac:dyDescent="0.25">
      <c r="A634" s="262">
        <v>4</v>
      </c>
      <c r="B634" s="263"/>
      <c r="C634" s="264"/>
      <c r="D634" s="265" t="s">
        <v>21</v>
      </c>
      <c r="E634" s="127">
        <f t="shared" si="212"/>
        <v>179</v>
      </c>
      <c r="F634" s="127">
        <f>F635</f>
        <v>217.24</v>
      </c>
      <c r="G634" s="127">
        <f t="shared" si="212"/>
        <v>300</v>
      </c>
      <c r="H634" s="253">
        <f t="shared" si="198"/>
        <v>0.72413333333333341</v>
      </c>
      <c r="I634" s="147"/>
    </row>
    <row r="635" spans="1:12" s="28" customFormat="1" ht="25.5" x14ac:dyDescent="0.25">
      <c r="A635" s="266">
        <v>42</v>
      </c>
      <c r="B635" s="267"/>
      <c r="C635" s="268"/>
      <c r="D635" s="265" t="s">
        <v>40</v>
      </c>
      <c r="E635" s="127">
        <f t="shared" ref="E635:G635" si="213">E636+E642</f>
        <v>179</v>
      </c>
      <c r="F635" s="127">
        <f>F636+F642</f>
        <v>217.24</v>
      </c>
      <c r="G635" s="127">
        <f t="shared" si="213"/>
        <v>300</v>
      </c>
      <c r="H635" s="253">
        <f t="shared" si="198"/>
        <v>0.72413333333333341</v>
      </c>
      <c r="I635" s="147"/>
    </row>
    <row r="636" spans="1:12" s="28" customFormat="1" x14ac:dyDescent="0.25">
      <c r="A636" s="266">
        <v>422</v>
      </c>
      <c r="B636" s="267"/>
      <c r="C636" s="268"/>
      <c r="D636" s="265" t="s">
        <v>89</v>
      </c>
      <c r="E636" s="127">
        <f t="shared" ref="E636:G636" si="214">E637+E638+E639+E640+E641</f>
        <v>150</v>
      </c>
      <c r="F636" s="127">
        <f>F637+F638+F639+F640+F641</f>
        <v>178.24</v>
      </c>
      <c r="G636" s="127">
        <f t="shared" si="214"/>
        <v>250</v>
      </c>
      <c r="H636" s="253">
        <f t="shared" si="198"/>
        <v>0.71296000000000004</v>
      </c>
      <c r="I636" s="147"/>
    </row>
    <row r="637" spans="1:12" x14ac:dyDescent="0.25">
      <c r="A637" s="269">
        <v>4221</v>
      </c>
      <c r="B637" s="270"/>
      <c r="C637" s="271"/>
      <c r="D637" s="272" t="s">
        <v>90</v>
      </c>
      <c r="E637" s="112">
        <v>100</v>
      </c>
      <c r="F637" s="112"/>
      <c r="G637" s="112"/>
      <c r="H637" s="273">
        <v>0</v>
      </c>
      <c r="I637" s="148"/>
      <c r="L637" s="28"/>
    </row>
    <row r="638" spans="1:12" x14ac:dyDescent="0.25">
      <c r="A638" s="269">
        <v>4223</v>
      </c>
      <c r="B638" s="270"/>
      <c r="C638" s="271"/>
      <c r="D638" s="272" t="s">
        <v>201</v>
      </c>
      <c r="E638" s="112"/>
      <c r="F638" s="112"/>
      <c r="G638" s="112">
        <f>E638</f>
        <v>0</v>
      </c>
      <c r="H638" s="273">
        <v>0</v>
      </c>
      <c r="I638" s="148"/>
    </row>
    <row r="639" spans="1:12" x14ac:dyDescent="0.25">
      <c r="A639" s="269">
        <v>4225</v>
      </c>
      <c r="B639" s="270"/>
      <c r="C639" s="271"/>
      <c r="D639" s="272" t="s">
        <v>202</v>
      </c>
      <c r="E639" s="112"/>
      <c r="F639" s="112"/>
      <c r="G639" s="112">
        <f>E639</f>
        <v>0</v>
      </c>
      <c r="H639" s="273">
        <v>0</v>
      </c>
      <c r="I639" s="148"/>
    </row>
    <row r="640" spans="1:12" x14ac:dyDescent="0.25">
      <c r="A640" s="269">
        <v>4226</v>
      </c>
      <c r="B640" s="270"/>
      <c r="C640" s="271"/>
      <c r="D640" s="272" t="s">
        <v>190</v>
      </c>
      <c r="E640" s="112"/>
      <c r="F640" s="112"/>
      <c r="G640" s="112">
        <f>E640</f>
        <v>0</v>
      </c>
      <c r="H640" s="273">
        <v>0</v>
      </c>
      <c r="I640" s="148"/>
    </row>
    <row r="641" spans="1:12" ht="25.5" x14ac:dyDescent="0.25">
      <c r="A641" s="269">
        <v>4227</v>
      </c>
      <c r="B641" s="270"/>
      <c r="C641" s="271"/>
      <c r="D641" s="272" t="s">
        <v>203</v>
      </c>
      <c r="E641" s="112">
        <v>50</v>
      </c>
      <c r="F641" s="112">
        <v>178.24</v>
      </c>
      <c r="G641" s="112">
        <v>250</v>
      </c>
      <c r="H641" s="273">
        <f t="shared" si="198"/>
        <v>0.71296000000000004</v>
      </c>
      <c r="I641" s="148"/>
    </row>
    <row r="642" spans="1:12" s="28" customFormat="1" ht="25.5" x14ac:dyDescent="0.25">
      <c r="A642" s="266">
        <v>424</v>
      </c>
      <c r="B642" s="267"/>
      <c r="C642" s="268"/>
      <c r="D642" s="265" t="s">
        <v>204</v>
      </c>
      <c r="E642" s="127">
        <f t="shared" ref="E642:G642" si="215">E643</f>
        <v>29</v>
      </c>
      <c r="F642" s="127">
        <f>F643</f>
        <v>39</v>
      </c>
      <c r="G642" s="127">
        <f t="shared" si="215"/>
        <v>50</v>
      </c>
      <c r="H642" s="253">
        <f t="shared" si="198"/>
        <v>0.78</v>
      </c>
      <c r="I642" s="147"/>
      <c r="L642"/>
    </row>
    <row r="643" spans="1:12" x14ac:dyDescent="0.25">
      <c r="A643" s="269">
        <v>4241</v>
      </c>
      <c r="B643" s="270"/>
      <c r="C643" s="271"/>
      <c r="D643" s="272" t="s">
        <v>205</v>
      </c>
      <c r="E643" s="112">
        <v>29</v>
      </c>
      <c r="F643" s="112">
        <v>39</v>
      </c>
      <c r="G643" s="112">
        <v>50</v>
      </c>
      <c r="H643" s="273">
        <f t="shared" si="198"/>
        <v>0.78</v>
      </c>
      <c r="I643" s="148"/>
      <c r="L643" s="28"/>
    </row>
    <row r="644" spans="1:12" s="28" customFormat="1" ht="25.5" x14ac:dyDescent="0.25">
      <c r="A644" s="258" t="s">
        <v>175</v>
      </c>
      <c r="B644" s="259"/>
      <c r="C644" s="260"/>
      <c r="D644" s="261" t="s">
        <v>176</v>
      </c>
      <c r="E644" s="126">
        <f t="shared" ref="E644:G647" si="216">E645</f>
        <v>2000</v>
      </c>
      <c r="F644" s="126">
        <f>F645</f>
        <v>1565.0600000000002</v>
      </c>
      <c r="G644" s="126">
        <f t="shared" si="216"/>
        <v>2012.21</v>
      </c>
      <c r="H644" s="253">
        <f t="shared" si="198"/>
        <v>0.77778164306906339</v>
      </c>
      <c r="I644" s="147"/>
      <c r="L644"/>
    </row>
    <row r="645" spans="1:12" s="28" customFormat="1" ht="25.5" x14ac:dyDescent="0.25">
      <c r="A645" s="262">
        <v>4</v>
      </c>
      <c r="B645" s="263"/>
      <c r="C645" s="264"/>
      <c r="D645" s="265" t="s">
        <v>21</v>
      </c>
      <c r="E645" s="127">
        <f t="shared" si="216"/>
        <v>2000</v>
      </c>
      <c r="F645" s="127">
        <f>F646</f>
        <v>1565.0600000000002</v>
      </c>
      <c r="G645" s="127">
        <f t="shared" si="216"/>
        <v>2012.21</v>
      </c>
      <c r="H645" s="253">
        <f t="shared" si="198"/>
        <v>0.77778164306906339</v>
      </c>
      <c r="I645" s="147"/>
    </row>
    <row r="646" spans="1:12" s="28" customFormat="1" ht="25.5" x14ac:dyDescent="0.25">
      <c r="A646" s="266">
        <v>42</v>
      </c>
      <c r="B646" s="267"/>
      <c r="C646" s="268"/>
      <c r="D646" s="265" t="s">
        <v>40</v>
      </c>
      <c r="E646" s="127">
        <f t="shared" si="216"/>
        <v>2000</v>
      </c>
      <c r="F646" s="127">
        <f>F647+F651</f>
        <v>1565.0600000000002</v>
      </c>
      <c r="G646" s="127">
        <f t="shared" si="216"/>
        <v>2012.21</v>
      </c>
      <c r="H646" s="253">
        <f t="shared" si="198"/>
        <v>0.77778164306906339</v>
      </c>
      <c r="I646" s="147"/>
    </row>
    <row r="647" spans="1:12" s="28" customFormat="1" x14ac:dyDescent="0.25">
      <c r="A647" s="266">
        <v>422</v>
      </c>
      <c r="B647" s="267"/>
      <c r="C647" s="268"/>
      <c r="D647" s="265" t="s">
        <v>89</v>
      </c>
      <c r="E647" s="127">
        <f t="shared" si="216"/>
        <v>2000</v>
      </c>
      <c r="F647" s="127">
        <f>F648+F649+F650</f>
        <v>1565.0600000000002</v>
      </c>
      <c r="G647" s="127">
        <f t="shared" ref="G647" si="217">G648+G649+G650</f>
        <v>2012.21</v>
      </c>
      <c r="H647" s="253">
        <f t="shared" si="198"/>
        <v>0.77778164306906339</v>
      </c>
      <c r="I647" s="147"/>
    </row>
    <row r="648" spans="1:12" x14ac:dyDescent="0.25">
      <c r="A648" s="269">
        <v>4221</v>
      </c>
      <c r="B648" s="270"/>
      <c r="C648" s="271"/>
      <c r="D648" s="272" t="s">
        <v>90</v>
      </c>
      <c r="E648" s="112">
        <v>2000</v>
      </c>
      <c r="F648" s="112"/>
      <c r="G648" s="112">
        <v>312.20999999999998</v>
      </c>
      <c r="H648" s="273">
        <f t="shared" si="198"/>
        <v>0</v>
      </c>
      <c r="I648" s="148"/>
      <c r="L648" s="28"/>
    </row>
    <row r="649" spans="1:12" x14ac:dyDescent="0.25">
      <c r="A649" s="269">
        <v>4223</v>
      </c>
      <c r="B649" s="270"/>
      <c r="C649" s="271"/>
      <c r="D649" s="272" t="s">
        <v>201</v>
      </c>
      <c r="E649" s="112"/>
      <c r="F649" s="112">
        <v>198.16</v>
      </c>
      <c r="G649" s="112">
        <v>200</v>
      </c>
      <c r="H649" s="273">
        <f t="shared" si="198"/>
        <v>0.99080000000000001</v>
      </c>
      <c r="I649" s="148"/>
      <c r="L649" s="28"/>
    </row>
    <row r="650" spans="1:12" ht="25.5" x14ac:dyDescent="0.25">
      <c r="A650" s="269">
        <v>4227</v>
      </c>
      <c r="B650" s="270"/>
      <c r="C650" s="271"/>
      <c r="D650" s="272" t="s">
        <v>203</v>
      </c>
      <c r="E650" s="112"/>
      <c r="F650" s="112">
        <v>1366.9</v>
      </c>
      <c r="G650" s="112">
        <v>1500</v>
      </c>
      <c r="H650" s="273">
        <f t="shared" si="198"/>
        <v>0.91126666666666678</v>
      </c>
      <c r="I650" s="148"/>
    </row>
    <row r="651" spans="1:12" ht="25.5" x14ac:dyDescent="0.25">
      <c r="A651" s="266">
        <v>424</v>
      </c>
      <c r="B651" s="267"/>
      <c r="C651" s="268"/>
      <c r="D651" s="265" t="s">
        <v>204</v>
      </c>
      <c r="E651" s="127"/>
      <c r="F651" s="127">
        <f>F652</f>
        <v>0</v>
      </c>
      <c r="G651" s="127">
        <f>G652</f>
        <v>0</v>
      </c>
      <c r="H651" s="253">
        <v>0</v>
      </c>
      <c r="I651" s="147"/>
    </row>
    <row r="652" spans="1:12" x14ac:dyDescent="0.25">
      <c r="A652" s="275">
        <v>4241</v>
      </c>
      <c r="B652" s="276"/>
      <c r="C652" s="277"/>
      <c r="D652" s="272" t="s">
        <v>205</v>
      </c>
      <c r="E652" s="112"/>
      <c r="F652" s="112"/>
      <c r="G652" s="112">
        <v>0</v>
      </c>
      <c r="H652" s="273">
        <v>0</v>
      </c>
      <c r="I652" s="148"/>
    </row>
    <row r="653" spans="1:12" s="28" customFormat="1" ht="24" customHeight="1" x14ac:dyDescent="0.25">
      <c r="A653" s="258" t="s">
        <v>181</v>
      </c>
      <c r="B653" s="259"/>
      <c r="C653" s="260"/>
      <c r="D653" s="261" t="s">
        <v>182</v>
      </c>
      <c r="E653" s="126">
        <f t="shared" ref="E653:G659" si="218">E654</f>
        <v>797</v>
      </c>
      <c r="F653" s="126"/>
      <c r="G653" s="126">
        <f t="shared" si="218"/>
        <v>797</v>
      </c>
      <c r="H653" s="253">
        <f t="shared" si="198"/>
        <v>0</v>
      </c>
      <c r="I653" s="147"/>
      <c r="L653"/>
    </row>
    <row r="654" spans="1:12" s="28" customFormat="1" ht="25.5" x14ac:dyDescent="0.25">
      <c r="A654" s="262">
        <v>4</v>
      </c>
      <c r="B654" s="263"/>
      <c r="C654" s="264"/>
      <c r="D654" s="265" t="s">
        <v>21</v>
      </c>
      <c r="E654" s="127">
        <f t="shared" si="218"/>
        <v>797</v>
      </c>
      <c r="F654" s="127"/>
      <c r="G654" s="127">
        <f t="shared" si="218"/>
        <v>797</v>
      </c>
      <c r="H654" s="253">
        <f t="shared" si="198"/>
        <v>0</v>
      </c>
      <c r="I654" s="147"/>
    </row>
    <row r="655" spans="1:12" s="28" customFormat="1" ht="25.5" x14ac:dyDescent="0.25">
      <c r="A655" s="266">
        <v>42</v>
      </c>
      <c r="B655" s="267"/>
      <c r="C655" s="268"/>
      <c r="D655" s="265" t="s">
        <v>40</v>
      </c>
      <c r="E655" s="127">
        <f>E659</f>
        <v>797</v>
      </c>
      <c r="F655" s="127"/>
      <c r="G655" s="127">
        <f>G659</f>
        <v>797</v>
      </c>
      <c r="H655" s="253">
        <f t="shared" si="198"/>
        <v>0</v>
      </c>
      <c r="I655" s="147"/>
    </row>
    <row r="656" spans="1:12" s="28" customFormat="1" x14ac:dyDescent="0.25">
      <c r="A656" s="266">
        <v>422</v>
      </c>
      <c r="B656" s="283"/>
      <c r="C656" s="284"/>
      <c r="D656" s="265" t="s">
        <v>89</v>
      </c>
      <c r="E656" s="127"/>
      <c r="F656" s="127"/>
      <c r="G656" s="127"/>
      <c r="H656" s="253"/>
      <c r="I656" s="147"/>
    </row>
    <row r="657" spans="1:12" s="28" customFormat="1" x14ac:dyDescent="0.25">
      <c r="A657" s="269">
        <v>4221</v>
      </c>
      <c r="B657" s="283"/>
      <c r="C657" s="284"/>
      <c r="D657" s="272" t="s">
        <v>90</v>
      </c>
      <c r="E657" s="127"/>
      <c r="F657" s="127"/>
      <c r="G657" s="127"/>
      <c r="H657" s="253"/>
      <c r="I657" s="147"/>
    </row>
    <row r="658" spans="1:12" s="28" customFormat="1" ht="25.5" x14ac:dyDescent="0.25">
      <c r="A658" s="269">
        <v>4227</v>
      </c>
      <c r="B658" s="283"/>
      <c r="C658" s="284"/>
      <c r="D658" s="272" t="s">
        <v>203</v>
      </c>
      <c r="E658" s="127"/>
      <c r="F658" s="127"/>
      <c r="G658" s="127"/>
      <c r="H658" s="253"/>
      <c r="I658" s="147"/>
    </row>
    <row r="659" spans="1:12" s="28" customFormat="1" ht="25.5" x14ac:dyDescent="0.25">
      <c r="A659" s="266">
        <v>424</v>
      </c>
      <c r="B659" s="267"/>
      <c r="C659" s="268"/>
      <c r="D659" s="265" t="s">
        <v>204</v>
      </c>
      <c r="E659" s="127">
        <f t="shared" si="218"/>
        <v>797</v>
      </c>
      <c r="F659" s="127"/>
      <c r="G659" s="127">
        <f t="shared" si="218"/>
        <v>797</v>
      </c>
      <c r="H659" s="253">
        <f t="shared" si="198"/>
        <v>0</v>
      </c>
      <c r="I659" s="147"/>
    </row>
    <row r="660" spans="1:12" x14ac:dyDescent="0.25">
      <c r="A660" s="269">
        <v>4241</v>
      </c>
      <c r="B660" s="270"/>
      <c r="C660" s="271"/>
      <c r="D660" s="272" t="s">
        <v>205</v>
      </c>
      <c r="E660" s="112">
        <v>797</v>
      </c>
      <c r="F660" s="112"/>
      <c r="G660" s="112">
        <v>797</v>
      </c>
      <c r="H660" s="253">
        <f t="shared" si="198"/>
        <v>0</v>
      </c>
      <c r="I660" s="147"/>
      <c r="L660" s="28"/>
    </row>
    <row r="661" spans="1:12" ht="25.5" customHeight="1" x14ac:dyDescent="0.25">
      <c r="A661" s="258" t="s">
        <v>177</v>
      </c>
      <c r="B661" s="259"/>
      <c r="C661" s="260"/>
      <c r="D661" s="261" t="s">
        <v>178</v>
      </c>
      <c r="E661" s="126">
        <f t="shared" ref="E661:G662" si="219">E662</f>
        <v>3318</v>
      </c>
      <c r="F661" s="126"/>
      <c r="G661" s="126">
        <f t="shared" si="219"/>
        <v>0</v>
      </c>
      <c r="H661" s="253"/>
      <c r="I661" s="147"/>
    </row>
    <row r="662" spans="1:12" ht="25.5" x14ac:dyDescent="0.25">
      <c r="A662" s="262">
        <v>4</v>
      </c>
      <c r="B662" s="263"/>
      <c r="C662" s="264"/>
      <c r="D662" s="265" t="s">
        <v>21</v>
      </c>
      <c r="E662" s="127">
        <f t="shared" si="219"/>
        <v>3318</v>
      </c>
      <c r="F662" s="127"/>
      <c r="G662" s="127">
        <f t="shared" si="219"/>
        <v>0</v>
      </c>
      <c r="H662" s="253"/>
      <c r="I662" s="147"/>
    </row>
    <row r="663" spans="1:12" ht="25.5" x14ac:dyDescent="0.25">
      <c r="A663" s="266">
        <v>42</v>
      </c>
      <c r="B663" s="267"/>
      <c r="C663" s="268"/>
      <c r="D663" s="265" t="s">
        <v>40</v>
      </c>
      <c r="E663" s="127">
        <f t="shared" ref="E663:G663" si="220">E664+E667</f>
        <v>3318</v>
      </c>
      <c r="F663" s="127"/>
      <c r="G663" s="127">
        <f t="shared" si="220"/>
        <v>0</v>
      </c>
      <c r="H663" s="253"/>
      <c r="I663" s="147"/>
    </row>
    <row r="664" spans="1:12" x14ac:dyDescent="0.25">
      <c r="A664" s="266">
        <v>422</v>
      </c>
      <c r="B664" s="283"/>
      <c r="C664" s="284"/>
      <c r="D664" s="265" t="s">
        <v>89</v>
      </c>
      <c r="E664" s="127">
        <f t="shared" ref="E664:G664" si="221">E665+E666</f>
        <v>3318</v>
      </c>
      <c r="F664" s="127"/>
      <c r="G664" s="127">
        <f t="shared" si="221"/>
        <v>0</v>
      </c>
      <c r="H664" s="253"/>
      <c r="I664" s="147"/>
    </row>
    <row r="665" spans="1:12" x14ac:dyDescent="0.25">
      <c r="A665" s="269">
        <v>4221</v>
      </c>
      <c r="B665" s="283"/>
      <c r="C665" s="284"/>
      <c r="D665" s="272" t="s">
        <v>90</v>
      </c>
      <c r="E665" s="112"/>
      <c r="F665" s="112"/>
      <c r="G665" s="112"/>
      <c r="H665" s="253"/>
      <c r="I665" s="147"/>
    </row>
    <row r="666" spans="1:12" ht="25.5" x14ac:dyDescent="0.25">
      <c r="A666" s="269">
        <v>4227</v>
      </c>
      <c r="B666" s="283"/>
      <c r="C666" s="284"/>
      <c r="D666" s="272" t="s">
        <v>203</v>
      </c>
      <c r="E666" s="112">
        <v>3318</v>
      </c>
      <c r="F666" s="112"/>
      <c r="G666" s="112"/>
      <c r="H666" s="253"/>
      <c r="I666" s="147"/>
    </row>
    <row r="667" spans="1:12" ht="25.5" x14ac:dyDescent="0.25">
      <c r="A667" s="266">
        <v>424</v>
      </c>
      <c r="B667" s="267"/>
      <c r="C667" s="268"/>
      <c r="D667" s="265" t="s">
        <v>204</v>
      </c>
      <c r="E667" s="127">
        <f t="shared" ref="E667:G667" si="222">E668</f>
        <v>0</v>
      </c>
      <c r="F667" s="127"/>
      <c r="G667" s="127">
        <f t="shared" si="222"/>
        <v>0</v>
      </c>
      <c r="H667" s="253"/>
      <c r="I667" s="147"/>
    </row>
    <row r="668" spans="1:12" x14ac:dyDescent="0.25">
      <c r="A668" s="269">
        <v>4241</v>
      </c>
      <c r="B668" s="270"/>
      <c r="C668" s="271"/>
      <c r="D668" s="272" t="s">
        <v>205</v>
      </c>
      <c r="E668" s="112"/>
      <c r="F668" s="112"/>
      <c r="G668" s="112"/>
      <c r="H668" s="253"/>
      <c r="I668" s="147"/>
    </row>
    <row r="669" spans="1:12" ht="25.5" x14ac:dyDescent="0.25">
      <c r="A669" s="258" t="s">
        <v>187</v>
      </c>
      <c r="B669" s="259"/>
      <c r="C669" s="260"/>
      <c r="D669" s="261" t="s">
        <v>221</v>
      </c>
      <c r="E669" s="126">
        <f t="shared" ref="E669:G671" si="223">E670</f>
        <v>531</v>
      </c>
      <c r="F669" s="126"/>
      <c r="G669" s="126">
        <f t="shared" si="223"/>
        <v>0</v>
      </c>
      <c r="H669" s="253"/>
      <c r="I669" s="147"/>
    </row>
    <row r="670" spans="1:12" ht="25.5" x14ac:dyDescent="0.25">
      <c r="A670" s="262">
        <v>4</v>
      </c>
      <c r="B670" s="263"/>
      <c r="C670" s="264"/>
      <c r="D670" s="265" t="s">
        <v>21</v>
      </c>
      <c r="E670" s="127">
        <f t="shared" si="223"/>
        <v>531</v>
      </c>
      <c r="F670" s="127"/>
      <c r="G670" s="127">
        <f t="shared" si="223"/>
        <v>0</v>
      </c>
      <c r="H670" s="253"/>
      <c r="I670" s="147"/>
    </row>
    <row r="671" spans="1:12" ht="25.5" x14ac:dyDescent="0.25">
      <c r="A671" s="266">
        <v>42</v>
      </c>
      <c r="B671" s="267"/>
      <c r="C671" s="268"/>
      <c r="D671" s="265" t="s">
        <v>40</v>
      </c>
      <c r="E671" s="127">
        <f t="shared" si="223"/>
        <v>531</v>
      </c>
      <c r="F671" s="127"/>
      <c r="G671" s="127">
        <f t="shared" si="223"/>
        <v>0</v>
      </c>
      <c r="H671" s="253"/>
      <c r="I671" s="147"/>
    </row>
    <row r="672" spans="1:12" x14ac:dyDescent="0.25">
      <c r="A672" s="266">
        <v>422</v>
      </c>
      <c r="B672" s="283"/>
      <c r="C672" s="284"/>
      <c r="D672" s="265" t="s">
        <v>89</v>
      </c>
      <c r="E672" s="127">
        <f t="shared" ref="E672:G672" si="224">E673</f>
        <v>531</v>
      </c>
      <c r="F672" s="127"/>
      <c r="G672" s="127">
        <f t="shared" si="224"/>
        <v>0</v>
      </c>
      <c r="H672" s="253"/>
      <c r="I672" s="147"/>
    </row>
    <row r="673" spans="1:12" x14ac:dyDescent="0.25">
      <c r="A673" s="269">
        <v>4221</v>
      </c>
      <c r="B673" s="283"/>
      <c r="C673" s="284"/>
      <c r="D673" s="272" t="s">
        <v>90</v>
      </c>
      <c r="E673" s="112">
        <v>531</v>
      </c>
      <c r="F673" s="112"/>
      <c r="G673" s="112">
        <v>0</v>
      </c>
      <c r="H673" s="253"/>
      <c r="I673" s="147"/>
    </row>
    <row r="674" spans="1:12" s="28" customFormat="1" ht="24" customHeight="1" x14ac:dyDescent="0.25">
      <c r="A674" s="258" t="s">
        <v>183</v>
      </c>
      <c r="B674" s="259"/>
      <c r="C674" s="260"/>
      <c r="D674" s="261" t="s">
        <v>184</v>
      </c>
      <c r="E674" s="126">
        <f t="shared" ref="E674:G676" si="225">E675</f>
        <v>651</v>
      </c>
      <c r="F674" s="126"/>
      <c r="G674" s="126">
        <f t="shared" si="225"/>
        <v>800</v>
      </c>
      <c r="H674" s="253">
        <f t="shared" ref="H674:H723" si="226">F674/G674</f>
        <v>0</v>
      </c>
      <c r="I674" s="147"/>
      <c r="L674"/>
    </row>
    <row r="675" spans="1:12" s="28" customFormat="1" ht="25.5" x14ac:dyDescent="0.25">
      <c r="A675" s="262">
        <v>4</v>
      </c>
      <c r="B675" s="263"/>
      <c r="C675" s="264"/>
      <c r="D675" s="265" t="s">
        <v>21</v>
      </c>
      <c r="E675" s="127">
        <f t="shared" si="225"/>
        <v>651</v>
      </c>
      <c r="F675" s="127"/>
      <c r="G675" s="127">
        <f t="shared" si="225"/>
        <v>800</v>
      </c>
      <c r="H675" s="253">
        <f t="shared" si="226"/>
        <v>0</v>
      </c>
      <c r="I675" s="147"/>
    </row>
    <row r="676" spans="1:12" s="28" customFormat="1" ht="25.5" x14ac:dyDescent="0.25">
      <c r="A676" s="266">
        <v>42</v>
      </c>
      <c r="B676" s="267"/>
      <c r="C676" s="268"/>
      <c r="D676" s="265" t="s">
        <v>40</v>
      </c>
      <c r="E676" s="127">
        <f t="shared" si="225"/>
        <v>651</v>
      </c>
      <c r="F676" s="127"/>
      <c r="G676" s="127">
        <f t="shared" si="225"/>
        <v>800</v>
      </c>
      <c r="H676" s="253">
        <f t="shared" si="226"/>
        <v>0</v>
      </c>
      <c r="I676" s="147"/>
    </row>
    <row r="677" spans="1:12" s="28" customFormat="1" x14ac:dyDescent="0.25">
      <c r="A677" s="266">
        <v>422</v>
      </c>
      <c r="B677" s="267"/>
      <c r="C677" s="268"/>
      <c r="D677" s="265" t="s">
        <v>89</v>
      </c>
      <c r="E677" s="127">
        <f t="shared" ref="E677:G677" si="227">E678+E679+E681</f>
        <v>651</v>
      </c>
      <c r="F677" s="127"/>
      <c r="G677" s="127">
        <f t="shared" si="227"/>
        <v>800</v>
      </c>
      <c r="H677" s="253">
        <f t="shared" si="226"/>
        <v>0</v>
      </c>
      <c r="I677" s="147"/>
    </row>
    <row r="678" spans="1:12" x14ac:dyDescent="0.25">
      <c r="A678" s="269">
        <v>4221</v>
      </c>
      <c r="B678" s="270"/>
      <c r="C678" s="271"/>
      <c r="D678" s="272" t="s">
        <v>90</v>
      </c>
      <c r="E678" s="112">
        <v>531</v>
      </c>
      <c r="F678" s="112"/>
      <c r="G678" s="112">
        <v>800</v>
      </c>
      <c r="H678" s="253">
        <f t="shared" si="226"/>
        <v>0</v>
      </c>
      <c r="I678" s="147"/>
      <c r="L678" s="28"/>
    </row>
    <row r="679" spans="1:12" x14ac:dyDescent="0.25">
      <c r="A679" s="269">
        <v>4222</v>
      </c>
      <c r="B679" s="270"/>
      <c r="C679" s="271"/>
      <c r="D679" s="272" t="s">
        <v>118</v>
      </c>
      <c r="E679" s="112"/>
      <c r="F679" s="112"/>
      <c r="G679" s="112"/>
      <c r="H679" s="253"/>
      <c r="I679" s="147"/>
    </row>
    <row r="680" spans="1:12" ht="25.5" x14ac:dyDescent="0.25">
      <c r="A680" s="266">
        <v>424</v>
      </c>
      <c r="B680" s="267"/>
      <c r="C680" s="268"/>
      <c r="D680" s="265" t="s">
        <v>204</v>
      </c>
      <c r="E680" s="127">
        <f t="shared" ref="E680:G680" si="228">E681</f>
        <v>120</v>
      </c>
      <c r="F680" s="127"/>
      <c r="G680" s="127">
        <f t="shared" si="228"/>
        <v>0</v>
      </c>
      <c r="H680" s="253"/>
      <c r="I680" s="147"/>
    </row>
    <row r="681" spans="1:12" x14ac:dyDescent="0.25">
      <c r="A681" s="269">
        <v>4241</v>
      </c>
      <c r="B681" s="270"/>
      <c r="C681" s="271"/>
      <c r="D681" s="272" t="s">
        <v>205</v>
      </c>
      <c r="E681" s="112">
        <v>120</v>
      </c>
      <c r="F681" s="112"/>
      <c r="G681" s="112"/>
      <c r="H681" s="253"/>
      <c r="I681" s="147"/>
    </row>
    <row r="682" spans="1:12" ht="25.5" x14ac:dyDescent="0.25">
      <c r="A682" s="258" t="s">
        <v>214</v>
      </c>
      <c r="B682" s="259"/>
      <c r="C682" s="260"/>
      <c r="D682" s="261" t="s">
        <v>215</v>
      </c>
      <c r="E682" s="126">
        <f t="shared" ref="E682:G682" si="229">E683</f>
        <v>83</v>
      </c>
      <c r="F682" s="126"/>
      <c r="G682" s="126">
        <f t="shared" si="229"/>
        <v>0</v>
      </c>
      <c r="H682" s="253"/>
      <c r="I682" s="147"/>
    </row>
    <row r="683" spans="1:12" ht="25.5" x14ac:dyDescent="0.25">
      <c r="A683" s="262">
        <v>4</v>
      </c>
      <c r="B683" s="263"/>
      <c r="C683" s="264"/>
      <c r="D683" s="265" t="s">
        <v>21</v>
      </c>
      <c r="E683" s="127">
        <f t="shared" ref="E683:G683" si="230">E684</f>
        <v>83</v>
      </c>
      <c r="F683" s="127"/>
      <c r="G683" s="127">
        <f t="shared" si="230"/>
        <v>0</v>
      </c>
      <c r="H683" s="253"/>
      <c r="I683" s="147"/>
    </row>
    <row r="684" spans="1:12" ht="25.5" x14ac:dyDescent="0.25">
      <c r="A684" s="266">
        <v>42</v>
      </c>
      <c r="B684" s="267"/>
      <c r="C684" s="268"/>
      <c r="D684" s="265" t="s">
        <v>40</v>
      </c>
      <c r="E684" s="127">
        <f t="shared" ref="E684:G684" si="231">E685+E688</f>
        <v>83</v>
      </c>
      <c r="F684" s="127"/>
      <c r="G684" s="127">
        <f t="shared" si="231"/>
        <v>0</v>
      </c>
      <c r="H684" s="253"/>
      <c r="I684" s="147"/>
    </row>
    <row r="685" spans="1:12" x14ac:dyDescent="0.25">
      <c r="A685" s="266">
        <v>422</v>
      </c>
      <c r="B685" s="267"/>
      <c r="C685" s="268"/>
      <c r="D685" s="265" t="s">
        <v>89</v>
      </c>
      <c r="E685" s="127">
        <f>E687</f>
        <v>0</v>
      </c>
      <c r="F685" s="127"/>
      <c r="G685" s="127">
        <f>G686</f>
        <v>0</v>
      </c>
      <c r="H685" s="253"/>
      <c r="I685" s="147"/>
    </row>
    <row r="686" spans="1:12" x14ac:dyDescent="0.25">
      <c r="A686" s="269">
        <v>4221</v>
      </c>
      <c r="B686" s="270"/>
      <c r="C686" s="271"/>
      <c r="D686" s="272" t="s">
        <v>90</v>
      </c>
      <c r="E686" s="112"/>
      <c r="F686" s="112"/>
      <c r="G686" s="112">
        <v>0</v>
      </c>
      <c r="H686" s="253"/>
      <c r="I686" s="147"/>
    </row>
    <row r="687" spans="1:12" x14ac:dyDescent="0.25">
      <c r="A687" s="269">
        <v>4227</v>
      </c>
      <c r="B687" s="270"/>
      <c r="C687" s="271"/>
      <c r="D687" s="272" t="s">
        <v>118</v>
      </c>
      <c r="E687" s="112"/>
      <c r="F687" s="112"/>
      <c r="G687" s="112"/>
      <c r="H687" s="253"/>
      <c r="I687" s="147"/>
    </row>
    <row r="688" spans="1:12" ht="25.5" x14ac:dyDescent="0.25">
      <c r="A688" s="266">
        <v>424</v>
      </c>
      <c r="B688" s="267"/>
      <c r="C688" s="268"/>
      <c r="D688" s="265" t="s">
        <v>204</v>
      </c>
      <c r="E688" s="127">
        <f t="shared" ref="E688:G688" si="232">E689</f>
        <v>83</v>
      </c>
      <c r="F688" s="127"/>
      <c r="G688" s="127">
        <f t="shared" si="232"/>
        <v>0</v>
      </c>
      <c r="H688" s="253"/>
      <c r="I688" s="147"/>
    </row>
    <row r="689" spans="1:12" x14ac:dyDescent="0.25">
      <c r="A689" s="269">
        <v>4241</v>
      </c>
      <c r="B689" s="270"/>
      <c r="C689" s="271"/>
      <c r="D689" s="272" t="s">
        <v>205</v>
      </c>
      <c r="E689" s="112">
        <v>83</v>
      </c>
      <c r="F689" s="112"/>
      <c r="G689" s="112"/>
      <c r="H689" s="253"/>
      <c r="I689" s="147"/>
    </row>
    <row r="690" spans="1:12" s="28" customFormat="1" ht="25.5" x14ac:dyDescent="0.25">
      <c r="A690" s="254" t="s">
        <v>206</v>
      </c>
      <c r="B690" s="255"/>
      <c r="C690" s="256"/>
      <c r="D690" s="257" t="s">
        <v>207</v>
      </c>
      <c r="E690" s="125">
        <f t="shared" ref="E690:G690" si="233">E691+E696</f>
        <v>0</v>
      </c>
      <c r="F690" s="125"/>
      <c r="G690" s="125">
        <f t="shared" si="233"/>
        <v>0</v>
      </c>
      <c r="H690" s="253"/>
      <c r="I690" s="147"/>
      <c r="L690"/>
    </row>
    <row r="691" spans="1:12" s="28" customFormat="1" ht="24" customHeight="1" x14ac:dyDescent="0.25">
      <c r="A691" s="258" t="s">
        <v>173</v>
      </c>
      <c r="B691" s="259"/>
      <c r="C691" s="260"/>
      <c r="D691" s="261" t="s">
        <v>174</v>
      </c>
      <c r="E691" s="126">
        <f t="shared" ref="E691:G694" si="234">E692</f>
        <v>0</v>
      </c>
      <c r="F691" s="126"/>
      <c r="G691" s="126">
        <f t="shared" si="234"/>
        <v>0</v>
      </c>
      <c r="H691" s="253"/>
      <c r="I691" s="147"/>
    </row>
    <row r="692" spans="1:12" s="28" customFormat="1" x14ac:dyDescent="0.25">
      <c r="A692" s="262">
        <v>3</v>
      </c>
      <c r="B692" s="263"/>
      <c r="C692" s="264"/>
      <c r="D692" s="265" t="s">
        <v>19</v>
      </c>
      <c r="E692" s="127">
        <f t="shared" si="234"/>
        <v>0</v>
      </c>
      <c r="F692" s="127"/>
      <c r="G692" s="127">
        <f t="shared" si="234"/>
        <v>0</v>
      </c>
      <c r="H692" s="253"/>
      <c r="I692" s="147"/>
    </row>
    <row r="693" spans="1:12" s="28" customFormat="1" x14ac:dyDescent="0.25">
      <c r="A693" s="266">
        <v>32</v>
      </c>
      <c r="B693" s="267"/>
      <c r="C693" s="268"/>
      <c r="D693" s="265" t="s">
        <v>30</v>
      </c>
      <c r="E693" s="127">
        <f t="shared" ref="E693:G693" si="235">E694</f>
        <v>0</v>
      </c>
      <c r="F693" s="127"/>
      <c r="G693" s="127">
        <f t="shared" si="235"/>
        <v>0</v>
      </c>
      <c r="H693" s="253"/>
      <c r="I693" s="147"/>
    </row>
    <row r="694" spans="1:12" s="28" customFormat="1" x14ac:dyDescent="0.25">
      <c r="A694" s="266">
        <v>323</v>
      </c>
      <c r="B694" s="267"/>
      <c r="C694" s="268"/>
      <c r="D694" s="265" t="s">
        <v>87</v>
      </c>
      <c r="E694" s="127">
        <f t="shared" si="234"/>
        <v>0</v>
      </c>
      <c r="F694" s="127"/>
      <c r="G694" s="127">
        <f t="shared" si="234"/>
        <v>0</v>
      </c>
      <c r="H694" s="253"/>
      <c r="I694" s="147"/>
    </row>
    <row r="695" spans="1:12" ht="25.5" x14ac:dyDescent="0.25">
      <c r="A695" s="269">
        <v>3232</v>
      </c>
      <c r="B695" s="270"/>
      <c r="C695" s="271"/>
      <c r="D695" s="272" t="s">
        <v>135</v>
      </c>
      <c r="E695" s="112"/>
      <c r="F695" s="112"/>
      <c r="G695" s="112"/>
      <c r="H695" s="253"/>
      <c r="I695" s="147"/>
      <c r="L695" s="28"/>
    </row>
    <row r="696" spans="1:12" s="28" customFormat="1" ht="25.5" x14ac:dyDescent="0.25">
      <c r="A696" s="258" t="s">
        <v>175</v>
      </c>
      <c r="B696" s="259"/>
      <c r="C696" s="260"/>
      <c r="D696" s="261" t="s">
        <v>176</v>
      </c>
      <c r="E696" s="126">
        <f t="shared" ref="E696:G701" si="236">E697</f>
        <v>0</v>
      </c>
      <c r="F696" s="126"/>
      <c r="G696" s="126">
        <f t="shared" si="236"/>
        <v>0</v>
      </c>
      <c r="H696" s="253"/>
      <c r="I696" s="147"/>
      <c r="L696"/>
    </row>
    <row r="697" spans="1:12" s="28" customFormat="1" x14ac:dyDescent="0.25">
      <c r="A697" s="262">
        <v>3</v>
      </c>
      <c r="B697" s="263"/>
      <c r="C697" s="264"/>
      <c r="D697" s="265" t="s">
        <v>19</v>
      </c>
      <c r="E697" s="127">
        <f t="shared" si="236"/>
        <v>0</v>
      </c>
      <c r="F697" s="127"/>
      <c r="G697" s="127">
        <f t="shared" si="236"/>
        <v>0</v>
      </c>
      <c r="H697" s="253"/>
      <c r="I697" s="147"/>
    </row>
    <row r="698" spans="1:12" s="28" customFormat="1" x14ac:dyDescent="0.25">
      <c r="A698" s="266">
        <v>32</v>
      </c>
      <c r="B698" s="267"/>
      <c r="C698" s="268"/>
      <c r="D698" s="265" t="s">
        <v>30</v>
      </c>
      <c r="E698" s="127">
        <f>E701</f>
        <v>0</v>
      </c>
      <c r="F698" s="127"/>
      <c r="G698" s="127">
        <f>G701</f>
        <v>0</v>
      </c>
      <c r="H698" s="253"/>
      <c r="I698" s="147"/>
    </row>
    <row r="699" spans="1:12" s="28" customFormat="1" x14ac:dyDescent="0.25">
      <c r="A699" s="266">
        <v>322</v>
      </c>
      <c r="B699" s="267"/>
      <c r="C699" s="268"/>
      <c r="D699" s="265" t="s">
        <v>74</v>
      </c>
      <c r="E699" s="127"/>
      <c r="F699" s="127"/>
      <c r="G699" s="127"/>
      <c r="H699" s="253"/>
      <c r="I699" s="147"/>
    </row>
    <row r="700" spans="1:12" s="28" customFormat="1" ht="25.5" x14ac:dyDescent="0.25">
      <c r="A700" s="269">
        <v>3224</v>
      </c>
      <c r="B700" s="270"/>
      <c r="C700" s="271"/>
      <c r="D700" s="272" t="s">
        <v>134</v>
      </c>
      <c r="E700" s="112"/>
      <c r="F700" s="112"/>
      <c r="G700" s="112"/>
      <c r="H700" s="253"/>
      <c r="I700" s="147"/>
    </row>
    <row r="701" spans="1:12" s="28" customFormat="1" x14ac:dyDescent="0.25">
      <c r="A701" s="266">
        <v>323</v>
      </c>
      <c r="B701" s="267"/>
      <c r="C701" s="268"/>
      <c r="D701" s="265" t="s">
        <v>87</v>
      </c>
      <c r="E701" s="127">
        <f t="shared" si="236"/>
        <v>0</v>
      </c>
      <c r="F701" s="127"/>
      <c r="G701" s="127">
        <f t="shared" si="236"/>
        <v>0</v>
      </c>
      <c r="H701" s="253"/>
      <c r="I701" s="147"/>
    </row>
    <row r="702" spans="1:12" ht="25.5" x14ac:dyDescent="0.25">
      <c r="A702" s="269">
        <v>3232</v>
      </c>
      <c r="B702" s="270"/>
      <c r="C702" s="271"/>
      <c r="D702" s="272" t="s">
        <v>135</v>
      </c>
      <c r="E702" s="112"/>
      <c r="F702" s="112"/>
      <c r="G702" s="112"/>
      <c r="H702" s="253"/>
      <c r="I702" s="147"/>
      <c r="L702" s="28"/>
    </row>
    <row r="703" spans="1:12" s="28" customFormat="1" ht="25.5" x14ac:dyDescent="0.25">
      <c r="A703" s="254" t="s">
        <v>208</v>
      </c>
      <c r="B703" s="255"/>
      <c r="C703" s="256"/>
      <c r="D703" s="257" t="s">
        <v>209</v>
      </c>
      <c r="E703" s="125">
        <f t="shared" ref="E703:G704" si="237">E704</f>
        <v>3900</v>
      </c>
      <c r="F703" s="125">
        <f t="shared" si="237"/>
        <v>1380.08</v>
      </c>
      <c r="G703" s="125">
        <f t="shared" si="237"/>
        <v>3900</v>
      </c>
      <c r="H703" s="253">
        <f t="shared" si="226"/>
        <v>0.35386666666666666</v>
      </c>
      <c r="I703" s="147"/>
      <c r="L703"/>
    </row>
    <row r="704" spans="1:12" s="28" customFormat="1" ht="24" customHeight="1" x14ac:dyDescent="0.25">
      <c r="A704" s="258" t="s">
        <v>181</v>
      </c>
      <c r="B704" s="259"/>
      <c r="C704" s="260"/>
      <c r="D704" s="261" t="s">
        <v>182</v>
      </c>
      <c r="E704" s="126">
        <f t="shared" si="237"/>
        <v>3900</v>
      </c>
      <c r="F704" s="126">
        <f t="shared" si="237"/>
        <v>1380.08</v>
      </c>
      <c r="G704" s="126">
        <f t="shared" si="237"/>
        <v>3900</v>
      </c>
      <c r="H704" s="253">
        <f t="shared" si="226"/>
        <v>0.35386666666666666</v>
      </c>
      <c r="I704" s="147"/>
    </row>
    <row r="705" spans="1:12" s="28" customFormat="1" x14ac:dyDescent="0.25">
      <c r="A705" s="262">
        <v>3</v>
      </c>
      <c r="B705" s="263"/>
      <c r="C705" s="264"/>
      <c r="D705" s="265" t="s">
        <v>19</v>
      </c>
      <c r="E705" s="127">
        <f t="shared" ref="E705:G705" si="238">E706+E711</f>
        <v>3900</v>
      </c>
      <c r="F705" s="127">
        <f t="shared" si="238"/>
        <v>1380.08</v>
      </c>
      <c r="G705" s="127">
        <f t="shared" si="238"/>
        <v>3900</v>
      </c>
      <c r="H705" s="253">
        <f t="shared" si="226"/>
        <v>0.35386666666666666</v>
      </c>
      <c r="I705" s="147"/>
    </row>
    <row r="706" spans="1:12" s="28" customFormat="1" x14ac:dyDescent="0.25">
      <c r="A706" s="266">
        <v>32</v>
      </c>
      <c r="B706" s="267"/>
      <c r="C706" s="268"/>
      <c r="D706" s="265" t="s">
        <v>30</v>
      </c>
      <c r="E706" s="127">
        <f t="shared" ref="E706:G706" si="239">E707+E709</f>
        <v>0</v>
      </c>
      <c r="F706" s="127"/>
      <c r="G706" s="127">
        <f t="shared" si="239"/>
        <v>0</v>
      </c>
      <c r="H706" s="253"/>
      <c r="I706" s="147"/>
    </row>
    <row r="707" spans="1:12" s="28" customFormat="1" x14ac:dyDescent="0.25">
      <c r="A707" s="266">
        <v>322</v>
      </c>
      <c r="B707" s="267"/>
      <c r="C707" s="268"/>
      <c r="D707" s="265" t="s">
        <v>74</v>
      </c>
      <c r="E707" s="127">
        <f t="shared" ref="E707:G707" si="240">E708</f>
        <v>0</v>
      </c>
      <c r="F707" s="127"/>
      <c r="G707" s="127">
        <f t="shared" si="240"/>
        <v>0</v>
      </c>
      <c r="H707" s="253"/>
      <c r="I707" s="147"/>
    </row>
    <row r="708" spans="1:12" x14ac:dyDescent="0.25">
      <c r="A708" s="269">
        <v>3222</v>
      </c>
      <c r="B708" s="270"/>
      <c r="C708" s="271"/>
      <c r="D708" s="272" t="s">
        <v>86</v>
      </c>
      <c r="E708" s="112"/>
      <c r="F708" s="112"/>
      <c r="G708" s="112"/>
      <c r="H708" s="253"/>
      <c r="I708" s="147"/>
      <c r="L708" s="28"/>
    </row>
    <row r="709" spans="1:12" s="28" customFormat="1" ht="25.5" x14ac:dyDescent="0.25">
      <c r="A709" s="266">
        <v>329</v>
      </c>
      <c r="B709" s="267"/>
      <c r="C709" s="268"/>
      <c r="D709" s="265" t="s">
        <v>77</v>
      </c>
      <c r="E709" s="127">
        <f t="shared" ref="E709:G709" si="241">E710</f>
        <v>0</v>
      </c>
      <c r="F709" s="127"/>
      <c r="G709" s="127">
        <f t="shared" si="241"/>
        <v>0</v>
      </c>
      <c r="H709" s="253"/>
      <c r="I709" s="147"/>
      <c r="L709"/>
    </row>
    <row r="710" spans="1:12" ht="25.5" x14ac:dyDescent="0.25">
      <c r="A710" s="269">
        <v>3299</v>
      </c>
      <c r="B710" s="270"/>
      <c r="C710" s="271"/>
      <c r="D710" s="272" t="s">
        <v>77</v>
      </c>
      <c r="E710" s="112"/>
      <c r="F710" s="112"/>
      <c r="G710" s="112"/>
      <c r="H710" s="253"/>
      <c r="I710" s="147"/>
      <c r="L710" s="28"/>
    </row>
    <row r="711" spans="1:12" s="28" customFormat="1" ht="38.25" x14ac:dyDescent="0.25">
      <c r="A711" s="266">
        <v>37</v>
      </c>
      <c r="B711" s="267"/>
      <c r="C711" s="268"/>
      <c r="D711" s="265" t="s">
        <v>131</v>
      </c>
      <c r="E711" s="127">
        <f t="shared" ref="E711:G712" si="242">E712</f>
        <v>3900</v>
      </c>
      <c r="F711" s="127">
        <f t="shared" si="242"/>
        <v>1380.08</v>
      </c>
      <c r="G711" s="127">
        <f t="shared" si="242"/>
        <v>3900</v>
      </c>
      <c r="H711" s="253">
        <f t="shared" si="226"/>
        <v>0.35386666666666666</v>
      </c>
      <c r="I711" s="147"/>
      <c r="L711"/>
    </row>
    <row r="712" spans="1:12" s="28" customFormat="1" ht="25.5" x14ac:dyDescent="0.25">
      <c r="A712" s="266">
        <v>372</v>
      </c>
      <c r="B712" s="267"/>
      <c r="C712" s="268"/>
      <c r="D712" s="265" t="s">
        <v>94</v>
      </c>
      <c r="E712" s="127">
        <f t="shared" si="242"/>
        <v>3900</v>
      </c>
      <c r="F712" s="127">
        <f t="shared" si="242"/>
        <v>1380.08</v>
      </c>
      <c r="G712" s="127">
        <f t="shared" si="242"/>
        <v>3900</v>
      </c>
      <c r="H712" s="253">
        <f t="shared" si="226"/>
        <v>0.35386666666666666</v>
      </c>
      <c r="I712" s="147"/>
    </row>
    <row r="713" spans="1:12" ht="25.5" x14ac:dyDescent="0.25">
      <c r="A713" s="269">
        <v>3721</v>
      </c>
      <c r="B713" s="270"/>
      <c r="C713" s="271"/>
      <c r="D713" s="272" t="s">
        <v>95</v>
      </c>
      <c r="E713" s="112">
        <v>3900</v>
      </c>
      <c r="F713" s="112">
        <v>1380.08</v>
      </c>
      <c r="G713" s="112">
        <v>3900</v>
      </c>
      <c r="H713" s="253">
        <f t="shared" si="226"/>
        <v>0.35386666666666666</v>
      </c>
      <c r="I713" s="147"/>
      <c r="L713" s="28"/>
    </row>
    <row r="714" spans="1:12" s="28" customFormat="1" ht="24" customHeight="1" x14ac:dyDescent="0.25">
      <c r="A714" s="254" t="s">
        <v>210</v>
      </c>
      <c r="B714" s="255"/>
      <c r="C714" s="256"/>
      <c r="D714" s="257" t="s">
        <v>211</v>
      </c>
      <c r="E714" s="125">
        <f t="shared" ref="E714:G714" si="243">E715</f>
        <v>61600</v>
      </c>
      <c r="F714" s="125"/>
      <c r="G714" s="125">
        <f t="shared" si="243"/>
        <v>61600</v>
      </c>
      <c r="H714" s="253">
        <f t="shared" si="226"/>
        <v>0</v>
      </c>
      <c r="I714" s="147"/>
      <c r="L714"/>
    </row>
    <row r="715" spans="1:12" s="28" customFormat="1" ht="24" customHeight="1" x14ac:dyDescent="0.25">
      <c r="A715" s="258" t="s">
        <v>181</v>
      </c>
      <c r="B715" s="259"/>
      <c r="C715" s="260"/>
      <c r="D715" s="261" t="s">
        <v>182</v>
      </c>
      <c r="E715" s="126">
        <f t="shared" ref="E715:G715" si="244">E716+E720</f>
        <v>61600</v>
      </c>
      <c r="F715" s="126"/>
      <c r="G715" s="126">
        <f t="shared" si="244"/>
        <v>61600</v>
      </c>
      <c r="H715" s="253">
        <f t="shared" si="226"/>
        <v>0</v>
      </c>
      <c r="I715" s="147"/>
    </row>
    <row r="716" spans="1:12" s="28" customFormat="1" x14ac:dyDescent="0.25">
      <c r="A716" s="262">
        <v>3</v>
      </c>
      <c r="B716" s="263"/>
      <c r="C716" s="264"/>
      <c r="D716" s="265" t="s">
        <v>19</v>
      </c>
      <c r="E716" s="127">
        <f t="shared" ref="E716:G718" si="245">E717</f>
        <v>41600</v>
      </c>
      <c r="F716" s="127"/>
      <c r="G716" s="127">
        <f t="shared" si="245"/>
        <v>41600</v>
      </c>
      <c r="H716" s="253">
        <f t="shared" si="226"/>
        <v>0</v>
      </c>
      <c r="I716" s="147"/>
    </row>
    <row r="717" spans="1:12" s="28" customFormat="1" ht="38.25" x14ac:dyDescent="0.25">
      <c r="A717" s="266">
        <v>37</v>
      </c>
      <c r="B717" s="267"/>
      <c r="C717" s="268"/>
      <c r="D717" s="265" t="s">
        <v>131</v>
      </c>
      <c r="E717" s="127">
        <f t="shared" si="245"/>
        <v>41600</v>
      </c>
      <c r="F717" s="127"/>
      <c r="G717" s="127">
        <f t="shared" si="245"/>
        <v>41600</v>
      </c>
      <c r="H717" s="253">
        <f t="shared" si="226"/>
        <v>0</v>
      </c>
      <c r="I717" s="147"/>
    </row>
    <row r="718" spans="1:12" s="28" customFormat="1" ht="25.5" x14ac:dyDescent="0.25">
      <c r="A718" s="266">
        <v>372</v>
      </c>
      <c r="B718" s="267"/>
      <c r="C718" s="268"/>
      <c r="D718" s="265" t="s">
        <v>94</v>
      </c>
      <c r="E718" s="127">
        <f t="shared" si="245"/>
        <v>41600</v>
      </c>
      <c r="F718" s="127"/>
      <c r="G718" s="127">
        <f t="shared" si="245"/>
        <v>41600</v>
      </c>
      <c r="H718" s="253">
        <f t="shared" si="226"/>
        <v>0</v>
      </c>
      <c r="I718" s="147"/>
    </row>
    <row r="719" spans="1:12" ht="25.5" x14ac:dyDescent="0.25">
      <c r="A719" s="269">
        <v>3722</v>
      </c>
      <c r="B719" s="270"/>
      <c r="C719" s="271"/>
      <c r="D719" s="272" t="s">
        <v>96</v>
      </c>
      <c r="E719" s="112">
        <v>41600</v>
      </c>
      <c r="F719" s="112"/>
      <c r="G719" s="112">
        <v>41600</v>
      </c>
      <c r="H719" s="253">
        <f t="shared" si="226"/>
        <v>0</v>
      </c>
      <c r="I719" s="147"/>
      <c r="L719" s="28"/>
    </row>
    <row r="720" spans="1:12" s="28" customFormat="1" ht="25.5" x14ac:dyDescent="0.25">
      <c r="A720" s="262">
        <v>4</v>
      </c>
      <c r="B720" s="263"/>
      <c r="C720" s="264"/>
      <c r="D720" s="265" t="s">
        <v>21</v>
      </c>
      <c r="E720" s="127">
        <f t="shared" ref="E720:G722" si="246">E721</f>
        <v>20000</v>
      </c>
      <c r="F720" s="127"/>
      <c r="G720" s="127">
        <f t="shared" si="246"/>
        <v>20000</v>
      </c>
      <c r="H720" s="253">
        <f t="shared" si="226"/>
        <v>0</v>
      </c>
      <c r="I720" s="147"/>
      <c r="L720"/>
    </row>
    <row r="721" spans="1:12" s="28" customFormat="1" ht="25.5" x14ac:dyDescent="0.25">
      <c r="A721" s="266">
        <v>42</v>
      </c>
      <c r="B721" s="267"/>
      <c r="C721" s="268"/>
      <c r="D721" s="265" t="s">
        <v>40</v>
      </c>
      <c r="E721" s="127">
        <f t="shared" si="246"/>
        <v>20000</v>
      </c>
      <c r="F721" s="127"/>
      <c r="G721" s="127">
        <f t="shared" si="246"/>
        <v>20000</v>
      </c>
      <c r="H721" s="253">
        <f t="shared" si="226"/>
        <v>0</v>
      </c>
      <c r="I721" s="147"/>
    </row>
    <row r="722" spans="1:12" s="28" customFormat="1" ht="25.5" x14ac:dyDescent="0.25">
      <c r="A722" s="266">
        <v>424</v>
      </c>
      <c r="B722" s="267"/>
      <c r="C722" s="268"/>
      <c r="D722" s="265" t="s">
        <v>204</v>
      </c>
      <c r="E722" s="127">
        <f t="shared" si="246"/>
        <v>20000</v>
      </c>
      <c r="F722" s="127"/>
      <c r="G722" s="127">
        <f t="shared" si="246"/>
        <v>20000</v>
      </c>
      <c r="H722" s="253">
        <f t="shared" si="226"/>
        <v>0</v>
      </c>
      <c r="I722" s="147"/>
    </row>
    <row r="723" spans="1:12" x14ac:dyDescent="0.25">
      <c r="A723" s="269">
        <v>4241</v>
      </c>
      <c r="B723" s="270"/>
      <c r="C723" s="271"/>
      <c r="D723" s="272" t="s">
        <v>205</v>
      </c>
      <c r="E723" s="112">
        <v>20000</v>
      </c>
      <c r="F723" s="112"/>
      <c r="G723" s="112">
        <v>20000</v>
      </c>
      <c r="H723" s="253">
        <f t="shared" si="226"/>
        <v>0</v>
      </c>
      <c r="I723" s="147"/>
      <c r="L723" s="28"/>
    </row>
    <row r="726" spans="1:12" x14ac:dyDescent="0.25">
      <c r="F726" s="35"/>
    </row>
  </sheetData>
  <autoFilter ref="A13:G725" xr:uid="{00000000-0009-0000-0000-000002000000}">
    <filterColumn colId="0" showButton="0"/>
    <filterColumn colId="1" showButton="0"/>
  </autoFilter>
  <mergeCells count="710">
    <mergeCell ref="A563:C563"/>
    <mergeCell ref="A686:C686"/>
    <mergeCell ref="A276:C276"/>
    <mergeCell ref="A277:C277"/>
    <mergeCell ref="A278:C278"/>
    <mergeCell ref="A279:C279"/>
    <mergeCell ref="A280:C280"/>
    <mergeCell ref="A584:C584"/>
    <mergeCell ref="A585:C585"/>
    <mergeCell ref="A586:C586"/>
    <mergeCell ref="A587:C587"/>
    <mergeCell ref="A489:C489"/>
    <mergeCell ref="A490:C490"/>
    <mergeCell ref="A492:C492"/>
    <mergeCell ref="A491:C491"/>
    <mergeCell ref="A493:C493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54:C254"/>
    <mergeCell ref="A255:C255"/>
    <mergeCell ref="A256:C256"/>
    <mergeCell ref="A257:C257"/>
    <mergeCell ref="A258:C258"/>
    <mergeCell ref="A259:C259"/>
    <mergeCell ref="A261:C261"/>
    <mergeCell ref="A262:C262"/>
    <mergeCell ref="A263:C263"/>
    <mergeCell ref="A260:C260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76:C76"/>
    <mergeCell ref="A77:C77"/>
    <mergeCell ref="A78:C78"/>
    <mergeCell ref="A79:C79"/>
    <mergeCell ref="A80:C80"/>
    <mergeCell ref="A201:C201"/>
    <mergeCell ref="A244:C244"/>
    <mergeCell ref="A245:C245"/>
    <mergeCell ref="A246:C246"/>
    <mergeCell ref="A227:C227"/>
    <mergeCell ref="A228:C228"/>
    <mergeCell ref="A87:C87"/>
    <mergeCell ref="A88:C88"/>
    <mergeCell ref="A89:C89"/>
    <mergeCell ref="A90:C90"/>
    <mergeCell ref="A91:C91"/>
    <mergeCell ref="A81:C81"/>
    <mergeCell ref="A82:C82"/>
    <mergeCell ref="A83:C83"/>
    <mergeCell ref="A84:C84"/>
    <mergeCell ref="A85:C85"/>
    <mergeCell ref="A86:C86"/>
    <mergeCell ref="A98:C98"/>
    <mergeCell ref="A99:C99"/>
    <mergeCell ref="A7:C7"/>
    <mergeCell ref="A8:C8"/>
    <mergeCell ref="A10:C10"/>
    <mergeCell ref="A11:C11"/>
    <mergeCell ref="A18:C18"/>
    <mergeCell ref="A19:C19"/>
    <mergeCell ref="A20:C20"/>
    <mergeCell ref="A5:G5"/>
    <mergeCell ref="A3:H3"/>
    <mergeCell ref="A9:C9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2:C32"/>
    <mergeCell ref="A33:C33"/>
    <mergeCell ref="A34:C34"/>
    <mergeCell ref="A35:C35"/>
    <mergeCell ref="A36:C36"/>
    <mergeCell ref="A37:C37"/>
    <mergeCell ref="A24:C24"/>
    <mergeCell ref="A25:C25"/>
    <mergeCell ref="A27:C27"/>
    <mergeCell ref="A29:C29"/>
    <mergeCell ref="A30:C30"/>
    <mergeCell ref="A31:C31"/>
    <mergeCell ref="A26:C26"/>
    <mergeCell ref="A28:C28"/>
    <mergeCell ref="A46:C46"/>
    <mergeCell ref="A47:C47"/>
    <mergeCell ref="A48:C48"/>
    <mergeCell ref="A49:C49"/>
    <mergeCell ref="A50:C50"/>
    <mergeCell ref="A51:C51"/>
    <mergeCell ref="A38:C38"/>
    <mergeCell ref="A39:C39"/>
    <mergeCell ref="A40:C40"/>
    <mergeCell ref="A41:C41"/>
    <mergeCell ref="A44:C44"/>
    <mergeCell ref="A45:C45"/>
    <mergeCell ref="A42:C42"/>
    <mergeCell ref="A43:C43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122:C122"/>
    <mergeCell ref="A123:C123"/>
    <mergeCell ref="A124:C124"/>
    <mergeCell ref="A125:C125"/>
    <mergeCell ref="A126:C126"/>
    <mergeCell ref="A127:C127"/>
    <mergeCell ref="A116:C116"/>
    <mergeCell ref="A117:C117"/>
    <mergeCell ref="A118:C118"/>
    <mergeCell ref="A119:C119"/>
    <mergeCell ref="A120:C120"/>
    <mergeCell ref="A121:C121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73:C173"/>
    <mergeCell ref="A174:C174"/>
    <mergeCell ref="A175:C175"/>
    <mergeCell ref="A176:C176"/>
    <mergeCell ref="A177:C177"/>
    <mergeCell ref="A178:C178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97:C197"/>
    <mergeCell ref="A198:C198"/>
    <mergeCell ref="A199:C199"/>
    <mergeCell ref="A200:C200"/>
    <mergeCell ref="A208:C208"/>
    <mergeCell ref="A209:C209"/>
    <mergeCell ref="A191:C191"/>
    <mergeCell ref="A192:C192"/>
    <mergeCell ref="A193:C193"/>
    <mergeCell ref="A194:C194"/>
    <mergeCell ref="A195:C195"/>
    <mergeCell ref="A196:C196"/>
    <mergeCell ref="A202:C202"/>
    <mergeCell ref="A203:C203"/>
    <mergeCell ref="A204:C204"/>
    <mergeCell ref="A205:C205"/>
    <mergeCell ref="A206:C206"/>
    <mergeCell ref="A207:C207"/>
    <mergeCell ref="A219:C219"/>
    <mergeCell ref="A220:C220"/>
    <mergeCell ref="A221:C221"/>
    <mergeCell ref="A222:C222"/>
    <mergeCell ref="A223:C223"/>
    <mergeCell ref="A226:C226"/>
    <mergeCell ref="A210:C210"/>
    <mergeCell ref="A214:C214"/>
    <mergeCell ref="A215:C215"/>
    <mergeCell ref="A216:C216"/>
    <mergeCell ref="A217:C217"/>
    <mergeCell ref="A218:C218"/>
    <mergeCell ref="A211:C211"/>
    <mergeCell ref="A213:C213"/>
    <mergeCell ref="A212:C212"/>
    <mergeCell ref="A224:C224"/>
    <mergeCell ref="A225:C225"/>
    <mergeCell ref="A235:C235"/>
    <mergeCell ref="A236:C236"/>
    <mergeCell ref="A241:C241"/>
    <mergeCell ref="A242:C242"/>
    <mergeCell ref="A243:C243"/>
    <mergeCell ref="A253:C253"/>
    <mergeCell ref="A229:C229"/>
    <mergeCell ref="A230:C230"/>
    <mergeCell ref="A231:C231"/>
    <mergeCell ref="A232:C232"/>
    <mergeCell ref="A233:C233"/>
    <mergeCell ref="A234:C234"/>
    <mergeCell ref="A247:C247"/>
    <mergeCell ref="A248:C248"/>
    <mergeCell ref="A250:C250"/>
    <mergeCell ref="A251:C251"/>
    <mergeCell ref="A249:C249"/>
    <mergeCell ref="A237:C237"/>
    <mergeCell ref="A238:C238"/>
    <mergeCell ref="A239:C239"/>
    <mergeCell ref="A240:C240"/>
    <mergeCell ref="A284:C284"/>
    <mergeCell ref="A285:C285"/>
    <mergeCell ref="A286:C286"/>
    <mergeCell ref="A303:C303"/>
    <mergeCell ref="A311:C311"/>
    <mergeCell ref="A312:C312"/>
    <mergeCell ref="A313:C313"/>
    <mergeCell ref="A316:C316"/>
    <mergeCell ref="A317:C317"/>
    <mergeCell ref="A293:C293"/>
    <mergeCell ref="A296:C296"/>
    <mergeCell ref="A297:C297"/>
    <mergeCell ref="A298:C298"/>
    <mergeCell ref="A299:C299"/>
    <mergeCell ref="A300:C300"/>
    <mergeCell ref="A294:C294"/>
    <mergeCell ref="A295:C295"/>
    <mergeCell ref="A301:C301"/>
    <mergeCell ref="A302:C302"/>
    <mergeCell ref="A304:C304"/>
    <mergeCell ref="A305:C305"/>
    <mergeCell ref="A306:C306"/>
    <mergeCell ref="A307:C307"/>
    <mergeCell ref="A314:C314"/>
    <mergeCell ref="A315:C315"/>
    <mergeCell ref="A334:C334"/>
    <mergeCell ref="A335:C335"/>
    <mergeCell ref="A336:C336"/>
    <mergeCell ref="A337:C337"/>
    <mergeCell ref="A338:C338"/>
    <mergeCell ref="A339:C339"/>
    <mergeCell ref="A318:C318"/>
    <mergeCell ref="A319:C319"/>
    <mergeCell ref="A320:C320"/>
    <mergeCell ref="A331:C331"/>
    <mergeCell ref="A332:C332"/>
    <mergeCell ref="A333:C333"/>
    <mergeCell ref="A321:C321"/>
    <mergeCell ref="A322:C322"/>
    <mergeCell ref="A323:C323"/>
    <mergeCell ref="A327:C327"/>
    <mergeCell ref="A328:C328"/>
    <mergeCell ref="A324:C324"/>
    <mergeCell ref="A325:C325"/>
    <mergeCell ref="A349:C349"/>
    <mergeCell ref="A350:C350"/>
    <mergeCell ref="A351:C351"/>
    <mergeCell ref="A352:C352"/>
    <mergeCell ref="A353:C353"/>
    <mergeCell ref="A354:C354"/>
    <mergeCell ref="A340:C340"/>
    <mergeCell ref="A342:C342"/>
    <mergeCell ref="A343:C343"/>
    <mergeCell ref="A344:C344"/>
    <mergeCell ref="A345:C345"/>
    <mergeCell ref="A346:C346"/>
    <mergeCell ref="A341:C341"/>
    <mergeCell ref="A347:C347"/>
    <mergeCell ref="A348:C348"/>
    <mergeCell ref="A362:C362"/>
    <mergeCell ref="A363:C363"/>
    <mergeCell ref="A364:C364"/>
    <mergeCell ref="A365:C365"/>
    <mergeCell ref="A366:C366"/>
    <mergeCell ref="A367:C367"/>
    <mergeCell ref="A356:C356"/>
    <mergeCell ref="A357:C357"/>
    <mergeCell ref="A358:C358"/>
    <mergeCell ref="A359:C359"/>
    <mergeCell ref="A360:C360"/>
    <mergeCell ref="A361:C361"/>
    <mergeCell ref="A392:C392"/>
    <mergeCell ref="A393:C393"/>
    <mergeCell ref="A394:C394"/>
    <mergeCell ref="A395:C395"/>
    <mergeCell ref="A396:C396"/>
    <mergeCell ref="A398:C398"/>
    <mergeCell ref="A368:C368"/>
    <mergeCell ref="A375:C375"/>
    <mergeCell ref="A376:C376"/>
    <mergeCell ref="A377:C377"/>
    <mergeCell ref="A378:C378"/>
    <mergeCell ref="A391:C391"/>
    <mergeCell ref="A369:C369"/>
    <mergeCell ref="A370:C370"/>
    <mergeCell ref="A371:C371"/>
    <mergeCell ref="A372:C372"/>
    <mergeCell ref="A373:C373"/>
    <mergeCell ref="A374:C374"/>
    <mergeCell ref="A397:C397"/>
    <mergeCell ref="A408:C408"/>
    <mergeCell ref="A412:C412"/>
    <mergeCell ref="A413:C413"/>
    <mergeCell ref="A414:C414"/>
    <mergeCell ref="A418:C418"/>
    <mergeCell ref="A419:C419"/>
    <mergeCell ref="A399:C399"/>
    <mergeCell ref="A402:C402"/>
    <mergeCell ref="A403:C403"/>
    <mergeCell ref="A404:C404"/>
    <mergeCell ref="A405:C405"/>
    <mergeCell ref="A406:C406"/>
    <mergeCell ref="A400:C400"/>
    <mergeCell ref="A401:C401"/>
    <mergeCell ref="A415:C415"/>
    <mergeCell ref="A416:C416"/>
    <mergeCell ref="A417:C417"/>
    <mergeCell ref="A437:C437"/>
    <mergeCell ref="A438:C438"/>
    <mergeCell ref="A439:C439"/>
    <mergeCell ref="A440:C440"/>
    <mergeCell ref="A441:C441"/>
    <mergeCell ref="A442:C442"/>
    <mergeCell ref="A420:C420"/>
    <mergeCell ref="A423:C423"/>
    <mergeCell ref="A425:C425"/>
    <mergeCell ref="A429:C429"/>
    <mergeCell ref="A435:C435"/>
    <mergeCell ref="A436:C436"/>
    <mergeCell ref="A421:C421"/>
    <mergeCell ref="A422:C422"/>
    <mergeCell ref="A426:C426"/>
    <mergeCell ref="A427:C427"/>
    <mergeCell ref="A428:C428"/>
    <mergeCell ref="A430:C430"/>
    <mergeCell ref="A431:C431"/>
    <mergeCell ref="A432:C432"/>
    <mergeCell ref="A433:C433"/>
    <mergeCell ref="A434:C434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68:C468"/>
    <mergeCell ref="A470:C470"/>
    <mergeCell ref="A474:C474"/>
    <mergeCell ref="A455:C455"/>
    <mergeCell ref="A456:C456"/>
    <mergeCell ref="A457:C457"/>
    <mergeCell ref="A458:C458"/>
    <mergeCell ref="A463:C463"/>
    <mergeCell ref="A464:C464"/>
    <mergeCell ref="A568:C568"/>
    <mergeCell ref="A569:C569"/>
    <mergeCell ref="A570:C570"/>
    <mergeCell ref="A571:C571"/>
    <mergeCell ref="A572:C572"/>
    <mergeCell ref="A573:C573"/>
    <mergeCell ref="A495:C495"/>
    <mergeCell ref="A496:C496"/>
    <mergeCell ref="A564:C564"/>
    <mergeCell ref="A565:C565"/>
    <mergeCell ref="A566:C566"/>
    <mergeCell ref="A567:C56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83:C583"/>
    <mergeCell ref="A590:C590"/>
    <mergeCell ref="A591:C591"/>
    <mergeCell ref="A592:C592"/>
    <mergeCell ref="A593:C593"/>
    <mergeCell ref="A594:C594"/>
    <mergeCell ref="A577:C577"/>
    <mergeCell ref="A578:C578"/>
    <mergeCell ref="A579:C579"/>
    <mergeCell ref="A580:C580"/>
    <mergeCell ref="A581:C581"/>
    <mergeCell ref="A582:C582"/>
    <mergeCell ref="A588:C588"/>
    <mergeCell ref="A589:C589"/>
    <mergeCell ref="A601:C601"/>
    <mergeCell ref="A602:C602"/>
    <mergeCell ref="A603:C603"/>
    <mergeCell ref="A604:C604"/>
    <mergeCell ref="A605:C605"/>
    <mergeCell ref="A606:C606"/>
    <mergeCell ref="A595:C595"/>
    <mergeCell ref="A596:C596"/>
    <mergeCell ref="A597:C597"/>
    <mergeCell ref="A598:C598"/>
    <mergeCell ref="A599:C599"/>
    <mergeCell ref="A600:C600"/>
    <mergeCell ref="A613:C613"/>
    <mergeCell ref="A614:C614"/>
    <mergeCell ref="A615:C615"/>
    <mergeCell ref="A616:C616"/>
    <mergeCell ref="A617:C617"/>
    <mergeCell ref="A618:C618"/>
    <mergeCell ref="A607:C607"/>
    <mergeCell ref="A608:C608"/>
    <mergeCell ref="A609:C609"/>
    <mergeCell ref="A610:C610"/>
    <mergeCell ref="A611:C611"/>
    <mergeCell ref="A612:C612"/>
    <mergeCell ref="A625:C625"/>
    <mergeCell ref="A626:C626"/>
    <mergeCell ref="A627:C627"/>
    <mergeCell ref="A628:C628"/>
    <mergeCell ref="A629:C629"/>
    <mergeCell ref="A630:C630"/>
    <mergeCell ref="A619:C619"/>
    <mergeCell ref="A620:C620"/>
    <mergeCell ref="A621:C621"/>
    <mergeCell ref="A622:C622"/>
    <mergeCell ref="A623:C623"/>
    <mergeCell ref="A624:C624"/>
    <mergeCell ref="A666:C666"/>
    <mergeCell ref="A667:C667"/>
    <mergeCell ref="A668:C668"/>
    <mergeCell ref="A669:C669"/>
    <mergeCell ref="A670:C670"/>
    <mergeCell ref="A671:C671"/>
    <mergeCell ref="A672:C672"/>
    <mergeCell ref="A637:C637"/>
    <mergeCell ref="A638:C638"/>
    <mergeCell ref="A639:C639"/>
    <mergeCell ref="A640:C640"/>
    <mergeCell ref="A641:C641"/>
    <mergeCell ref="A642:C642"/>
    <mergeCell ref="A698:C698"/>
    <mergeCell ref="A701:C701"/>
    <mergeCell ref="A692:C692"/>
    <mergeCell ref="A693:C693"/>
    <mergeCell ref="A694:C694"/>
    <mergeCell ref="A695:C695"/>
    <mergeCell ref="A696:C696"/>
    <mergeCell ref="A697:C697"/>
    <mergeCell ref="A675:C675"/>
    <mergeCell ref="A676:C676"/>
    <mergeCell ref="A677:C677"/>
    <mergeCell ref="A678:C678"/>
    <mergeCell ref="A690:C690"/>
    <mergeCell ref="A691:C691"/>
    <mergeCell ref="A699:C699"/>
    <mergeCell ref="A700:C700"/>
    <mergeCell ref="A681:C681"/>
    <mergeCell ref="A680:C680"/>
    <mergeCell ref="A682:C682"/>
    <mergeCell ref="A683:C683"/>
    <mergeCell ref="A684:C684"/>
    <mergeCell ref="A685:C685"/>
    <mergeCell ref="A688:C688"/>
    <mergeCell ref="A679:C679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20:C720"/>
    <mergeCell ref="A721:C721"/>
    <mergeCell ref="A722:C722"/>
    <mergeCell ref="A723:C723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574:C574"/>
    <mergeCell ref="A575:C575"/>
    <mergeCell ref="A576:C576"/>
    <mergeCell ref="A661:C661"/>
    <mergeCell ref="A662:C662"/>
    <mergeCell ref="A663:C663"/>
    <mergeCell ref="A664:C664"/>
    <mergeCell ref="A665:C665"/>
    <mergeCell ref="A653:C653"/>
    <mergeCell ref="A654:C654"/>
    <mergeCell ref="A655:C655"/>
    <mergeCell ref="A659:C659"/>
    <mergeCell ref="A660:C660"/>
    <mergeCell ref="A650:C650"/>
    <mergeCell ref="A651:C651"/>
    <mergeCell ref="A656:C656"/>
    <mergeCell ref="A657:C657"/>
    <mergeCell ref="A658:C658"/>
    <mergeCell ref="A631:C631"/>
    <mergeCell ref="A632:C632"/>
    <mergeCell ref="A633:C633"/>
    <mergeCell ref="A634:C634"/>
    <mergeCell ref="A635:C635"/>
    <mergeCell ref="A636:C636"/>
    <mergeCell ref="A674:C674"/>
    <mergeCell ref="A643:C643"/>
    <mergeCell ref="A644:C644"/>
    <mergeCell ref="A687:C687"/>
    <mergeCell ref="A689:C689"/>
    <mergeCell ref="A459:C459"/>
    <mergeCell ref="A460:C460"/>
    <mergeCell ref="A461:C461"/>
    <mergeCell ref="A462:C462"/>
    <mergeCell ref="A487:C487"/>
    <mergeCell ref="A488:C488"/>
    <mergeCell ref="A469:C469"/>
    <mergeCell ref="A471:C471"/>
    <mergeCell ref="A472:C472"/>
    <mergeCell ref="A473:C473"/>
    <mergeCell ref="A497:C497"/>
    <mergeCell ref="A498:C498"/>
    <mergeCell ref="A499:C499"/>
    <mergeCell ref="A500:C500"/>
    <mergeCell ref="A673:C673"/>
    <mergeCell ref="A645:C645"/>
    <mergeCell ref="A646:C646"/>
    <mergeCell ref="A647:C647"/>
    <mergeCell ref="A648:C648"/>
    <mergeCell ref="A170:C170"/>
    <mergeCell ref="A171:C171"/>
    <mergeCell ref="A501:C501"/>
    <mergeCell ref="A502:C502"/>
    <mergeCell ref="A503:C503"/>
    <mergeCell ref="A504:C504"/>
    <mergeCell ref="A505:C505"/>
    <mergeCell ref="A506:C506"/>
    <mergeCell ref="A507:C507"/>
    <mergeCell ref="A481:C481"/>
    <mergeCell ref="A482:C482"/>
    <mergeCell ref="A483:C483"/>
    <mergeCell ref="A484:C484"/>
    <mergeCell ref="A485:C485"/>
    <mergeCell ref="A486:C486"/>
    <mergeCell ref="A475:C475"/>
    <mergeCell ref="A476:C476"/>
    <mergeCell ref="A477:C477"/>
    <mergeCell ref="A478:C478"/>
    <mergeCell ref="A479:C479"/>
    <mergeCell ref="A480:C480"/>
    <mergeCell ref="A465:C465"/>
    <mergeCell ref="A466:C466"/>
    <mergeCell ref="A467:C467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61:C561"/>
    <mergeCell ref="A562:C562"/>
    <mergeCell ref="A547:C547"/>
    <mergeCell ref="A548:C548"/>
    <mergeCell ref="A549:C549"/>
    <mergeCell ref="A550:C550"/>
    <mergeCell ref="A551:C551"/>
    <mergeCell ref="A552:C552"/>
    <mergeCell ref="A554:C554"/>
    <mergeCell ref="A555:C555"/>
    <mergeCell ref="A557:C557"/>
    <mergeCell ref="A553:C553"/>
    <mergeCell ref="A308:C308"/>
    <mergeCell ref="A309:C309"/>
    <mergeCell ref="A310:C310"/>
    <mergeCell ref="A355:C355"/>
    <mergeCell ref="A649:C649"/>
    <mergeCell ref="A407:C407"/>
    <mergeCell ref="A409:C409"/>
    <mergeCell ref="A410:C410"/>
    <mergeCell ref="A411:C411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558:C558"/>
    <mergeCell ref="A559:C559"/>
    <mergeCell ref="A560:C560"/>
  </mergeCells>
  <pageMargins left="0.70866141732283472" right="0.70866141732283472" top="0.74803149606299213" bottom="0.74803149606299213" header="0.31496062992125984" footer="0.31496062992125984"/>
  <pageSetup paperSize="9" scale="11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7"/>
  <sheetViews>
    <sheetView workbookViewId="0">
      <selection activeCell="E27" sqref="E27"/>
    </sheetView>
  </sheetViews>
  <sheetFormatPr defaultRowHeight="15" x14ac:dyDescent="0.25"/>
  <cols>
    <col min="1" max="1" width="46.85546875" customWidth="1"/>
    <col min="2" max="4" width="18.7109375" customWidth="1"/>
  </cols>
  <sheetData>
    <row r="1" spans="1:7" ht="34.5" customHeight="1" x14ac:dyDescent="0.25">
      <c r="A1" s="183" t="s">
        <v>290</v>
      </c>
      <c r="B1" s="183"/>
      <c r="C1" s="183"/>
      <c r="D1" s="183"/>
      <c r="E1" s="183"/>
      <c r="F1" s="183"/>
      <c r="G1" s="183"/>
    </row>
    <row r="2" spans="1:7" ht="18" customHeight="1" x14ac:dyDescent="0.25">
      <c r="A2" s="5"/>
      <c r="B2" s="5"/>
      <c r="C2" s="5"/>
      <c r="D2" s="5"/>
    </row>
    <row r="3" spans="1:7" ht="15.75" x14ac:dyDescent="0.25">
      <c r="A3" s="158" t="s">
        <v>27</v>
      </c>
      <c r="B3" s="158"/>
      <c r="C3" s="158"/>
      <c r="D3" s="158"/>
    </row>
    <row r="4" spans="1:7" ht="18" x14ac:dyDescent="0.25">
      <c r="A4" s="5"/>
      <c r="B4" s="5"/>
      <c r="C4" s="6"/>
      <c r="D4" s="6"/>
    </row>
    <row r="5" spans="1:7" ht="15.75" x14ac:dyDescent="0.25">
      <c r="A5" s="158" t="s">
        <v>13</v>
      </c>
      <c r="B5" s="158"/>
      <c r="C5" s="158"/>
      <c r="D5" s="158"/>
    </row>
    <row r="6" spans="1:7" ht="18" x14ac:dyDescent="0.25">
      <c r="A6" s="5"/>
      <c r="B6" s="5"/>
      <c r="C6" s="6"/>
      <c r="D6" s="6"/>
    </row>
    <row r="7" spans="1:7" ht="15.75" customHeight="1" x14ac:dyDescent="0.25">
      <c r="A7" s="158" t="s">
        <v>22</v>
      </c>
      <c r="B7" s="158"/>
      <c r="C7" s="158"/>
      <c r="D7" s="158"/>
    </row>
    <row r="8" spans="1:7" ht="18" x14ac:dyDescent="0.25">
      <c r="A8" s="5"/>
      <c r="B8" s="5"/>
      <c r="C8" s="6"/>
      <c r="D8" s="6"/>
    </row>
    <row r="9" spans="1:7" ht="23.25" x14ac:dyDescent="0.25">
      <c r="A9" s="16" t="s">
        <v>23</v>
      </c>
      <c r="B9" s="16" t="s">
        <v>37</v>
      </c>
      <c r="C9" s="16" t="s">
        <v>265</v>
      </c>
      <c r="D9" s="16" t="s">
        <v>266</v>
      </c>
      <c r="E9" s="132" t="s">
        <v>284</v>
      </c>
    </row>
    <row r="10" spans="1:7" s="28" customFormat="1" x14ac:dyDescent="0.25">
      <c r="A10" s="108" t="s">
        <v>24</v>
      </c>
      <c r="B10" s="109">
        <f>B11+B17</f>
        <v>2466042.65</v>
      </c>
      <c r="C10" s="109">
        <f t="shared" ref="C10:D10" si="0">C11+C17</f>
        <v>1131207.3500000001</v>
      </c>
      <c r="D10" s="109">
        <f t="shared" si="0"/>
        <v>2873226.18</v>
      </c>
      <c r="E10" s="137">
        <f>C10/D10*100</f>
        <v>39.370633536410281</v>
      </c>
    </row>
    <row r="11" spans="1:7" s="28" customFormat="1" x14ac:dyDescent="0.25">
      <c r="A11" s="110" t="s">
        <v>25</v>
      </c>
      <c r="B11" s="111">
        <f t="shared" ref="B11:D12" si="1">B12</f>
        <v>7299.75</v>
      </c>
      <c r="C11" s="111">
        <f t="shared" si="1"/>
        <v>0</v>
      </c>
      <c r="D11" s="111">
        <f t="shared" si="1"/>
        <v>7299.75</v>
      </c>
      <c r="E11" s="137">
        <f>C11/D11</f>
        <v>0</v>
      </c>
    </row>
    <row r="12" spans="1:7" s="28" customFormat="1" x14ac:dyDescent="0.25">
      <c r="A12" s="106" t="s">
        <v>252</v>
      </c>
      <c r="B12" s="26">
        <f t="shared" si="1"/>
        <v>7299.75</v>
      </c>
      <c r="C12" s="26">
        <f t="shared" si="1"/>
        <v>0</v>
      </c>
      <c r="D12" s="26">
        <f t="shared" si="1"/>
        <v>7299.75</v>
      </c>
      <c r="E12" s="137">
        <f>C12/D12</f>
        <v>0</v>
      </c>
    </row>
    <row r="13" spans="1:7" x14ac:dyDescent="0.25">
      <c r="A13" s="12" t="s">
        <v>253</v>
      </c>
      <c r="B13" s="27">
        <v>7299.75</v>
      </c>
      <c r="C13" s="27"/>
      <c r="D13" s="27">
        <v>7299.75</v>
      </c>
      <c r="E13" s="138">
        <f>C13/D13</f>
        <v>0</v>
      </c>
    </row>
    <row r="14" spans="1:7" x14ac:dyDescent="0.25">
      <c r="A14" s="11" t="s">
        <v>259</v>
      </c>
      <c r="B14" s="26"/>
      <c r="C14" s="26"/>
      <c r="D14" s="26"/>
      <c r="E14" s="137"/>
    </row>
    <row r="15" spans="1:7" x14ac:dyDescent="0.25">
      <c r="A15" s="11" t="s">
        <v>260</v>
      </c>
      <c r="B15" s="26"/>
      <c r="C15" s="26"/>
      <c r="D15" s="26"/>
      <c r="E15" s="137"/>
    </row>
    <row r="16" spans="1:7" x14ac:dyDescent="0.25">
      <c r="A16" s="12" t="s">
        <v>261</v>
      </c>
      <c r="B16" s="27"/>
      <c r="C16" s="27"/>
      <c r="D16" s="27"/>
      <c r="E16" s="137"/>
    </row>
    <row r="17" spans="1:5" s="28" customFormat="1" x14ac:dyDescent="0.25">
      <c r="A17" s="110" t="s">
        <v>243</v>
      </c>
      <c r="B17" s="111">
        <f>B18+B20+B22+B24+B26</f>
        <v>2458742.9</v>
      </c>
      <c r="C17" s="111">
        <f>C18+C22+C24+C26+C20</f>
        <v>1131207.3500000001</v>
      </c>
      <c r="D17" s="111">
        <f t="shared" ref="D17" si="2">D18+D22+D24+D26+D20</f>
        <v>2865926.43</v>
      </c>
      <c r="E17" s="137">
        <f>C17/D17*100</f>
        <v>39.470913773596067</v>
      </c>
    </row>
    <row r="18" spans="1:5" s="28" customFormat="1" x14ac:dyDescent="0.25">
      <c r="A18" s="106" t="s">
        <v>244</v>
      </c>
      <c r="B18" s="26">
        <f t="shared" ref="B18:D18" si="3">B19</f>
        <v>1882178</v>
      </c>
      <c r="C18" s="26">
        <f t="shared" si="3"/>
        <v>985396.94</v>
      </c>
      <c r="D18" s="26">
        <f t="shared" si="3"/>
        <v>2163189.6800000002</v>
      </c>
      <c r="E18" s="137">
        <f t="shared" ref="E18:E27" si="4">C18/D18*100</f>
        <v>45.552960478250796</v>
      </c>
    </row>
    <row r="19" spans="1:5" x14ac:dyDescent="0.25">
      <c r="A19" s="12" t="s">
        <v>245</v>
      </c>
      <c r="B19" s="27">
        <v>1882178</v>
      </c>
      <c r="C19" s="27">
        <v>985396.94</v>
      </c>
      <c r="D19" s="27">
        <v>2163189.6800000002</v>
      </c>
      <c r="E19" s="138">
        <f t="shared" si="4"/>
        <v>45.552960478250796</v>
      </c>
    </row>
    <row r="20" spans="1:5" x14ac:dyDescent="0.25">
      <c r="A20" s="11" t="s">
        <v>262</v>
      </c>
      <c r="B20" s="26">
        <f>B21</f>
        <v>99542</v>
      </c>
      <c r="C20" s="26">
        <f>C21</f>
        <v>0</v>
      </c>
      <c r="D20" s="26">
        <f>D21</f>
        <v>99542</v>
      </c>
      <c r="E20" s="137">
        <f t="shared" si="4"/>
        <v>0</v>
      </c>
    </row>
    <row r="21" spans="1:5" x14ac:dyDescent="0.25">
      <c r="A21" s="12" t="s">
        <v>263</v>
      </c>
      <c r="B21" s="27">
        <v>99542</v>
      </c>
      <c r="C21" s="27">
        <f>D21-B21</f>
        <v>0</v>
      </c>
      <c r="D21" s="27">
        <v>99542</v>
      </c>
      <c r="E21" s="138">
        <f t="shared" si="4"/>
        <v>0</v>
      </c>
    </row>
    <row r="22" spans="1:5" s="28" customFormat="1" x14ac:dyDescent="0.25">
      <c r="A22" s="10" t="s">
        <v>246</v>
      </c>
      <c r="B22" s="26">
        <f t="shared" ref="B22:D22" si="5">B23</f>
        <v>195163.88</v>
      </c>
      <c r="C22" s="26">
        <f t="shared" si="5"/>
        <v>2945.14</v>
      </c>
      <c r="D22" s="26">
        <f t="shared" si="5"/>
        <v>342363.12</v>
      </c>
      <c r="E22" s="137">
        <f t="shared" si="4"/>
        <v>0.86023868458728836</v>
      </c>
    </row>
    <row r="23" spans="1:5" x14ac:dyDescent="0.25">
      <c r="A23" s="12" t="s">
        <v>254</v>
      </c>
      <c r="B23" s="27">
        <v>195163.88</v>
      </c>
      <c r="C23" s="27">
        <v>2945.14</v>
      </c>
      <c r="D23" s="27">
        <v>342363.12</v>
      </c>
      <c r="E23" s="138">
        <f t="shared" si="4"/>
        <v>0.86023868458728836</v>
      </c>
    </row>
    <row r="24" spans="1:5" s="28" customFormat="1" x14ac:dyDescent="0.25">
      <c r="A24" s="11" t="s">
        <v>255</v>
      </c>
      <c r="B24" s="26">
        <f>B25</f>
        <v>1194.6099999999999</v>
      </c>
      <c r="C24" s="26">
        <f t="shared" ref="C24:D24" si="6">C25</f>
        <v>351.93</v>
      </c>
      <c r="D24" s="26">
        <f t="shared" si="6"/>
        <v>1275.54</v>
      </c>
      <c r="E24" s="137">
        <f t="shared" si="4"/>
        <v>27.590667482007618</v>
      </c>
    </row>
    <row r="25" spans="1:5" x14ac:dyDescent="0.25">
      <c r="A25" s="12" t="s">
        <v>256</v>
      </c>
      <c r="B25" s="27">
        <v>1194.6099999999999</v>
      </c>
      <c r="C25" s="27">
        <v>351.93</v>
      </c>
      <c r="D25" s="27">
        <v>1275.54</v>
      </c>
      <c r="E25" s="138">
        <f t="shared" si="4"/>
        <v>27.590667482007618</v>
      </c>
    </row>
    <row r="26" spans="1:5" s="28" customFormat="1" x14ac:dyDescent="0.25">
      <c r="A26" s="11" t="s">
        <v>257</v>
      </c>
      <c r="B26" s="26">
        <f t="shared" ref="B26:D26" si="7">B27</f>
        <v>280664.40999999997</v>
      </c>
      <c r="C26" s="26">
        <f t="shared" si="7"/>
        <v>142513.34</v>
      </c>
      <c r="D26" s="26">
        <f t="shared" si="7"/>
        <v>259556.09</v>
      </c>
      <c r="E26" s="137">
        <f t="shared" si="4"/>
        <v>54.906567593925459</v>
      </c>
    </row>
    <row r="27" spans="1:5" x14ac:dyDescent="0.25">
      <c r="A27" s="12" t="s">
        <v>258</v>
      </c>
      <c r="B27" s="27">
        <v>280664.40999999997</v>
      </c>
      <c r="C27" s="27">
        <v>142513.34</v>
      </c>
      <c r="D27" s="27">
        <v>259556.09</v>
      </c>
      <c r="E27" s="138">
        <f t="shared" si="4"/>
        <v>54.906567593925459</v>
      </c>
    </row>
  </sheetData>
  <mergeCells count="4">
    <mergeCell ref="A3:D3"/>
    <mergeCell ref="A5:D5"/>
    <mergeCell ref="A7:D7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SAŽETAK</vt:lpstr>
      <vt:lpstr>Opći dio-prihodi ekonomska</vt:lpstr>
      <vt:lpstr>Posebni dio</vt:lpstr>
      <vt:lpstr>Funkcijska</vt:lpstr>
      <vt:lpstr>'Opći dio-prihodi ekonomska'!Ispis_naslova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Jasna</cp:lastModifiedBy>
  <cp:lastPrinted>2023-07-14T08:21:54Z</cp:lastPrinted>
  <dcterms:created xsi:type="dcterms:W3CDTF">2022-08-12T12:51:27Z</dcterms:created>
  <dcterms:modified xsi:type="dcterms:W3CDTF">2023-07-14T08:21:58Z</dcterms:modified>
</cp:coreProperties>
</file>