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20" yWindow="-120" windowWidth="29040" windowHeight="15840"/>
  </bookViews>
  <sheets>
    <sheet name="Sažetak 2024" sheetId="13" r:id="rId1"/>
    <sheet name="Račun prihoda i rashoda" sheetId="2" r:id="rId2"/>
    <sheet name="Prema izvorima financiranja" sheetId="12" r:id="rId3"/>
    <sheet name="Posebni dio" sheetId="8" r:id="rId4"/>
    <sheet name="Funkcijska" sheetId="11" r:id="rId5"/>
    <sheet name="SAŽETAK" sheetId="1" r:id="rId6"/>
  </sheets>
  <definedNames>
    <definedName name="_xlnm._FilterDatabase" localSheetId="3" hidden="1">'Posebni dio'!$A$11:$K$749</definedName>
    <definedName name="_xlnm._FilterDatabase" localSheetId="5" hidden="1">SAŽETAK!$A$3:$I$12</definedName>
    <definedName name="_xlnm.Print_Titles" localSheetId="2">'Prema izvorima financiranja'!$5:$5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3" l="1"/>
  <c r="J309" i="8" l="1"/>
  <c r="I309" i="8"/>
  <c r="H309" i="8"/>
  <c r="H308" i="8"/>
  <c r="K326" i="8"/>
  <c r="J326" i="8"/>
  <c r="I326" i="8"/>
  <c r="H326" i="8"/>
  <c r="I10" i="12"/>
  <c r="I22" i="12"/>
  <c r="I23" i="12"/>
  <c r="I32" i="12"/>
  <c r="I33" i="12"/>
  <c r="I41" i="12"/>
  <c r="I42" i="12"/>
  <c r="I51" i="12"/>
  <c r="I52" i="12"/>
  <c r="I59" i="12"/>
  <c r="I60" i="12"/>
  <c r="I66" i="12"/>
  <c r="I67" i="12"/>
  <c r="I68" i="12"/>
  <c r="I69" i="12"/>
  <c r="I70" i="12"/>
  <c r="I71" i="12"/>
  <c r="I72" i="12"/>
  <c r="I73" i="12"/>
  <c r="I74" i="12"/>
  <c r="I75" i="12"/>
  <c r="I76" i="12"/>
  <c r="F10" i="12"/>
  <c r="F22" i="12"/>
  <c r="F23" i="12"/>
  <c r="F32" i="12"/>
  <c r="F33" i="12"/>
  <c r="F41" i="12"/>
  <c r="F42" i="12"/>
  <c r="F51" i="12"/>
  <c r="F52" i="12"/>
  <c r="F59" i="12"/>
  <c r="F60" i="12"/>
  <c r="F66" i="12"/>
  <c r="F67" i="12"/>
  <c r="F68" i="12"/>
  <c r="F69" i="12"/>
  <c r="F70" i="12"/>
  <c r="F71" i="12"/>
  <c r="F72" i="12"/>
  <c r="F73" i="12"/>
  <c r="F74" i="12"/>
  <c r="F75" i="12"/>
  <c r="F76" i="12"/>
  <c r="I9" i="12"/>
  <c r="F9" i="12"/>
  <c r="E76" i="12"/>
  <c r="B76" i="12"/>
  <c r="B75" i="12"/>
  <c r="E57" i="12"/>
  <c r="E75" i="12"/>
  <c r="E53" i="12"/>
  <c r="E48" i="12"/>
  <c r="E43" i="12"/>
  <c r="E38" i="12"/>
  <c r="E34" i="12"/>
  <c r="E28" i="12"/>
  <c r="E24" i="12"/>
  <c r="C11" i="12"/>
  <c r="D11" i="12"/>
  <c r="E11" i="12"/>
  <c r="B11" i="12"/>
  <c r="D76" i="12"/>
  <c r="D75" i="12"/>
  <c r="D53" i="12"/>
  <c r="C53" i="12"/>
  <c r="D43" i="12"/>
  <c r="C43" i="12"/>
  <c r="D38" i="12"/>
  <c r="C38" i="12"/>
  <c r="D34" i="12"/>
  <c r="C34" i="12"/>
  <c r="D28" i="12"/>
  <c r="C28" i="12"/>
  <c r="C24" i="12"/>
  <c r="D24" i="12"/>
  <c r="D15" i="12"/>
  <c r="B77" i="12"/>
  <c r="B57" i="12"/>
  <c r="B53" i="12"/>
  <c r="B48" i="12"/>
  <c r="B43" i="12"/>
  <c r="B34" i="12"/>
  <c r="J12" i="11"/>
  <c r="J13" i="11"/>
  <c r="J14" i="11"/>
  <c r="J18" i="11"/>
  <c r="J19" i="11"/>
  <c r="J20" i="11"/>
  <c r="J21" i="11"/>
  <c r="J22" i="11"/>
  <c r="J23" i="11"/>
  <c r="J24" i="11"/>
  <c r="J25" i="11"/>
  <c r="J26" i="11"/>
  <c r="J27" i="11"/>
  <c r="J28" i="11"/>
  <c r="J11" i="11"/>
  <c r="I12" i="11"/>
  <c r="I13" i="11"/>
  <c r="I14" i="11"/>
  <c r="I20" i="11"/>
  <c r="I22" i="11"/>
  <c r="I24" i="11"/>
  <c r="I26" i="11"/>
  <c r="I28" i="11"/>
  <c r="H27" i="11"/>
  <c r="G114" i="2"/>
  <c r="H114" i="2"/>
  <c r="G115" i="2"/>
  <c r="H115" i="2"/>
  <c r="J21" i="2"/>
  <c r="E139" i="2" l="1"/>
  <c r="E114" i="2"/>
  <c r="E115" i="2"/>
  <c r="E146" i="2"/>
  <c r="K28" i="13"/>
  <c r="J28" i="13"/>
  <c r="K10" i="13"/>
  <c r="K12" i="13"/>
  <c r="K13" i="13"/>
  <c r="K14" i="13"/>
  <c r="J10" i="13"/>
  <c r="J13" i="13"/>
  <c r="J14" i="13"/>
  <c r="K72" i="8"/>
  <c r="K77" i="8"/>
  <c r="K80" i="8"/>
  <c r="K82" i="8"/>
  <c r="K89" i="8"/>
  <c r="K113" i="8"/>
  <c r="K147" i="8"/>
  <c r="K149" i="8"/>
  <c r="K151" i="8"/>
  <c r="K154" i="8"/>
  <c r="K155" i="8"/>
  <c r="K161" i="8"/>
  <c r="K163" i="8"/>
  <c r="K165" i="8"/>
  <c r="K168" i="8"/>
  <c r="K169" i="8"/>
  <c r="K192" i="8"/>
  <c r="K199" i="8"/>
  <c r="K206" i="8"/>
  <c r="K220" i="8"/>
  <c r="K222" i="8"/>
  <c r="K228" i="8"/>
  <c r="K237" i="8"/>
  <c r="K244" i="8"/>
  <c r="K250" i="8"/>
  <c r="K251" i="8"/>
  <c r="K257" i="8"/>
  <c r="K261" i="8"/>
  <c r="K266" i="8"/>
  <c r="K267" i="8"/>
  <c r="K272" i="8"/>
  <c r="K281" i="8"/>
  <c r="K292" i="8"/>
  <c r="K296" i="8"/>
  <c r="K323" i="8"/>
  <c r="K324" i="8"/>
  <c r="K325" i="8"/>
  <c r="K329" i="8"/>
  <c r="K332" i="8"/>
  <c r="K337" i="8"/>
  <c r="K352" i="8"/>
  <c r="K368" i="8"/>
  <c r="K370" i="8"/>
  <c r="K372" i="8"/>
  <c r="K375" i="8"/>
  <c r="K376" i="8"/>
  <c r="K389" i="8"/>
  <c r="K396" i="8"/>
  <c r="K398" i="8"/>
  <c r="K403" i="8"/>
  <c r="K404" i="8"/>
  <c r="K407" i="8"/>
  <c r="K409" i="8"/>
  <c r="K418" i="8"/>
  <c r="K426" i="8"/>
  <c r="K427" i="8"/>
  <c r="K428" i="8"/>
  <c r="K430" i="8"/>
  <c r="K438" i="8"/>
  <c r="K439" i="8"/>
  <c r="K440" i="8"/>
  <c r="K442" i="8"/>
  <c r="K443" i="8"/>
  <c r="K447" i="8"/>
  <c r="K458" i="8"/>
  <c r="K540" i="8"/>
  <c r="K542" i="8"/>
  <c r="K547" i="8"/>
  <c r="K548" i="8"/>
  <c r="K551" i="8"/>
  <c r="K552" i="8"/>
  <c r="K557" i="8"/>
  <c r="K559" i="8"/>
  <c r="K563" i="8"/>
  <c r="K568" i="8"/>
  <c r="K572" i="8"/>
  <c r="K573" i="8"/>
  <c r="K577" i="8"/>
  <c r="K582" i="8"/>
  <c r="K597" i="8"/>
  <c r="K598" i="8"/>
  <c r="K621" i="8"/>
  <c r="K623" i="8"/>
  <c r="K625" i="8"/>
  <c r="K629" i="8"/>
  <c r="K664" i="8"/>
  <c r="K666" i="8"/>
  <c r="K672" i="8"/>
  <c r="K673" i="8"/>
  <c r="K683" i="8"/>
  <c r="K689" i="8"/>
  <c r="K690" i="8"/>
  <c r="K697" i="8"/>
  <c r="K705" i="8"/>
  <c r="K737" i="8"/>
  <c r="K743" i="8"/>
  <c r="K747" i="8"/>
  <c r="K14" i="8"/>
  <c r="K15" i="8"/>
  <c r="K16" i="8"/>
  <c r="K18" i="8"/>
  <c r="K19" i="8"/>
  <c r="K23" i="8"/>
  <c r="K24" i="8"/>
  <c r="K25" i="8"/>
  <c r="K26" i="8"/>
  <c r="K27" i="8"/>
  <c r="K28" i="8"/>
  <c r="K29" i="8"/>
  <c r="K30" i="8"/>
  <c r="K34" i="8"/>
  <c r="K35" i="8"/>
  <c r="K36" i="8"/>
  <c r="K39" i="8"/>
  <c r="K44" i="8"/>
  <c r="K50" i="8"/>
  <c r="K52" i="8"/>
  <c r="K59" i="8"/>
  <c r="K66" i="8"/>
  <c r="J687" i="8"/>
  <c r="J670" i="8"/>
  <c r="J601" i="8"/>
  <c r="G602" i="8"/>
  <c r="J425" i="8"/>
  <c r="J406" i="8"/>
  <c r="J276" i="8"/>
  <c r="J221" i="8"/>
  <c r="I701" i="8"/>
  <c r="I700" i="8" s="1"/>
  <c r="I699" i="8" s="1"/>
  <c r="I698" i="8" s="1"/>
  <c r="I704" i="8"/>
  <c r="I687" i="8"/>
  <c r="I670" i="8"/>
  <c r="I665" i="8"/>
  <c r="I659" i="8"/>
  <c r="I576" i="8"/>
  <c r="I569" i="8"/>
  <c r="I562" i="8"/>
  <c r="I561" i="8" s="1"/>
  <c r="I560" i="8" s="1"/>
  <c r="I444" i="8"/>
  <c r="I434" i="8"/>
  <c r="I437" i="8"/>
  <c r="I425" i="8"/>
  <c r="J429" i="8"/>
  <c r="I429" i="8"/>
  <c r="H429" i="8"/>
  <c r="G429" i="8"/>
  <c r="F429" i="8"/>
  <c r="E429" i="8"/>
  <c r="G428" i="8"/>
  <c r="I417" i="8"/>
  <c r="I406" i="8"/>
  <c r="G409" i="8"/>
  <c r="G408" i="8"/>
  <c r="G405" i="8"/>
  <c r="G404" i="8"/>
  <c r="G403" i="8"/>
  <c r="J402" i="8"/>
  <c r="I402" i="8"/>
  <c r="H402" i="8"/>
  <c r="F402" i="8"/>
  <c r="E402" i="8"/>
  <c r="I327" i="8"/>
  <c r="I276" i="8"/>
  <c r="I274" i="8"/>
  <c r="I269" i="8"/>
  <c r="I265" i="8"/>
  <c r="I221" i="8"/>
  <c r="I153" i="8"/>
  <c r="I152" i="8" s="1"/>
  <c r="I150" i="8"/>
  <c r="I148" i="8"/>
  <c r="I146" i="8"/>
  <c r="I65" i="8"/>
  <c r="I64" i="8" s="1"/>
  <c r="I63" i="8" s="1"/>
  <c r="I62" i="8" s="1"/>
  <c r="I61" i="8" s="1"/>
  <c r="I58" i="8"/>
  <c r="I57" i="8" s="1"/>
  <c r="I56" i="8" s="1"/>
  <c r="I55" i="8" s="1"/>
  <c r="I54" i="8" s="1"/>
  <c r="K402" i="8" l="1"/>
  <c r="K406" i="8"/>
  <c r="K425" i="8"/>
  <c r="K221" i="8"/>
  <c r="K429" i="8"/>
  <c r="K670" i="8"/>
  <c r="K276" i="8"/>
  <c r="K687" i="8"/>
  <c r="J401" i="8"/>
  <c r="I424" i="8"/>
  <c r="I423" i="8" s="1"/>
  <c r="I422" i="8" s="1"/>
  <c r="I658" i="8"/>
  <c r="I657" i="8" s="1"/>
  <c r="I656" i="8" s="1"/>
  <c r="I433" i="8"/>
  <c r="I432" i="8" s="1"/>
  <c r="G402" i="8"/>
  <c r="I264" i="8"/>
  <c r="I263" i="8" s="1"/>
  <c r="I262" i="8" s="1"/>
  <c r="I145" i="8"/>
  <c r="I144" i="8" s="1"/>
  <c r="I143" i="8" s="1"/>
  <c r="I142" i="8" s="1"/>
  <c r="H539" i="8"/>
  <c r="H541" i="8"/>
  <c r="F114" i="2"/>
  <c r="F115" i="2"/>
  <c r="G13" i="11"/>
  <c r="E13" i="8"/>
  <c r="E17" i="8"/>
  <c r="E22" i="8"/>
  <c r="E31" i="8"/>
  <c r="E38" i="8"/>
  <c r="E37" i="8" s="1"/>
  <c r="E43" i="8"/>
  <c r="E42" i="8" s="1"/>
  <c r="E41" i="8" s="1"/>
  <c r="E40" i="8" s="1"/>
  <c r="E49" i="8"/>
  <c r="E51" i="8"/>
  <c r="E58" i="8"/>
  <c r="E57" i="8" s="1"/>
  <c r="E56" i="8" s="1"/>
  <c r="E55" i="8" s="1"/>
  <c r="E54" i="8" s="1"/>
  <c r="E65" i="8"/>
  <c r="E64" i="8" s="1"/>
  <c r="E63" i="8" s="1"/>
  <c r="E62" i="8" s="1"/>
  <c r="E61" i="8" s="1"/>
  <c r="E71" i="8"/>
  <c r="E75" i="8"/>
  <c r="E79" i="8"/>
  <c r="E81" i="8"/>
  <c r="E87" i="8"/>
  <c r="E86" i="8" s="1"/>
  <c r="E85" i="8" s="1"/>
  <c r="E84" i="8" s="1"/>
  <c r="E83" i="8" s="1"/>
  <c r="E94" i="8"/>
  <c r="E93" i="8" s="1"/>
  <c r="E92" i="8" s="1"/>
  <c r="E91" i="8" s="1"/>
  <c r="E90" i="8" s="1"/>
  <c r="E100" i="8"/>
  <c r="E99" i="8" s="1"/>
  <c r="E98" i="8" s="1"/>
  <c r="E97" i="8" s="1"/>
  <c r="E96" i="8" s="1"/>
  <c r="E106" i="8"/>
  <c r="E105" i="8" s="1"/>
  <c r="E104" i="8" s="1"/>
  <c r="E103" i="8" s="1"/>
  <c r="E102" i="8" s="1"/>
  <c r="E112" i="8"/>
  <c r="E111" i="8" s="1"/>
  <c r="E110" i="8" s="1"/>
  <c r="E109" i="8" s="1"/>
  <c r="E108" i="8" s="1"/>
  <c r="E118" i="8"/>
  <c r="E120" i="8"/>
  <c r="E122" i="8"/>
  <c r="E125" i="8"/>
  <c r="E124" i="8" s="1"/>
  <c r="E132" i="8"/>
  <c r="E134" i="8"/>
  <c r="E136" i="8"/>
  <c r="E139" i="8"/>
  <c r="E138" i="8" s="1"/>
  <c r="E146" i="8"/>
  <c r="E148" i="8"/>
  <c r="E150" i="8"/>
  <c r="E153" i="8"/>
  <c r="E152" i="8" s="1"/>
  <c r="E160" i="8"/>
  <c r="E162" i="8"/>
  <c r="E164" i="8"/>
  <c r="E167" i="8"/>
  <c r="E166" i="8" s="1"/>
  <c r="E175" i="8"/>
  <c r="E177" i="8"/>
  <c r="E179" i="8"/>
  <c r="E182" i="8"/>
  <c r="E181" i="8" s="1"/>
  <c r="E191" i="8"/>
  <c r="E190" i="8" s="1"/>
  <c r="E189" i="8" s="1"/>
  <c r="E188" i="8" s="1"/>
  <c r="E187" i="8" s="1"/>
  <c r="E186" i="8" s="1"/>
  <c r="E198" i="8"/>
  <c r="E197" i="8" s="1"/>
  <c r="E196" i="8" s="1"/>
  <c r="E195" i="8" s="1"/>
  <c r="E194" i="8" s="1"/>
  <c r="E193" i="8" s="1"/>
  <c r="E205" i="8"/>
  <c r="E204" i="8" s="1"/>
  <c r="E203" i="8" s="1"/>
  <c r="E202" i="8" s="1"/>
  <c r="E201" i="8" s="1"/>
  <c r="E200" i="8" s="1"/>
  <c r="E212" i="8"/>
  <c r="E211" i="8" s="1"/>
  <c r="E210" i="8" s="1"/>
  <c r="E216" i="8"/>
  <c r="E215" i="8" s="1"/>
  <c r="E214" i="8" s="1"/>
  <c r="E227" i="8"/>
  <c r="E226" i="8" s="1"/>
  <c r="E225" i="8" s="1"/>
  <c r="E233" i="8"/>
  <c r="E232" i="8" s="1"/>
  <c r="E236" i="8"/>
  <c r="E235" i="8" s="1"/>
  <c r="E243" i="8"/>
  <c r="E247" i="8"/>
  <c r="E252" i="8"/>
  <c r="E255" i="8"/>
  <c r="E259" i="8"/>
  <c r="E258" i="8" s="1"/>
  <c r="E265" i="8"/>
  <c r="E269" i="8"/>
  <c r="E274" i="8"/>
  <c r="E276" i="8"/>
  <c r="E283" i="8"/>
  <c r="E282" i="8" s="1"/>
  <c r="E289" i="8"/>
  <c r="E291" i="8"/>
  <c r="E294" i="8"/>
  <c r="E299" i="8"/>
  <c r="E298" i="8" s="1"/>
  <c r="E297" i="8" s="1"/>
  <c r="E300" i="8"/>
  <c r="E306" i="8"/>
  <c r="E305" i="8" s="1"/>
  <c r="E304" i="8" s="1"/>
  <c r="E303" i="8" s="1"/>
  <c r="E311" i="8"/>
  <c r="E310" i="8" s="1"/>
  <c r="E314" i="8"/>
  <c r="E318" i="8"/>
  <c r="E322" i="8"/>
  <c r="E327" i="8"/>
  <c r="E326" i="8" s="1"/>
  <c r="E331" i="8"/>
  <c r="E330" i="8" s="1"/>
  <c r="E336" i="8"/>
  <c r="E338" i="8"/>
  <c r="E341" i="8"/>
  <c r="E349" i="8"/>
  <c r="E357" i="8"/>
  <c r="E359" i="8"/>
  <c r="E361" i="8"/>
  <c r="E367" i="8"/>
  <c r="E369" i="8"/>
  <c r="E371" i="8"/>
  <c r="E374" i="8"/>
  <c r="E377" i="8"/>
  <c r="E381" i="8"/>
  <c r="E380" i="8" s="1"/>
  <c r="E387" i="8"/>
  <c r="E391" i="8"/>
  <c r="E395" i="8"/>
  <c r="E397" i="8"/>
  <c r="E406" i="8"/>
  <c r="E401" i="8" s="1"/>
  <c r="E400" i="8" s="1"/>
  <c r="E399" i="8" s="1"/>
  <c r="E414" i="8"/>
  <c r="E417" i="8"/>
  <c r="E419" i="8"/>
  <c r="E425" i="8"/>
  <c r="E424" i="8" s="1"/>
  <c r="E423" i="8" s="1"/>
  <c r="E422" i="8" s="1"/>
  <c r="E437" i="8"/>
  <c r="E444" i="8"/>
  <c r="E452" i="8"/>
  <c r="E451" i="8" s="1"/>
  <c r="E457" i="8"/>
  <c r="E456" i="8" s="1"/>
  <c r="E455" i="8" s="1"/>
  <c r="E454" i="8" s="1"/>
  <c r="E463" i="8"/>
  <c r="E465" i="8"/>
  <c r="E469" i="8"/>
  <c r="E473" i="8"/>
  <c r="E472" i="8" s="1"/>
  <c r="E471" i="8" s="1"/>
  <c r="E478" i="8"/>
  <c r="E480" i="8"/>
  <c r="E482" i="8"/>
  <c r="E485" i="8"/>
  <c r="E489" i="8"/>
  <c r="E494" i="8"/>
  <c r="E497" i="8"/>
  <c r="E501" i="8"/>
  <c r="E500" i="8" s="1"/>
  <c r="E499" i="8" s="1"/>
  <c r="E506" i="8"/>
  <c r="E508" i="8"/>
  <c r="E512" i="8"/>
  <c r="E514" i="8"/>
  <c r="E518" i="8"/>
  <c r="E517" i="8" s="1"/>
  <c r="E516" i="8" s="1"/>
  <c r="E524" i="8"/>
  <c r="E526" i="8"/>
  <c r="E530" i="8"/>
  <c r="E534" i="8"/>
  <c r="E533" i="8" s="1"/>
  <c r="E532" i="8" s="1"/>
  <c r="E543" i="8"/>
  <c r="E538" i="8" s="1"/>
  <c r="E546" i="8"/>
  <c r="E550" i="8"/>
  <c r="E555" i="8"/>
  <c r="E558" i="8"/>
  <c r="E562" i="8"/>
  <c r="E561" i="8" s="1"/>
  <c r="E560" i="8" s="1"/>
  <c r="E567" i="8"/>
  <c r="E569" i="8"/>
  <c r="E574" i="8"/>
  <c r="E576" i="8"/>
  <c r="E580" i="8"/>
  <c r="E579" i="8" s="1"/>
  <c r="E578" i="8" s="1"/>
  <c r="E587" i="8"/>
  <c r="E586" i="8" s="1"/>
  <c r="E585" i="8" s="1"/>
  <c r="E584" i="8" s="1"/>
  <c r="E583" i="8" s="1"/>
  <c r="E593" i="8"/>
  <c r="E596" i="8"/>
  <c r="E601" i="8"/>
  <c r="E604" i="8"/>
  <c r="E609" i="8"/>
  <c r="E608" i="8" s="1"/>
  <c r="E607" i="8" s="1"/>
  <c r="E606" i="8" s="1"/>
  <c r="E615" i="8"/>
  <c r="E614" i="8" s="1"/>
  <c r="E613" i="8" s="1"/>
  <c r="E612" i="8" s="1"/>
  <c r="E620" i="8"/>
  <c r="E622" i="8"/>
  <c r="E624" i="8"/>
  <c r="E627" i="8"/>
  <c r="E630" i="8"/>
  <c r="E634" i="8"/>
  <c r="E633" i="8" s="1"/>
  <c r="E640" i="8"/>
  <c r="E639" i="8" s="1"/>
  <c r="E638" i="8" s="1"/>
  <c r="E637" i="8" s="1"/>
  <c r="E645" i="8"/>
  <c r="E647" i="8"/>
  <c r="E653" i="8"/>
  <c r="E652" i="8" s="1"/>
  <c r="E651" i="8" s="1"/>
  <c r="E650" i="8" s="1"/>
  <c r="E649" i="8" s="1"/>
  <c r="E659" i="8"/>
  <c r="E665" i="8"/>
  <c r="E670" i="8"/>
  <c r="E669" i="8" s="1"/>
  <c r="E668" i="8" s="1"/>
  <c r="E667" i="8" s="1"/>
  <c r="E682" i="8"/>
  <c r="E678" i="8" s="1"/>
  <c r="E677" i="8" s="1"/>
  <c r="E676" i="8" s="1"/>
  <c r="E687" i="8"/>
  <c r="E691" i="8"/>
  <c r="E696" i="8"/>
  <c r="E695" i="8" s="1"/>
  <c r="E694" i="8" s="1"/>
  <c r="E693" i="8" s="1"/>
  <c r="E701" i="8"/>
  <c r="E700" i="8" s="1"/>
  <c r="E699" i="8" s="1"/>
  <c r="E698" i="8" s="1"/>
  <c r="E704" i="8"/>
  <c r="E709" i="8"/>
  <c r="E712" i="8"/>
  <c r="E718" i="8"/>
  <c r="E717" i="8" s="1"/>
  <c r="E716" i="8" s="1"/>
  <c r="E715" i="8" s="1"/>
  <c r="E725" i="8"/>
  <c r="E722" i="8" s="1"/>
  <c r="E721" i="8" s="1"/>
  <c r="E720" i="8" s="1"/>
  <c r="E731" i="8"/>
  <c r="E733" i="8"/>
  <c r="E736" i="8"/>
  <c r="E735" i="8" s="1"/>
  <c r="E742" i="8"/>
  <c r="E741" i="8" s="1"/>
  <c r="E740" i="8" s="1"/>
  <c r="E746" i="8"/>
  <c r="E745" i="8" s="1"/>
  <c r="E744" i="8" s="1"/>
  <c r="J63" i="2"/>
  <c r="J65" i="2"/>
  <c r="J67" i="2"/>
  <c r="J69" i="2"/>
  <c r="J70" i="2"/>
  <c r="J71" i="2"/>
  <c r="J72" i="2"/>
  <c r="J73" i="2"/>
  <c r="J76" i="2"/>
  <c r="J77" i="2"/>
  <c r="J78" i="2"/>
  <c r="J79" i="2"/>
  <c r="J81" i="2"/>
  <c r="J82" i="2"/>
  <c r="J83" i="2"/>
  <c r="J84" i="2"/>
  <c r="J85" i="2"/>
  <c r="J86" i="2"/>
  <c r="J88" i="2"/>
  <c r="J89" i="2"/>
  <c r="J90" i="2"/>
  <c r="J91" i="2"/>
  <c r="J92" i="2"/>
  <c r="J93" i="2"/>
  <c r="J94" i="2"/>
  <c r="J95" i="2"/>
  <c r="J96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4" i="2"/>
  <c r="J125" i="2"/>
  <c r="J126" i="2"/>
  <c r="J127" i="2"/>
  <c r="J128" i="2"/>
  <c r="J131" i="2"/>
  <c r="J134" i="2"/>
  <c r="J138" i="2"/>
  <c r="J142" i="2"/>
  <c r="J144" i="2"/>
  <c r="J145" i="2"/>
  <c r="J147" i="2"/>
  <c r="J148" i="2"/>
  <c r="J149" i="2"/>
  <c r="J150" i="2"/>
  <c r="J151" i="2"/>
  <c r="J152" i="2"/>
  <c r="J153" i="2"/>
  <c r="J154" i="2"/>
  <c r="J155" i="2"/>
  <c r="J158" i="2"/>
  <c r="J159" i="2"/>
  <c r="I63" i="2"/>
  <c r="I65" i="2"/>
  <c r="I67" i="2"/>
  <c r="I69" i="2"/>
  <c r="I70" i="2"/>
  <c r="I71" i="2"/>
  <c r="I72" i="2"/>
  <c r="I73" i="2"/>
  <c r="I76" i="2"/>
  <c r="I77" i="2"/>
  <c r="I78" i="2"/>
  <c r="I79" i="2"/>
  <c r="I81" i="2"/>
  <c r="I82" i="2"/>
  <c r="I83" i="2"/>
  <c r="I84" i="2"/>
  <c r="I85" i="2"/>
  <c r="I86" i="2"/>
  <c r="I88" i="2"/>
  <c r="I89" i="2"/>
  <c r="I90" i="2"/>
  <c r="I91" i="2"/>
  <c r="I92" i="2"/>
  <c r="I93" i="2"/>
  <c r="I94" i="2"/>
  <c r="I95" i="2"/>
  <c r="I96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4" i="2"/>
  <c r="I125" i="2"/>
  <c r="I126" i="2"/>
  <c r="I127" i="2"/>
  <c r="I128" i="2"/>
  <c r="I134" i="2"/>
  <c r="I138" i="2"/>
  <c r="I140" i="2"/>
  <c r="I142" i="2"/>
  <c r="I144" i="2"/>
  <c r="I145" i="2"/>
  <c r="I147" i="2"/>
  <c r="I148" i="2"/>
  <c r="I149" i="2"/>
  <c r="I150" i="2"/>
  <c r="I151" i="2"/>
  <c r="I152" i="2"/>
  <c r="I153" i="2"/>
  <c r="I154" i="2"/>
  <c r="I155" i="2"/>
  <c r="I158" i="2"/>
  <c r="I159" i="2"/>
  <c r="J14" i="2"/>
  <c r="J15" i="2"/>
  <c r="J20" i="2"/>
  <c r="J23" i="2"/>
  <c r="J24" i="2"/>
  <c r="J25" i="2"/>
  <c r="J29" i="2"/>
  <c r="J31" i="2"/>
  <c r="J32" i="2"/>
  <c r="J33" i="2"/>
  <c r="J34" i="2"/>
  <c r="J37" i="2"/>
  <c r="J38" i="2"/>
  <c r="J43" i="2"/>
  <c r="J44" i="2"/>
  <c r="J45" i="2"/>
  <c r="J46" i="2"/>
  <c r="J47" i="2"/>
  <c r="J48" i="2"/>
  <c r="J49" i="2"/>
  <c r="I14" i="2"/>
  <c r="I15" i="2"/>
  <c r="I19" i="2"/>
  <c r="I20" i="2"/>
  <c r="I23" i="2"/>
  <c r="I24" i="2"/>
  <c r="I25" i="2"/>
  <c r="I29" i="2"/>
  <c r="I31" i="2"/>
  <c r="I32" i="2"/>
  <c r="I33" i="2"/>
  <c r="I34" i="2"/>
  <c r="I37" i="2"/>
  <c r="I38" i="2"/>
  <c r="I43" i="2"/>
  <c r="I44" i="2"/>
  <c r="I45" i="2"/>
  <c r="I46" i="2"/>
  <c r="I47" i="2"/>
  <c r="I48" i="2"/>
  <c r="I49" i="2"/>
  <c r="J400" i="8" l="1"/>
  <c r="E223" i="8"/>
  <c r="E224" i="8"/>
  <c r="E209" i="8"/>
  <c r="E208" i="8" s="1"/>
  <c r="E48" i="8"/>
  <c r="E47" i="8" s="1"/>
  <c r="E46" i="8" s="1"/>
  <c r="E45" i="8" s="1"/>
  <c r="E644" i="8"/>
  <c r="E643" i="8" s="1"/>
  <c r="E642" i="8" s="1"/>
  <c r="E636" i="8" s="1"/>
  <c r="E730" i="8"/>
  <c r="E433" i="8"/>
  <c r="E432" i="8" s="1"/>
  <c r="E431" i="8" s="1"/>
  <c r="E421" i="8" s="1"/>
  <c r="E242" i="8"/>
  <c r="E241" i="8" s="1"/>
  <c r="E240" i="8" s="1"/>
  <c r="E174" i="8"/>
  <c r="E173" i="8" s="1"/>
  <c r="E172" i="8" s="1"/>
  <c r="E171" i="8" s="1"/>
  <c r="E658" i="8"/>
  <c r="E657" i="8" s="1"/>
  <c r="E656" i="8" s="1"/>
  <c r="E313" i="8"/>
  <c r="E309" i="8" s="1"/>
  <c r="E308" i="8" s="1"/>
  <c r="E686" i="8"/>
  <c r="E685" i="8" s="1"/>
  <c r="E684" i="8" s="1"/>
  <c r="E626" i="8"/>
  <c r="E505" i="8"/>
  <c r="E504" i="8" s="1"/>
  <c r="E503" i="8" s="1"/>
  <c r="E117" i="8"/>
  <c r="E116" i="8" s="1"/>
  <c r="E115" i="8" s="1"/>
  <c r="E114" i="8" s="1"/>
  <c r="E592" i="8"/>
  <c r="E591" i="8" s="1"/>
  <c r="E590" i="8" s="1"/>
  <c r="E545" i="8"/>
  <c r="E537" i="8" s="1"/>
  <c r="E536" i="8" s="1"/>
  <c r="E523" i="8"/>
  <c r="E522" i="8" s="1"/>
  <c r="E521" i="8" s="1"/>
  <c r="E373" i="8"/>
  <c r="E477" i="8"/>
  <c r="E159" i="8"/>
  <c r="E158" i="8" s="1"/>
  <c r="E157" i="8" s="1"/>
  <c r="E156" i="8" s="1"/>
  <c r="E288" i="8"/>
  <c r="E287" i="8" s="1"/>
  <c r="E286" i="8" s="1"/>
  <c r="E231" i="8"/>
  <c r="E230" i="8" s="1"/>
  <c r="E229" i="8" s="1"/>
  <c r="E462" i="8"/>
  <c r="E461" i="8" s="1"/>
  <c r="E460" i="8" s="1"/>
  <c r="E264" i="8"/>
  <c r="E263" i="8" s="1"/>
  <c r="E262" i="8" s="1"/>
  <c r="E145" i="8"/>
  <c r="E144" i="8" s="1"/>
  <c r="E143" i="8" s="1"/>
  <c r="E142" i="8" s="1"/>
  <c r="E131" i="8"/>
  <c r="E130" i="8" s="1"/>
  <c r="E129" i="8" s="1"/>
  <c r="E128" i="8" s="1"/>
  <c r="E70" i="8"/>
  <c r="E69" i="8" s="1"/>
  <c r="E68" i="8" s="1"/>
  <c r="E67" i="8" s="1"/>
  <c r="E714" i="8"/>
  <c r="E729" i="8"/>
  <c r="E728" i="8" s="1"/>
  <c r="E727" i="8" s="1"/>
  <c r="E739" i="8"/>
  <c r="E738" i="8" s="1"/>
  <c r="E619" i="8"/>
  <c r="E12" i="8"/>
  <c r="E11" i="8" s="1"/>
  <c r="E10" i="8" s="1"/>
  <c r="E9" i="8" s="1"/>
  <c r="E484" i="8"/>
  <c r="E413" i="8"/>
  <c r="E412" i="8" s="1"/>
  <c r="E411" i="8" s="1"/>
  <c r="E410" i="8" s="1"/>
  <c r="E356" i="8"/>
  <c r="E355" i="8" s="1"/>
  <c r="E566" i="8"/>
  <c r="E565" i="8" s="1"/>
  <c r="E564" i="8" s="1"/>
  <c r="E366" i="8"/>
  <c r="E335" i="8"/>
  <c r="E334" i="8" s="1"/>
  <c r="E333" i="8" s="1"/>
  <c r="E386" i="8"/>
  <c r="E385" i="8" s="1"/>
  <c r="E384" i="8" s="1"/>
  <c r="E383" i="8" s="1"/>
  <c r="E708" i="8"/>
  <c r="E707" i="8" s="1"/>
  <c r="E706" i="8" s="1"/>
  <c r="J399" i="8" l="1"/>
  <c r="E207" i="8"/>
  <c r="E8" i="8"/>
  <c r="E618" i="8"/>
  <c r="E617" i="8" s="1"/>
  <c r="E589" i="8" s="1"/>
  <c r="E60" i="8"/>
  <c r="E655" i="8"/>
  <c r="E476" i="8"/>
  <c r="E475" i="8" s="1"/>
  <c r="E459" i="8" s="1"/>
  <c r="E239" i="8"/>
  <c r="E365" i="8"/>
  <c r="E364" i="8" s="1"/>
  <c r="E345" i="8"/>
  <c r="E344" i="8" s="1"/>
  <c r="E343" i="8" s="1"/>
  <c r="E354" i="8"/>
  <c r="E520" i="8"/>
  <c r="E353" i="8" l="1"/>
  <c r="E238" i="8" s="1"/>
  <c r="E7" i="8" s="1"/>
  <c r="I609" i="8" l="1"/>
  <c r="I608" i="8" s="1"/>
  <c r="I607" i="8" s="1"/>
  <c r="I606" i="8" s="1"/>
  <c r="I696" i="8"/>
  <c r="I695" i="8" s="1"/>
  <c r="I694" i="8" s="1"/>
  <c r="I693" i="8" s="1"/>
  <c r="F38" i="13"/>
  <c r="G35" i="13" s="1"/>
  <c r="G38" i="13" s="1"/>
  <c r="H35" i="13" s="1"/>
  <c r="H38" i="13" s="1"/>
  <c r="I35" i="13" s="1"/>
  <c r="I38" i="13" s="1"/>
  <c r="J35" i="13" s="1"/>
  <c r="J38" i="13" s="1"/>
  <c r="I22" i="13"/>
  <c r="H22" i="13"/>
  <c r="G22" i="13"/>
  <c r="F22" i="13"/>
  <c r="I12" i="13"/>
  <c r="H12" i="13"/>
  <c r="G12" i="13"/>
  <c r="F12" i="13"/>
  <c r="J12" i="13" s="1"/>
  <c r="I9" i="13"/>
  <c r="H9" i="13"/>
  <c r="K9" i="13" s="1"/>
  <c r="G9" i="13"/>
  <c r="F9" i="13"/>
  <c r="H21" i="11"/>
  <c r="J9" i="13" l="1"/>
  <c r="G15" i="13"/>
  <c r="G30" i="13" s="1"/>
  <c r="F15" i="13"/>
  <c r="H15" i="13"/>
  <c r="H23" i="13" s="1"/>
  <c r="I15" i="13"/>
  <c r="D77" i="12"/>
  <c r="E77" i="12"/>
  <c r="G33" i="12"/>
  <c r="H139" i="2"/>
  <c r="H130" i="2"/>
  <c r="G130" i="2"/>
  <c r="J130" i="2" s="1"/>
  <c r="I580" i="8"/>
  <c r="I579" i="8" s="1"/>
  <c r="I578" i="8" s="1"/>
  <c r="J569" i="8"/>
  <c r="K569" i="8" s="1"/>
  <c r="I567" i="8"/>
  <c r="I558" i="8"/>
  <c r="I555" i="8"/>
  <c r="J555" i="8"/>
  <c r="I550" i="8"/>
  <c r="I546" i="8"/>
  <c r="J539" i="8"/>
  <c r="I539" i="8"/>
  <c r="J541" i="8"/>
  <c r="I541" i="8"/>
  <c r="I336" i="8"/>
  <c r="I341" i="8"/>
  <c r="J341" i="8"/>
  <c r="I712" i="8"/>
  <c r="J709" i="8"/>
  <c r="I709" i="8"/>
  <c r="I351" i="8"/>
  <c r="I349" i="8"/>
  <c r="I346" i="8"/>
  <c r="I627" i="8"/>
  <c r="I626" i="8" s="1"/>
  <c r="J627" i="8"/>
  <c r="I624" i="8"/>
  <c r="J624" i="8"/>
  <c r="I622" i="8"/>
  <c r="J622" i="8"/>
  <c r="I620" i="8"/>
  <c r="J620" i="8"/>
  <c r="I530" i="8"/>
  <c r="I523" i="8" s="1"/>
  <c r="I522" i="8" s="1"/>
  <c r="I521" i="8" s="1"/>
  <c r="J530" i="8"/>
  <c r="I419" i="8"/>
  <c r="J419" i="8"/>
  <c r="I414" i="8"/>
  <c r="J414" i="8"/>
  <c r="H406" i="8"/>
  <c r="H401" i="8" s="1"/>
  <c r="H400" i="8" s="1"/>
  <c r="H399" i="8" s="1"/>
  <c r="G406" i="8"/>
  <c r="G401" i="8" s="1"/>
  <c r="G400" i="8" s="1"/>
  <c r="G399" i="8" s="1"/>
  <c r="F406" i="8"/>
  <c r="F401" i="8" s="1"/>
  <c r="F400" i="8" s="1"/>
  <c r="F399" i="8" s="1"/>
  <c r="I397" i="8"/>
  <c r="J397" i="8"/>
  <c r="I395" i="8"/>
  <c r="J395" i="8"/>
  <c r="I391" i="8"/>
  <c r="J387" i="8"/>
  <c r="I387" i="8"/>
  <c r="I746" i="8"/>
  <c r="I745" i="8" s="1"/>
  <c r="I744" i="8" s="1"/>
  <c r="K744" i="8" s="1"/>
  <c r="J746" i="8"/>
  <c r="I742" i="8"/>
  <c r="I741" i="8" s="1"/>
  <c r="I740" i="8" s="1"/>
  <c r="J742" i="8"/>
  <c r="I733" i="8"/>
  <c r="J733" i="8"/>
  <c r="I736" i="8"/>
  <c r="I735" i="8" s="1"/>
  <c r="I729" i="8" s="1"/>
  <c r="I728" i="8" s="1"/>
  <c r="I727" i="8" s="1"/>
  <c r="I669" i="8"/>
  <c r="I431" i="8"/>
  <c r="I457" i="8"/>
  <c r="I456" i="8" s="1"/>
  <c r="I455" i="8" s="1"/>
  <c r="I454" i="8" s="1"/>
  <c r="J374" i="8"/>
  <c r="I374" i="8"/>
  <c r="I373" i="8" s="1"/>
  <c r="I371" i="8"/>
  <c r="I369" i="8"/>
  <c r="J369" i="8"/>
  <c r="I367" i="8"/>
  <c r="I331" i="8"/>
  <c r="I330" i="8" s="1"/>
  <c r="G331" i="8"/>
  <c r="G330" i="8" s="1"/>
  <c r="J331" i="8"/>
  <c r="H331" i="8"/>
  <c r="F331" i="8"/>
  <c r="F330" i="8" s="1"/>
  <c r="I322" i="8"/>
  <c r="I313" i="8" s="1"/>
  <c r="I686" i="8"/>
  <c r="I685" i="8" s="1"/>
  <c r="I684" i="8" s="1"/>
  <c r="J300" i="8"/>
  <c r="I300" i="8"/>
  <c r="I299" i="8" s="1"/>
  <c r="I298" i="8" s="1"/>
  <c r="I297" i="8" s="1"/>
  <c r="I596" i="8"/>
  <c r="J596" i="8"/>
  <c r="I593" i="8"/>
  <c r="I294" i="8"/>
  <c r="I291" i="8"/>
  <c r="J291" i="8"/>
  <c r="K291" i="8" s="1"/>
  <c r="J679" i="8"/>
  <c r="I682" i="8"/>
  <c r="I679" i="8"/>
  <c r="I259" i="8"/>
  <c r="I258" i="8" s="1"/>
  <c r="I255" i="8"/>
  <c r="I247" i="8"/>
  <c r="I243" i="8"/>
  <c r="I236" i="8"/>
  <c r="I235" i="8" s="1"/>
  <c r="I231" i="8" s="1"/>
  <c r="I230" i="8" s="1"/>
  <c r="I229" i="8" s="1"/>
  <c r="F227" i="8"/>
  <c r="F226" i="8" s="1"/>
  <c r="F225" i="8" s="1"/>
  <c r="F224" i="8" s="1"/>
  <c r="G227" i="8"/>
  <c r="G226" i="8" s="1"/>
  <c r="G225" i="8" s="1"/>
  <c r="G224" i="8" s="1"/>
  <c r="H227" i="8"/>
  <c r="H226" i="8" s="1"/>
  <c r="H225" i="8" s="1"/>
  <c r="H224" i="8" s="1"/>
  <c r="I227" i="8"/>
  <c r="I226" i="8" s="1"/>
  <c r="I225" i="8" s="1"/>
  <c r="J227" i="8"/>
  <c r="I216" i="8"/>
  <c r="I205" i="8"/>
  <c r="I204" i="8" s="1"/>
  <c r="I203" i="8" s="1"/>
  <c r="I198" i="8"/>
  <c r="I197" i="8" s="1"/>
  <c r="I196" i="8" s="1"/>
  <c r="I195" i="8" s="1"/>
  <c r="I194" i="8" s="1"/>
  <c r="I193" i="8" s="1"/>
  <c r="I191" i="8"/>
  <c r="I190" i="8" s="1"/>
  <c r="I189" i="8" s="1"/>
  <c r="I188" i="8" s="1"/>
  <c r="I187" i="8" s="1"/>
  <c r="I186" i="8" s="1"/>
  <c r="J182" i="8"/>
  <c r="I182" i="8"/>
  <c r="I179" i="8"/>
  <c r="I177" i="8"/>
  <c r="I175" i="8"/>
  <c r="J167" i="8"/>
  <c r="I167" i="8"/>
  <c r="I166" i="8" s="1"/>
  <c r="I164" i="8"/>
  <c r="I162" i="8"/>
  <c r="I160" i="8"/>
  <c r="F118" i="8"/>
  <c r="G118" i="8"/>
  <c r="H118" i="8"/>
  <c r="J118" i="8"/>
  <c r="F120" i="8"/>
  <c r="G120" i="8"/>
  <c r="H120" i="8"/>
  <c r="J120" i="8"/>
  <c r="F122" i="8"/>
  <c r="G122" i="8"/>
  <c r="H122" i="8"/>
  <c r="J122" i="8"/>
  <c r="F125" i="8"/>
  <c r="F124" i="8" s="1"/>
  <c r="G125" i="8"/>
  <c r="G124" i="8" s="1"/>
  <c r="H125" i="8"/>
  <c r="H124" i="8" s="1"/>
  <c r="J125" i="8"/>
  <c r="J124" i="8" s="1"/>
  <c r="H182" i="8"/>
  <c r="G182" i="8"/>
  <c r="G181" i="8" s="1"/>
  <c r="F182" i="8"/>
  <c r="F181" i="8" s="1"/>
  <c r="J179" i="8"/>
  <c r="H179" i="8"/>
  <c r="G179" i="8"/>
  <c r="F179" i="8"/>
  <c r="J177" i="8"/>
  <c r="H177" i="8"/>
  <c r="G177" i="8"/>
  <c r="F177" i="8"/>
  <c r="J175" i="8"/>
  <c r="H175" i="8"/>
  <c r="G175" i="8"/>
  <c r="F175" i="8"/>
  <c r="I112" i="8"/>
  <c r="I111" i="8" s="1"/>
  <c r="I110" i="8" s="1"/>
  <c r="I109" i="8" s="1"/>
  <c r="I108" i="8" s="1"/>
  <c r="I87" i="8"/>
  <c r="I86" i="8" s="1"/>
  <c r="I85" i="8" s="1"/>
  <c r="I84" i="8" s="1"/>
  <c r="I83" i="8" s="1"/>
  <c r="I81" i="8"/>
  <c r="I79" i="8"/>
  <c r="J79" i="8"/>
  <c r="I75" i="8"/>
  <c r="I71" i="8"/>
  <c r="I51" i="8"/>
  <c r="I49" i="8"/>
  <c r="I43" i="8"/>
  <c r="I42" i="8" s="1"/>
  <c r="I41" i="8" s="1"/>
  <c r="I40" i="8" s="1"/>
  <c r="I38" i="8"/>
  <c r="I37" i="8" s="1"/>
  <c r="I31" i="8"/>
  <c r="I22" i="8"/>
  <c r="I17" i="8"/>
  <c r="I13" i="8"/>
  <c r="K79" i="8" l="1"/>
  <c r="K624" i="8"/>
  <c r="K374" i="8"/>
  <c r="K387" i="8"/>
  <c r="K397" i="8"/>
  <c r="K620" i="8"/>
  <c r="K627" i="8"/>
  <c r="K541" i="8"/>
  <c r="J745" i="8"/>
  <c r="K745" i="8" s="1"/>
  <c r="K746" i="8"/>
  <c r="J330" i="8"/>
  <c r="K330" i="8" s="1"/>
  <c r="K331" i="8"/>
  <c r="K167" i="8"/>
  <c r="K622" i="8"/>
  <c r="K539" i="8"/>
  <c r="J226" i="8"/>
  <c r="K227" i="8"/>
  <c r="J741" i="8"/>
  <c r="K742" i="8"/>
  <c r="K596" i="8"/>
  <c r="K369" i="8"/>
  <c r="K395" i="8"/>
  <c r="K555" i="8"/>
  <c r="I223" i="8"/>
  <c r="I224" i="8"/>
  <c r="I401" i="8"/>
  <c r="I215" i="8"/>
  <c r="I214" i="8" s="1"/>
  <c r="I209" i="8" s="1"/>
  <c r="I208" i="8" s="1"/>
  <c r="I202" i="8"/>
  <c r="I201" i="8" s="1"/>
  <c r="I200" i="8" s="1"/>
  <c r="G174" i="8"/>
  <c r="G173" i="8" s="1"/>
  <c r="G172" i="8" s="1"/>
  <c r="G171" i="8" s="1"/>
  <c r="I538" i="8"/>
  <c r="I413" i="8"/>
  <c r="I412" i="8" s="1"/>
  <c r="I411" i="8" s="1"/>
  <c r="I410" i="8" s="1"/>
  <c r="J538" i="8"/>
  <c r="I566" i="8"/>
  <c r="I565" i="8" s="1"/>
  <c r="I564" i="8" s="1"/>
  <c r="I335" i="8"/>
  <c r="I334" i="8" s="1"/>
  <c r="I333" i="8" s="1"/>
  <c r="I619" i="8"/>
  <c r="I618" i="8" s="1"/>
  <c r="I617" i="8" s="1"/>
  <c r="I708" i="8"/>
  <c r="I707" i="8" s="1"/>
  <c r="I706" i="8" s="1"/>
  <c r="I545" i="8"/>
  <c r="I345" i="8"/>
  <c r="I344" i="8" s="1"/>
  <c r="I343" i="8" s="1"/>
  <c r="J619" i="8"/>
  <c r="J174" i="8"/>
  <c r="J173" i="8" s="1"/>
  <c r="I421" i="8"/>
  <c r="I668" i="8"/>
  <c r="I667" i="8" s="1"/>
  <c r="I739" i="8"/>
  <c r="I738" i="8" s="1"/>
  <c r="I386" i="8"/>
  <c r="I385" i="8" s="1"/>
  <c r="I384" i="8" s="1"/>
  <c r="I308" i="8"/>
  <c r="I366" i="8"/>
  <c r="I365" i="8" s="1"/>
  <c r="I364" i="8" s="1"/>
  <c r="I353" i="8" s="1"/>
  <c r="I678" i="8"/>
  <c r="I677" i="8" s="1"/>
  <c r="I676" i="8" s="1"/>
  <c r="I288" i="8"/>
  <c r="I287" i="8" s="1"/>
  <c r="I286" i="8" s="1"/>
  <c r="I242" i="8"/>
  <c r="I241" i="8" s="1"/>
  <c r="I240" i="8" s="1"/>
  <c r="I592" i="8"/>
  <c r="I591" i="8" s="1"/>
  <c r="I590" i="8" s="1"/>
  <c r="I174" i="8"/>
  <c r="I173" i="8" s="1"/>
  <c r="I172" i="8" s="1"/>
  <c r="I171" i="8" s="1"/>
  <c r="I159" i="8"/>
  <c r="I158" i="8" s="1"/>
  <c r="I157" i="8" s="1"/>
  <c r="I156" i="8" s="1"/>
  <c r="F117" i="8"/>
  <c r="F116" i="8" s="1"/>
  <c r="F115" i="8" s="1"/>
  <c r="F114" i="8" s="1"/>
  <c r="J117" i="8"/>
  <c r="J116" i="8" s="1"/>
  <c r="J115" i="8" s="1"/>
  <c r="J114" i="8" s="1"/>
  <c r="H117" i="8"/>
  <c r="H116" i="8" s="1"/>
  <c r="H115" i="8" s="1"/>
  <c r="H114" i="8" s="1"/>
  <c r="G117" i="8"/>
  <c r="G116" i="8" s="1"/>
  <c r="G115" i="8" s="1"/>
  <c r="G114" i="8" s="1"/>
  <c r="F174" i="8"/>
  <c r="F173" i="8" s="1"/>
  <c r="F172" i="8" s="1"/>
  <c r="F171" i="8" s="1"/>
  <c r="H174" i="8"/>
  <c r="H173" i="8" s="1"/>
  <c r="H172" i="8" s="1"/>
  <c r="H171" i="8" s="1"/>
  <c r="I70" i="8"/>
  <c r="I69" i="8" s="1"/>
  <c r="I68" i="8" s="1"/>
  <c r="I67" i="8" s="1"/>
  <c r="I48" i="8"/>
  <c r="I47" i="8" s="1"/>
  <c r="I46" i="8" s="1"/>
  <c r="I45" i="8" s="1"/>
  <c r="J31" i="8"/>
  <c r="I12" i="8"/>
  <c r="I11" i="8" s="1"/>
  <c r="I10" i="8" s="1"/>
  <c r="I9" i="8" s="1"/>
  <c r="C76" i="12"/>
  <c r="C77" i="12"/>
  <c r="C75" i="12"/>
  <c r="J17" i="8"/>
  <c r="E74" i="12"/>
  <c r="C74" i="12"/>
  <c r="B74" i="12"/>
  <c r="H73" i="12"/>
  <c r="H72" i="12"/>
  <c r="E70" i="12"/>
  <c r="C70" i="12"/>
  <c r="B70" i="12"/>
  <c r="H69" i="12"/>
  <c r="H68" i="12"/>
  <c r="E65" i="12"/>
  <c r="C65" i="12"/>
  <c r="B65" i="12"/>
  <c r="E61" i="12"/>
  <c r="C61" i="12"/>
  <c r="B61" i="12"/>
  <c r="G60" i="12"/>
  <c r="G59" i="12"/>
  <c r="H52" i="12"/>
  <c r="G52" i="12"/>
  <c r="H51" i="12"/>
  <c r="G51" i="12"/>
  <c r="H42" i="12"/>
  <c r="G42" i="12"/>
  <c r="H41" i="12"/>
  <c r="G41" i="12"/>
  <c r="H33" i="12"/>
  <c r="H32" i="12"/>
  <c r="G32" i="12"/>
  <c r="H23" i="12"/>
  <c r="G23" i="12"/>
  <c r="H22" i="12"/>
  <c r="G22" i="12"/>
  <c r="E15" i="12"/>
  <c r="C15" i="12"/>
  <c r="H10" i="12"/>
  <c r="G10" i="12"/>
  <c r="H9" i="12"/>
  <c r="G9" i="12"/>
  <c r="K31" i="8" l="1"/>
  <c r="K17" i="8"/>
  <c r="J29" i="13"/>
  <c r="K29" i="13"/>
  <c r="K538" i="8"/>
  <c r="I400" i="8"/>
  <c r="K401" i="8"/>
  <c r="J740" i="8"/>
  <c r="K740" i="8" s="1"/>
  <c r="K741" i="8"/>
  <c r="J225" i="8"/>
  <c r="K226" i="8"/>
  <c r="K619" i="8"/>
  <c r="H30" i="13"/>
  <c r="F30" i="13"/>
  <c r="I207" i="8"/>
  <c r="I589" i="8"/>
  <c r="H75" i="12"/>
  <c r="G76" i="12"/>
  <c r="H76" i="12"/>
  <c r="G75" i="12"/>
  <c r="I537" i="8"/>
  <c r="I536" i="8" s="1"/>
  <c r="I520" i="8" s="1"/>
  <c r="I655" i="8"/>
  <c r="I239" i="8"/>
  <c r="I60" i="8"/>
  <c r="J172" i="8"/>
  <c r="J171" i="8" s="1"/>
  <c r="I8" i="8"/>
  <c r="J30" i="13" l="1"/>
  <c r="K30" i="13"/>
  <c r="I399" i="8"/>
  <c r="K400" i="8"/>
  <c r="J224" i="8"/>
  <c r="K224" i="8" s="1"/>
  <c r="K225" i="8"/>
  <c r="C19" i="11"/>
  <c r="I19" i="11" s="1"/>
  <c r="C23" i="11"/>
  <c r="I23" i="11" s="1"/>
  <c r="C16" i="11"/>
  <c r="C21" i="11"/>
  <c r="I21" i="11" s="1"/>
  <c r="J223" i="8"/>
  <c r="H223" i="8"/>
  <c r="G223" i="8"/>
  <c r="F223" i="8"/>
  <c r="F13" i="8"/>
  <c r="F17" i="8"/>
  <c r="F22" i="8"/>
  <c r="F31" i="8"/>
  <c r="F38" i="8"/>
  <c r="F37" i="8" s="1"/>
  <c r="F43" i="8"/>
  <c r="F42" i="8" s="1"/>
  <c r="F41" i="8" s="1"/>
  <c r="F40" i="8" s="1"/>
  <c r="F49" i="8"/>
  <c r="F51" i="8"/>
  <c r="F58" i="8"/>
  <c r="F57" i="8" s="1"/>
  <c r="F56" i="8" s="1"/>
  <c r="F55" i="8" s="1"/>
  <c r="F54" i="8" s="1"/>
  <c r="F65" i="8"/>
  <c r="F64" i="8" s="1"/>
  <c r="F63" i="8" s="1"/>
  <c r="F62" i="8" s="1"/>
  <c r="F61" i="8" s="1"/>
  <c r="F71" i="8"/>
  <c r="F75" i="8"/>
  <c r="F79" i="8"/>
  <c r="F81" i="8"/>
  <c r="F87" i="8"/>
  <c r="F86" i="8" s="1"/>
  <c r="F85" i="8" s="1"/>
  <c r="F84" i="8" s="1"/>
  <c r="F83" i="8" s="1"/>
  <c r="F94" i="8"/>
  <c r="F93" i="8" s="1"/>
  <c r="F92" i="8" s="1"/>
  <c r="F91" i="8" s="1"/>
  <c r="F90" i="8" s="1"/>
  <c r="F100" i="8"/>
  <c r="F99" i="8" s="1"/>
  <c r="F98" i="8" s="1"/>
  <c r="F97" i="8" s="1"/>
  <c r="F96" i="8" s="1"/>
  <c r="F106" i="8"/>
  <c r="F105" i="8" s="1"/>
  <c r="F104" i="8" s="1"/>
  <c r="F103" i="8" s="1"/>
  <c r="F102" i="8" s="1"/>
  <c r="F112" i="8"/>
  <c r="F111" i="8" s="1"/>
  <c r="F110" i="8" s="1"/>
  <c r="F109" i="8" s="1"/>
  <c r="F108" i="8" s="1"/>
  <c r="F132" i="8"/>
  <c r="F134" i="8"/>
  <c r="F136" i="8"/>
  <c r="F139" i="8"/>
  <c r="F138" i="8" s="1"/>
  <c r="F146" i="8"/>
  <c r="F148" i="8"/>
  <c r="F150" i="8"/>
  <c r="F153" i="8"/>
  <c r="F152" i="8" s="1"/>
  <c r="F160" i="8"/>
  <c r="F162" i="8"/>
  <c r="F164" i="8"/>
  <c r="F167" i="8"/>
  <c r="F166" i="8" s="1"/>
  <c r="F191" i="8"/>
  <c r="F190" i="8" s="1"/>
  <c r="F189" i="8" s="1"/>
  <c r="F188" i="8" s="1"/>
  <c r="F187" i="8" s="1"/>
  <c r="F186" i="8" s="1"/>
  <c r="F198" i="8"/>
  <c r="F197" i="8" s="1"/>
  <c r="F196" i="8" s="1"/>
  <c r="F195" i="8" s="1"/>
  <c r="F194" i="8" s="1"/>
  <c r="F193" i="8" s="1"/>
  <c r="F205" i="8"/>
  <c r="F204" i="8" s="1"/>
  <c r="F203" i="8" s="1"/>
  <c r="F202" i="8" s="1"/>
  <c r="F201" i="8" s="1"/>
  <c r="F200" i="8" s="1"/>
  <c r="F216" i="8"/>
  <c r="F215" i="8" s="1"/>
  <c r="F214" i="8" s="1"/>
  <c r="F209" i="8" s="1"/>
  <c r="F208" i="8" s="1"/>
  <c r="F236" i="8"/>
  <c r="F235" i="8" s="1"/>
  <c r="F231" i="8" s="1"/>
  <c r="F230" i="8" s="1"/>
  <c r="F229" i="8" s="1"/>
  <c r="F243" i="8"/>
  <c r="F247" i="8"/>
  <c r="F252" i="8"/>
  <c r="F255" i="8"/>
  <c r="F259" i="8"/>
  <c r="F258" i="8" s="1"/>
  <c r="F265" i="8"/>
  <c r="F269" i="8"/>
  <c r="F274" i="8"/>
  <c r="F276" i="8"/>
  <c r="F283" i="8"/>
  <c r="F282" i="8" s="1"/>
  <c r="F289" i="8"/>
  <c r="F291" i="8"/>
  <c r="F294" i="8"/>
  <c r="F300" i="8"/>
  <c r="F299" i="8" s="1"/>
  <c r="F298" i="8" s="1"/>
  <c r="F297" i="8" s="1"/>
  <c r="F306" i="8"/>
  <c r="F305" i="8" s="1"/>
  <c r="F304" i="8" s="1"/>
  <c r="F303" i="8" s="1"/>
  <c r="F311" i="8"/>
  <c r="F310" i="8" s="1"/>
  <c r="F314" i="8"/>
  <c r="F316" i="8"/>
  <c r="F318" i="8"/>
  <c r="F322" i="8"/>
  <c r="F327" i="8"/>
  <c r="F326" i="8" s="1"/>
  <c r="F336" i="8"/>
  <c r="F338" i="8"/>
  <c r="F341" i="8"/>
  <c r="F346" i="8"/>
  <c r="F349" i="8"/>
  <c r="F345" i="8" s="1"/>
  <c r="F344" i="8" s="1"/>
  <c r="F343" i="8" s="1"/>
  <c r="F357" i="8"/>
  <c r="F359" i="8"/>
  <c r="F361" i="8"/>
  <c r="F367" i="8"/>
  <c r="F369" i="8"/>
  <c r="F371" i="8"/>
  <c r="F374" i="8"/>
  <c r="F377" i="8"/>
  <c r="F381" i="8"/>
  <c r="F380" i="8" s="1"/>
  <c r="F387" i="8"/>
  <c r="F391" i="8"/>
  <c r="F395" i="8"/>
  <c r="F397" i="8"/>
  <c r="F414" i="8"/>
  <c r="F417" i="8"/>
  <c r="F419" i="8"/>
  <c r="F425" i="8"/>
  <c r="F424" i="8" s="1"/>
  <c r="F423" i="8" s="1"/>
  <c r="F422" i="8" s="1"/>
  <c r="F434" i="8"/>
  <c r="F437" i="8"/>
  <c r="F444" i="8"/>
  <c r="F449" i="8"/>
  <c r="F452" i="8"/>
  <c r="F451" i="8" s="1"/>
  <c r="F457" i="8"/>
  <c r="F456" i="8" s="1"/>
  <c r="F455" i="8" s="1"/>
  <c r="F454" i="8" s="1"/>
  <c r="F463" i="8"/>
  <c r="F465" i="8"/>
  <c r="F469" i="8"/>
  <c r="F473" i="8"/>
  <c r="F472" i="8" s="1"/>
  <c r="F471" i="8" s="1"/>
  <c r="F478" i="8"/>
  <c r="F480" i="8"/>
  <c r="F482" i="8"/>
  <c r="F485" i="8"/>
  <c r="F489" i="8"/>
  <c r="F494" i="8"/>
  <c r="F497" i="8"/>
  <c r="F501" i="8"/>
  <c r="F500" i="8" s="1"/>
  <c r="F499" i="8" s="1"/>
  <c r="F506" i="8"/>
  <c r="F514" i="8"/>
  <c r="F518" i="8"/>
  <c r="F517" i="8" s="1"/>
  <c r="F516" i="8" s="1"/>
  <c r="F524" i="8"/>
  <c r="F526" i="8"/>
  <c r="F530" i="8"/>
  <c r="F534" i="8"/>
  <c r="F533" i="8" s="1"/>
  <c r="F532" i="8" s="1"/>
  <c r="F539" i="8"/>
  <c r="F541" i="8"/>
  <c r="F543" i="8"/>
  <c r="F546" i="8"/>
  <c r="F550" i="8"/>
  <c r="F555" i="8"/>
  <c r="F558" i="8"/>
  <c r="F562" i="8"/>
  <c r="F561" i="8" s="1"/>
  <c r="F560" i="8" s="1"/>
  <c r="F567" i="8"/>
  <c r="F576" i="8"/>
  <c r="F580" i="8"/>
  <c r="F579" i="8" s="1"/>
  <c r="F578" i="8" s="1"/>
  <c r="F587" i="8"/>
  <c r="F586" i="8" s="1"/>
  <c r="F585" i="8" s="1"/>
  <c r="F584" i="8" s="1"/>
  <c r="F583" i="8" s="1"/>
  <c r="F593" i="8"/>
  <c r="F596" i="8"/>
  <c r="F601" i="8"/>
  <c r="F607" i="8"/>
  <c r="F606" i="8" s="1"/>
  <c r="F609" i="8"/>
  <c r="F615" i="8"/>
  <c r="F614" i="8" s="1"/>
  <c r="F613" i="8" s="1"/>
  <c r="F612" i="8" s="1"/>
  <c r="F620" i="8"/>
  <c r="F622" i="8"/>
  <c r="F624" i="8"/>
  <c r="F627" i="8"/>
  <c r="F630" i="8"/>
  <c r="F634" i="8"/>
  <c r="F633" i="8" s="1"/>
  <c r="F640" i="8"/>
  <c r="F639" i="8" s="1"/>
  <c r="F638" i="8" s="1"/>
  <c r="F637" i="8" s="1"/>
  <c r="F645" i="8"/>
  <c r="F647" i="8"/>
  <c r="F653" i="8"/>
  <c r="F652" i="8" s="1"/>
  <c r="F651" i="8" s="1"/>
  <c r="F650" i="8" s="1"/>
  <c r="F649" i="8" s="1"/>
  <c r="F659" i="8"/>
  <c r="F665" i="8"/>
  <c r="F670" i="8"/>
  <c r="F674" i="8"/>
  <c r="F679" i="8"/>
  <c r="F682" i="8"/>
  <c r="F687" i="8"/>
  <c r="F691" i="8"/>
  <c r="F696" i="8"/>
  <c r="F695" i="8" s="1"/>
  <c r="F694" i="8" s="1"/>
  <c r="F693" i="8" s="1"/>
  <c r="F701" i="8"/>
  <c r="F700" i="8" s="1"/>
  <c r="F699" i="8" s="1"/>
  <c r="F698" i="8" s="1"/>
  <c r="F704" i="8"/>
  <c r="F709" i="8"/>
  <c r="F712" i="8"/>
  <c r="F718" i="8"/>
  <c r="F717" i="8" s="1"/>
  <c r="F716" i="8" s="1"/>
  <c r="F715" i="8" s="1"/>
  <c r="F723" i="8"/>
  <c r="F725" i="8"/>
  <c r="F731" i="8"/>
  <c r="F733" i="8"/>
  <c r="F736" i="8"/>
  <c r="F735" i="8" s="1"/>
  <c r="F742" i="8"/>
  <c r="F741" i="8" s="1"/>
  <c r="F740" i="8" s="1"/>
  <c r="F746" i="8"/>
  <c r="F745" i="8" s="1"/>
  <c r="F744" i="8" s="1"/>
  <c r="E13" i="2"/>
  <c r="E20" i="2"/>
  <c r="E18" i="2"/>
  <c r="E22" i="2"/>
  <c r="E24" i="2"/>
  <c r="E25" i="2"/>
  <c r="E27" i="2"/>
  <c r="E34" i="2"/>
  <c r="E30" i="2"/>
  <c r="E33" i="2"/>
  <c r="E36" i="2"/>
  <c r="E42" i="2"/>
  <c r="E45" i="2"/>
  <c r="E46" i="2"/>
  <c r="E48" i="2"/>
  <c r="E49" i="2"/>
  <c r="E62" i="2"/>
  <c r="E64" i="2"/>
  <c r="E66" i="2"/>
  <c r="E69" i="2"/>
  <c r="E70" i="2"/>
  <c r="E71" i="2"/>
  <c r="E72" i="2"/>
  <c r="E73" i="2"/>
  <c r="E75" i="2"/>
  <c r="E80" i="2"/>
  <c r="E87" i="2"/>
  <c r="E97" i="2"/>
  <c r="E118" i="2"/>
  <c r="E120" i="2"/>
  <c r="E121" i="2"/>
  <c r="E123" i="2"/>
  <c r="E127" i="2"/>
  <c r="E128" i="2"/>
  <c r="E132" i="2"/>
  <c r="E129" i="2" s="1"/>
  <c r="E134" i="2"/>
  <c r="E137" i="2"/>
  <c r="I139" i="2"/>
  <c r="E148" i="2"/>
  <c r="E149" i="2"/>
  <c r="E150" i="2"/>
  <c r="E153" i="2"/>
  <c r="E154" i="2"/>
  <c r="E155" i="2"/>
  <c r="E157" i="2"/>
  <c r="E159" i="2"/>
  <c r="J9" i="1"/>
  <c r="F25" i="11"/>
  <c r="K223" i="8" l="1"/>
  <c r="E156" i="2"/>
  <c r="E122" i="2"/>
  <c r="E41" i="2"/>
  <c r="E35" i="2"/>
  <c r="E21" i="2"/>
  <c r="E17" i="2"/>
  <c r="I17" i="2" s="1"/>
  <c r="I18" i="2"/>
  <c r="E12" i="2"/>
  <c r="K399" i="8"/>
  <c r="I383" i="8"/>
  <c r="F678" i="8"/>
  <c r="F677" i="8" s="1"/>
  <c r="F676" i="8" s="1"/>
  <c r="F48" i="8"/>
  <c r="F47" i="8" s="1"/>
  <c r="F46" i="8" s="1"/>
  <c r="F45" i="8" s="1"/>
  <c r="F626" i="8"/>
  <c r="F433" i="8"/>
  <c r="F432" i="8" s="1"/>
  <c r="F431" i="8" s="1"/>
  <c r="F421" i="8" s="1"/>
  <c r="F12" i="8"/>
  <c r="F11" i="8" s="1"/>
  <c r="F10" i="8" s="1"/>
  <c r="F9" i="8" s="1"/>
  <c r="F477" i="8"/>
  <c r="F505" i="8"/>
  <c r="F504" i="8" s="1"/>
  <c r="F503" i="8" s="1"/>
  <c r="F288" i="8"/>
  <c r="F287" i="8" s="1"/>
  <c r="F286" i="8" s="1"/>
  <c r="F538" i="8"/>
  <c r="F335" i="8"/>
  <c r="F334" i="8" s="1"/>
  <c r="F333" i="8" s="1"/>
  <c r="F686" i="8"/>
  <c r="F685" i="8" s="1"/>
  <c r="F684" i="8" s="1"/>
  <c r="F131" i="8"/>
  <c r="F130" i="8" s="1"/>
  <c r="F129" i="8" s="1"/>
  <c r="F128" i="8" s="1"/>
  <c r="F413" i="8"/>
  <c r="F412" i="8" s="1"/>
  <c r="F411" i="8" s="1"/>
  <c r="F410" i="8" s="1"/>
  <c r="F730" i="8"/>
  <c r="F729" i="8" s="1"/>
  <c r="F728" i="8" s="1"/>
  <c r="F727" i="8" s="1"/>
  <c r="F644" i="8"/>
  <c r="F643" i="8" s="1"/>
  <c r="F642" i="8" s="1"/>
  <c r="F636" i="8" s="1"/>
  <c r="F373" i="8"/>
  <c r="F356" i="8"/>
  <c r="F355" i="8" s="1"/>
  <c r="F354" i="8" s="1"/>
  <c r="F264" i="8"/>
  <c r="F263" i="8" s="1"/>
  <c r="F262" i="8" s="1"/>
  <c r="F145" i="8"/>
  <c r="F144" i="8" s="1"/>
  <c r="F143" i="8" s="1"/>
  <c r="F142" i="8" s="1"/>
  <c r="F669" i="8"/>
  <c r="F668" i="8" s="1"/>
  <c r="F667" i="8" s="1"/>
  <c r="F70" i="8"/>
  <c r="F69" i="8" s="1"/>
  <c r="F68" i="8" s="1"/>
  <c r="F67" i="8" s="1"/>
  <c r="F722" i="8"/>
  <c r="F721" i="8" s="1"/>
  <c r="F720" i="8" s="1"/>
  <c r="F714" i="8" s="1"/>
  <c r="F545" i="8"/>
  <c r="F484" i="8"/>
  <c r="F476" i="8" s="1"/>
  <c r="F475" i="8" s="1"/>
  <c r="F708" i="8"/>
  <c r="F707" i="8" s="1"/>
  <c r="F706" i="8" s="1"/>
  <c r="F658" i="8"/>
  <c r="F657" i="8" s="1"/>
  <c r="F656" i="8" s="1"/>
  <c r="F592" i="8"/>
  <c r="F591" i="8" s="1"/>
  <c r="F590" i="8" s="1"/>
  <c r="F566" i="8"/>
  <c r="F565" i="8" s="1"/>
  <c r="F564" i="8" s="1"/>
  <c r="F366" i="8"/>
  <c r="F159" i="8"/>
  <c r="F158" i="8" s="1"/>
  <c r="F157" i="8" s="1"/>
  <c r="F156" i="8" s="1"/>
  <c r="F386" i="8"/>
  <c r="F385" i="8" s="1"/>
  <c r="F384" i="8" s="1"/>
  <c r="F383" i="8" s="1"/>
  <c r="F619" i="8"/>
  <c r="F523" i="8"/>
  <c r="F522" i="8" s="1"/>
  <c r="F521" i="8" s="1"/>
  <c r="F462" i="8"/>
  <c r="F461" i="8" s="1"/>
  <c r="F460" i="8" s="1"/>
  <c r="F313" i="8"/>
  <c r="F309" i="8" s="1"/>
  <c r="F308" i="8" s="1"/>
  <c r="F242" i="8"/>
  <c r="F241" i="8" s="1"/>
  <c r="F240" i="8" s="1"/>
  <c r="E74" i="2"/>
  <c r="F739" i="8"/>
  <c r="F738" i="8" s="1"/>
  <c r="F207" i="8"/>
  <c r="E16" i="2"/>
  <c r="E136" i="2"/>
  <c r="E61" i="2"/>
  <c r="E26" i="2"/>
  <c r="G21" i="11"/>
  <c r="F21" i="11"/>
  <c r="D21" i="11"/>
  <c r="E21" i="11" s="1"/>
  <c r="I238" i="8" l="1"/>
  <c r="E135" i="2"/>
  <c r="E40" i="2"/>
  <c r="E39" i="2"/>
  <c r="E60" i="2"/>
  <c r="F8" i="8"/>
  <c r="F618" i="8"/>
  <c r="F617" i="8" s="1"/>
  <c r="F589" i="8" s="1"/>
  <c r="F537" i="8"/>
  <c r="F536" i="8" s="1"/>
  <c r="F520" i="8" s="1"/>
  <c r="F239" i="8"/>
  <c r="F459" i="8"/>
  <c r="F60" i="8"/>
  <c r="F655" i="8"/>
  <c r="F365" i="8"/>
  <c r="F364" i="8" s="1"/>
  <c r="F353" i="8" s="1"/>
  <c r="E11" i="2"/>
  <c r="B23" i="11"/>
  <c r="B21" i="11"/>
  <c r="B16" i="11"/>
  <c r="B15" i="11" s="1"/>
  <c r="I7" i="8" l="1"/>
  <c r="E160" i="2"/>
  <c r="E50" i="2"/>
  <c r="F238" i="8"/>
  <c r="F7" i="8" s="1"/>
  <c r="H25" i="11"/>
  <c r="G25" i="11"/>
  <c r="F13" i="11"/>
  <c r="F12" i="11" s="1"/>
  <c r="C13" i="11"/>
  <c r="G97" i="2"/>
  <c r="B13" i="11"/>
  <c r="B12" i="11" s="1"/>
  <c r="D13" i="11"/>
  <c r="D12" i="11" s="1"/>
  <c r="E13" i="11"/>
  <c r="E12" i="11" s="1"/>
  <c r="B19" i="11"/>
  <c r="D19" i="11"/>
  <c r="E19" i="11"/>
  <c r="F19" i="11"/>
  <c r="G19" i="11"/>
  <c r="H19" i="11"/>
  <c r="D23" i="11"/>
  <c r="E23" i="11"/>
  <c r="F23" i="11"/>
  <c r="G23" i="11"/>
  <c r="H23" i="11"/>
  <c r="B25" i="11"/>
  <c r="D25" i="11"/>
  <c r="E25" i="11"/>
  <c r="C25" i="11"/>
  <c r="I25" i="11" s="1"/>
  <c r="B27" i="11"/>
  <c r="D27" i="11"/>
  <c r="E27" i="11"/>
  <c r="F27" i="11"/>
  <c r="G27" i="11"/>
  <c r="C27" i="11"/>
  <c r="I27" i="11" s="1"/>
  <c r="C12" i="11" l="1"/>
  <c r="H18" i="11"/>
  <c r="D18" i="11"/>
  <c r="D11" i="11" s="1"/>
  <c r="F18" i="11"/>
  <c r="F11" i="11" s="1"/>
  <c r="E18" i="11"/>
  <c r="E11" i="11" s="1"/>
  <c r="G18" i="11"/>
  <c r="B18" i="11"/>
  <c r="B11" i="11" s="1"/>
  <c r="C18" i="11"/>
  <c r="I18" i="11" s="1"/>
  <c r="C11" i="11" l="1"/>
  <c r="I11" i="11" s="1"/>
  <c r="G12" i="11"/>
  <c r="H13" i="11"/>
  <c r="J75" i="8"/>
  <c r="K75" i="8" s="1"/>
  <c r="J71" i="8"/>
  <c r="K71" i="8" s="1"/>
  <c r="H419" i="8"/>
  <c r="H414" i="8"/>
  <c r="J391" i="8"/>
  <c r="J386" i="8" s="1"/>
  <c r="H391" i="8"/>
  <c r="H387" i="8"/>
  <c r="J327" i="8"/>
  <c r="K327" i="8" s="1"/>
  <c r="H327" i="8"/>
  <c r="H322" i="8"/>
  <c r="H569" i="8"/>
  <c r="J580" i="8"/>
  <c r="K580" i="8" s="1"/>
  <c r="H580" i="8"/>
  <c r="H567" i="8"/>
  <c r="J567" i="8"/>
  <c r="K567" i="8" s="1"/>
  <c r="H550" i="8"/>
  <c r="H546" i="8"/>
  <c r="J349" i="8"/>
  <c r="J336" i="8"/>
  <c r="K336" i="8" s="1"/>
  <c r="H336" i="8"/>
  <c r="H349" i="8"/>
  <c r="H351" i="8"/>
  <c r="J351" i="8"/>
  <c r="K351" i="8" s="1"/>
  <c r="J346" i="8"/>
  <c r="H346" i="8"/>
  <c r="G347" i="8"/>
  <c r="G346" i="8" s="1"/>
  <c r="J452" i="8"/>
  <c r="J451" i="8" s="1"/>
  <c r="H452" i="8"/>
  <c r="H451" i="8" s="1"/>
  <c r="G452" i="8"/>
  <c r="G451" i="8" s="1"/>
  <c r="H444" i="8"/>
  <c r="H449" i="8"/>
  <c r="J449" i="8"/>
  <c r="H437" i="8"/>
  <c r="H434" i="8"/>
  <c r="H609" i="8"/>
  <c r="H608" i="8" s="1"/>
  <c r="H593" i="8"/>
  <c r="J295" i="8"/>
  <c r="J294" i="8" s="1"/>
  <c r="K294" i="8" s="1"/>
  <c r="J259" i="8"/>
  <c r="H259" i="8"/>
  <c r="H258" i="8" s="1"/>
  <c r="G261" i="8"/>
  <c r="G260" i="8"/>
  <c r="J256" i="8"/>
  <c r="H255" i="8"/>
  <c r="H247" i="8"/>
  <c r="J243" i="8"/>
  <c r="K243" i="8" s="1"/>
  <c r="H243" i="8"/>
  <c r="H12" i="11" l="1"/>
  <c r="J385" i="8"/>
  <c r="K386" i="8"/>
  <c r="J258" i="8"/>
  <c r="K258" i="8" s="1"/>
  <c r="K259" i="8"/>
  <c r="G11" i="11"/>
  <c r="J345" i="8"/>
  <c r="J609" i="8"/>
  <c r="J608" i="8" s="1"/>
  <c r="H345" i="8"/>
  <c r="J546" i="8"/>
  <c r="K546" i="8" s="1"/>
  <c r="J550" i="8"/>
  <c r="K550" i="8" s="1"/>
  <c r="J322" i="8"/>
  <c r="K322" i="8" s="1"/>
  <c r="J593" i="8"/>
  <c r="H433" i="8"/>
  <c r="H432" i="8" s="1"/>
  <c r="J437" i="8"/>
  <c r="K437" i="8" s="1"/>
  <c r="J434" i="8"/>
  <c r="J444" i="8"/>
  <c r="K444" i="8" s="1"/>
  <c r="G259" i="8"/>
  <c r="G258" i="8" s="1"/>
  <c r="J255" i="8"/>
  <c r="K255" i="8" s="1"/>
  <c r="J247" i="8"/>
  <c r="K247" i="8" s="1"/>
  <c r="H71" i="8"/>
  <c r="H75" i="8"/>
  <c r="H31" i="8"/>
  <c r="G581" i="8"/>
  <c r="G580" i="8" s="1"/>
  <c r="G579" i="8" s="1"/>
  <c r="G578" i="8" s="1"/>
  <c r="J579" i="8"/>
  <c r="H579" i="8"/>
  <c r="H578" i="8" s="1"/>
  <c r="G577" i="8"/>
  <c r="G576" i="8" s="1"/>
  <c r="J576" i="8"/>
  <c r="H576" i="8"/>
  <c r="H566" i="8" s="1"/>
  <c r="G568" i="8"/>
  <c r="G567" i="8" s="1"/>
  <c r="J562" i="8"/>
  <c r="H562" i="8"/>
  <c r="H561" i="8" s="1"/>
  <c r="H560" i="8" s="1"/>
  <c r="G562" i="8"/>
  <c r="G561" i="8" s="1"/>
  <c r="G560" i="8" s="1"/>
  <c r="G559" i="8"/>
  <c r="G558" i="8" s="1"/>
  <c r="J558" i="8"/>
  <c r="K558" i="8" s="1"/>
  <c r="H558" i="8"/>
  <c r="G557" i="8"/>
  <c r="G556" i="8"/>
  <c r="H555" i="8"/>
  <c r="G554" i="8"/>
  <c r="G553" i="8"/>
  <c r="G552" i="8"/>
  <c r="G551" i="8"/>
  <c r="G548" i="8"/>
  <c r="G547" i="8"/>
  <c r="J543" i="8"/>
  <c r="H543" i="8"/>
  <c r="H538" i="8" s="1"/>
  <c r="G543" i="8"/>
  <c r="G542" i="8"/>
  <c r="G541" i="8" s="1"/>
  <c r="G540" i="8"/>
  <c r="G539" i="8" s="1"/>
  <c r="J534" i="8"/>
  <c r="J533" i="8" s="1"/>
  <c r="J532" i="8" s="1"/>
  <c r="H534" i="8"/>
  <c r="H533" i="8" s="1"/>
  <c r="H532" i="8" s="1"/>
  <c r="G534" i="8"/>
  <c r="G533" i="8" s="1"/>
  <c r="G532" i="8" s="1"/>
  <c r="G531" i="8"/>
  <c r="G530" i="8" s="1"/>
  <c r="H530" i="8"/>
  <c r="J526" i="8"/>
  <c r="H526" i="8"/>
  <c r="G526" i="8"/>
  <c r="J524" i="8"/>
  <c r="H524" i="8"/>
  <c r="G524" i="8"/>
  <c r="J166" i="8"/>
  <c r="K166" i="8" s="1"/>
  <c r="H167" i="8"/>
  <c r="H166" i="8" s="1"/>
  <c r="G167" i="8"/>
  <c r="G166" i="8" s="1"/>
  <c r="J164" i="8"/>
  <c r="K164" i="8" s="1"/>
  <c r="H164" i="8"/>
  <c r="G164" i="8"/>
  <c r="J162" i="8"/>
  <c r="K162" i="8" s="1"/>
  <c r="H162" i="8"/>
  <c r="G162" i="8"/>
  <c r="J160" i="8"/>
  <c r="K160" i="8" s="1"/>
  <c r="H160" i="8"/>
  <c r="G160" i="8"/>
  <c r="H11" i="11" l="1"/>
  <c r="J566" i="8"/>
  <c r="K576" i="8"/>
  <c r="J561" i="8"/>
  <c r="K562" i="8"/>
  <c r="J578" i="8"/>
  <c r="K578" i="8" s="1"/>
  <c r="K579" i="8"/>
  <c r="J344" i="8"/>
  <c r="K345" i="8"/>
  <c r="J384" i="8"/>
  <c r="K385" i="8"/>
  <c r="J523" i="8"/>
  <c r="J522" i="8" s="1"/>
  <c r="J521" i="8" s="1"/>
  <c r="G546" i="8"/>
  <c r="J433" i="8"/>
  <c r="G555" i="8"/>
  <c r="H545" i="8"/>
  <c r="H537" i="8" s="1"/>
  <c r="H536" i="8" s="1"/>
  <c r="J545" i="8"/>
  <c r="G159" i="8"/>
  <c r="G158" i="8" s="1"/>
  <c r="G157" i="8" s="1"/>
  <c r="G156" i="8" s="1"/>
  <c r="J159" i="8"/>
  <c r="H159" i="8"/>
  <c r="H158" i="8" s="1"/>
  <c r="H157" i="8" s="1"/>
  <c r="H156" i="8" s="1"/>
  <c r="H523" i="8"/>
  <c r="H522" i="8" s="1"/>
  <c r="H521" i="8" s="1"/>
  <c r="G566" i="8"/>
  <c r="G565" i="8" s="1"/>
  <c r="G564" i="8" s="1"/>
  <c r="G550" i="8"/>
  <c r="G538" i="8"/>
  <c r="G523" i="8"/>
  <c r="G522" i="8" s="1"/>
  <c r="G521" i="8" s="1"/>
  <c r="J565" i="8" l="1"/>
  <c r="K566" i="8"/>
  <c r="J158" i="8"/>
  <c r="K159" i="8"/>
  <c r="J343" i="8"/>
  <c r="K343" i="8" s="1"/>
  <c r="K344" i="8"/>
  <c r="J383" i="8"/>
  <c r="K383" i="8" s="1"/>
  <c r="K384" i="8"/>
  <c r="J560" i="8"/>
  <c r="K560" i="8" s="1"/>
  <c r="K561" i="8"/>
  <c r="J537" i="8"/>
  <c r="K545" i="8"/>
  <c r="J432" i="8"/>
  <c r="K432" i="8" s="1"/>
  <c r="K433" i="8"/>
  <c r="G545" i="8"/>
  <c r="G537" i="8" s="1"/>
  <c r="G536" i="8" s="1"/>
  <c r="G520" i="8" s="1"/>
  <c r="J536" i="8" l="1"/>
  <c r="K537" i="8"/>
  <c r="J157" i="8"/>
  <c r="K158" i="8"/>
  <c r="K565" i="8"/>
  <c r="J564" i="8"/>
  <c r="K564" i="8" s="1"/>
  <c r="H157" i="2"/>
  <c r="G157" i="2"/>
  <c r="F157" i="2"/>
  <c r="F156" i="2" s="1"/>
  <c r="F159" i="2" s="1"/>
  <c r="H146" i="2"/>
  <c r="G146" i="2"/>
  <c r="F146" i="2"/>
  <c r="G139" i="2"/>
  <c r="J139" i="2" s="1"/>
  <c r="F139" i="2"/>
  <c r="H137" i="2"/>
  <c r="I137" i="2" s="1"/>
  <c r="G137" i="2"/>
  <c r="J137" i="2" s="1"/>
  <c r="F137" i="2"/>
  <c r="H132" i="2"/>
  <c r="G132" i="2"/>
  <c r="G129" i="2" s="1"/>
  <c r="F132" i="2"/>
  <c r="F129" i="2" s="1"/>
  <c r="H123" i="2"/>
  <c r="G123" i="2"/>
  <c r="F123" i="2"/>
  <c r="H97" i="2"/>
  <c r="F97" i="2"/>
  <c r="H87" i="2"/>
  <c r="I87" i="2" s="1"/>
  <c r="G87" i="2"/>
  <c r="F87" i="2"/>
  <c r="H80" i="2"/>
  <c r="I80" i="2" s="1"/>
  <c r="G80" i="2"/>
  <c r="F80" i="2"/>
  <c r="H75" i="2"/>
  <c r="I75" i="2" s="1"/>
  <c r="G75" i="2"/>
  <c r="F75" i="2"/>
  <c r="H66" i="2"/>
  <c r="I66" i="2" s="1"/>
  <c r="G66" i="2"/>
  <c r="J66" i="2" s="1"/>
  <c r="F66" i="2"/>
  <c r="H64" i="2"/>
  <c r="I64" i="2" s="1"/>
  <c r="G64" i="2"/>
  <c r="J64" i="2" s="1"/>
  <c r="F64" i="2"/>
  <c r="H62" i="2"/>
  <c r="I62" i="2" s="1"/>
  <c r="G62" i="2"/>
  <c r="J62" i="2" s="1"/>
  <c r="F62" i="2"/>
  <c r="H42" i="2"/>
  <c r="I42" i="2" s="1"/>
  <c r="G42" i="2"/>
  <c r="F42" i="2"/>
  <c r="H36" i="2"/>
  <c r="G36" i="2"/>
  <c r="F36" i="2"/>
  <c r="F35" i="2" s="1"/>
  <c r="H30" i="2"/>
  <c r="I30" i="2" s="1"/>
  <c r="G30" i="2"/>
  <c r="J30" i="2" s="1"/>
  <c r="F30" i="2"/>
  <c r="H27" i="2"/>
  <c r="I27" i="2" s="1"/>
  <c r="G27" i="2"/>
  <c r="F27" i="2"/>
  <c r="H22" i="2"/>
  <c r="G22" i="2"/>
  <c r="F22" i="2"/>
  <c r="F21" i="2" s="1"/>
  <c r="H18" i="2"/>
  <c r="G18" i="2"/>
  <c r="F18" i="2"/>
  <c r="H13" i="2"/>
  <c r="G13" i="2"/>
  <c r="F13" i="2"/>
  <c r="F12" i="2" s="1"/>
  <c r="J42" i="2" l="1"/>
  <c r="J146" i="2"/>
  <c r="I146" i="2"/>
  <c r="H156" i="2"/>
  <c r="I156" i="2" s="1"/>
  <c r="I157" i="2"/>
  <c r="G156" i="2"/>
  <c r="J157" i="2"/>
  <c r="H129" i="2"/>
  <c r="J129" i="2"/>
  <c r="H159" i="2"/>
  <c r="I123" i="2"/>
  <c r="G159" i="2"/>
  <c r="J123" i="2"/>
  <c r="I97" i="2"/>
  <c r="J97" i="2"/>
  <c r="J87" i="2"/>
  <c r="J80" i="2"/>
  <c r="J75" i="2"/>
  <c r="H35" i="2"/>
  <c r="I36" i="2"/>
  <c r="J27" i="2"/>
  <c r="H21" i="2"/>
  <c r="I21" i="2" s="1"/>
  <c r="I22" i="2"/>
  <c r="H12" i="2"/>
  <c r="I13" i="2"/>
  <c r="J156" i="8"/>
  <c r="K156" i="8" s="1"/>
  <c r="K157" i="8"/>
  <c r="K536" i="8"/>
  <c r="J520" i="8"/>
  <c r="K520" i="8" s="1"/>
  <c r="G35" i="2"/>
  <c r="J36" i="2"/>
  <c r="G21" i="2"/>
  <c r="J22" i="2"/>
  <c r="G12" i="2"/>
  <c r="J12" i="2" s="1"/>
  <c r="J13" i="2"/>
  <c r="G26" i="2"/>
  <c r="F136" i="2"/>
  <c r="F135" i="2" s="1"/>
  <c r="G136" i="2"/>
  <c r="H136" i="2"/>
  <c r="F26" i="2"/>
  <c r="F61" i="2"/>
  <c r="G74" i="2"/>
  <c r="H74" i="2"/>
  <c r="I74" i="2" s="1"/>
  <c r="H26" i="2"/>
  <c r="I26" i="2" s="1"/>
  <c r="F74" i="2"/>
  <c r="F41" i="2"/>
  <c r="H41" i="2"/>
  <c r="I41" i="2" s="1"/>
  <c r="H17" i="2"/>
  <c r="F16" i="2"/>
  <c r="F17" i="2"/>
  <c r="G61" i="2"/>
  <c r="F122" i="2"/>
  <c r="G17" i="2"/>
  <c r="H61" i="2"/>
  <c r="I61" i="2" s="1"/>
  <c r="G122" i="2"/>
  <c r="H122" i="2"/>
  <c r="I122" i="2" s="1"/>
  <c r="G41" i="2"/>
  <c r="J41" i="2" s="1"/>
  <c r="J156" i="2" l="1"/>
  <c r="H135" i="2"/>
  <c r="I136" i="2"/>
  <c r="G135" i="2"/>
  <c r="J136" i="2"/>
  <c r="J122" i="2"/>
  <c r="J74" i="2"/>
  <c r="J61" i="2"/>
  <c r="H39" i="2"/>
  <c r="I39" i="2" s="1"/>
  <c r="I35" i="2"/>
  <c r="J26" i="2"/>
  <c r="H16" i="2"/>
  <c r="I16" i="2" s="1"/>
  <c r="I12" i="2"/>
  <c r="G16" i="2"/>
  <c r="J16" i="2" s="1"/>
  <c r="G39" i="2"/>
  <c r="J39" i="2" s="1"/>
  <c r="J35" i="2"/>
  <c r="G60" i="2"/>
  <c r="F11" i="2"/>
  <c r="F50" i="2" s="1"/>
  <c r="H11" i="2"/>
  <c r="I11" i="2" s="1"/>
  <c r="F60" i="2"/>
  <c r="F160" i="2" s="1"/>
  <c r="H40" i="2"/>
  <c r="I40" i="2" s="1"/>
  <c r="F40" i="2"/>
  <c r="G11" i="2"/>
  <c r="G40" i="2"/>
  <c r="H60" i="2"/>
  <c r="I60" i="2" s="1"/>
  <c r="J40" i="2" l="1"/>
  <c r="I135" i="2"/>
  <c r="J135" i="2"/>
  <c r="J60" i="2"/>
  <c r="J11" i="2"/>
  <c r="H50" i="2"/>
  <c r="I50" i="2" s="1"/>
  <c r="G50" i="2"/>
  <c r="J50" i="2" s="1"/>
  <c r="G160" i="2"/>
  <c r="H160" i="2"/>
  <c r="I160" i="2" s="1"/>
  <c r="J160" i="2" l="1"/>
  <c r="G610" i="8"/>
  <c r="G609" i="8" s="1"/>
  <c r="G300" i="8"/>
  <c r="G299" i="8" s="1"/>
  <c r="H300" i="8"/>
  <c r="H299" i="8" s="1"/>
  <c r="J299" i="8"/>
  <c r="G519" i="8" l="1"/>
  <c r="G518" i="8" s="1"/>
  <c r="G517" i="8" s="1"/>
  <c r="G516" i="8" s="1"/>
  <c r="J518" i="8"/>
  <c r="J517" i="8" s="1"/>
  <c r="J516" i="8" s="1"/>
  <c r="H518" i="8"/>
  <c r="H517" i="8" s="1"/>
  <c r="H516" i="8" s="1"/>
  <c r="G515" i="8"/>
  <c r="G514" i="8" s="1"/>
  <c r="G498" i="8"/>
  <c r="G496" i="8"/>
  <c r="G495" i="8"/>
  <c r="G491" i="8"/>
  <c r="G492" i="8"/>
  <c r="G493" i="8"/>
  <c r="G490" i="8"/>
  <c r="G487" i="8"/>
  <c r="G488" i="8"/>
  <c r="G486" i="8"/>
  <c r="G507" i="8"/>
  <c r="G506" i="8" s="1"/>
  <c r="H506" i="8"/>
  <c r="J506" i="8"/>
  <c r="G479" i="8"/>
  <c r="G478" i="8" s="1"/>
  <c r="G481" i="8"/>
  <c r="G480" i="8" s="1"/>
  <c r="H709" i="8"/>
  <c r="H712" i="8"/>
  <c r="J712" i="8"/>
  <c r="J708" i="8" s="1"/>
  <c r="J707" i="8" s="1"/>
  <c r="J706" i="8" s="1"/>
  <c r="G713" i="8"/>
  <c r="G712" i="8" s="1"/>
  <c r="G711" i="8"/>
  <c r="G709" i="8" s="1"/>
  <c r="G705" i="8"/>
  <c r="G704" i="8" s="1"/>
  <c r="J704" i="8"/>
  <c r="K704" i="8" s="1"/>
  <c r="H704" i="8"/>
  <c r="G703" i="8"/>
  <c r="G702" i="8"/>
  <c r="H701" i="8"/>
  <c r="J701" i="8"/>
  <c r="K701" i="8" s="1"/>
  <c r="G340" i="8"/>
  <c r="G339" i="8"/>
  <c r="G350" i="8"/>
  <c r="G349" i="8" s="1"/>
  <c r="G345" i="8" s="1"/>
  <c r="G344" i="8" s="1"/>
  <c r="G343" i="8" s="1"/>
  <c r="G342" i="8"/>
  <c r="G337" i="8"/>
  <c r="G336" i="8" s="1"/>
  <c r="G697" i="8"/>
  <c r="G696" i="8" s="1"/>
  <c r="H696" i="8"/>
  <c r="H695" i="8" s="1"/>
  <c r="H694" i="8" s="1"/>
  <c r="H693" i="8" s="1"/>
  <c r="J696" i="8"/>
  <c r="G690" i="8"/>
  <c r="G687" i="8" s="1"/>
  <c r="H687" i="8"/>
  <c r="J691" i="8"/>
  <c r="H691" i="8"/>
  <c r="G691" i="8"/>
  <c r="G598" i="8"/>
  <c r="G599" i="8"/>
  <c r="G600" i="8"/>
  <c r="G597" i="8"/>
  <c r="G595" i="8"/>
  <c r="G594" i="8"/>
  <c r="G450" i="8"/>
  <c r="G449" i="8" s="1"/>
  <c r="G446" i="8"/>
  <c r="G447" i="8"/>
  <c r="G448" i="8"/>
  <c r="G445" i="8"/>
  <c r="G443" i="8"/>
  <c r="G442" i="8"/>
  <c r="G441" i="8"/>
  <c r="G440" i="8"/>
  <c r="G439" i="8"/>
  <c r="G438" i="8"/>
  <c r="G436" i="8"/>
  <c r="G435" i="8"/>
  <c r="G296" i="8"/>
  <c r="G292" i="8"/>
  <c r="G358" i="8"/>
  <c r="G747" i="8"/>
  <c r="G743" i="8"/>
  <c r="G737" i="8"/>
  <c r="G683" i="8"/>
  <c r="G681" i="8"/>
  <c r="G680" i="8"/>
  <c r="G629" i="8"/>
  <c r="G625" i="8"/>
  <c r="G623" i="8"/>
  <c r="G621" i="8"/>
  <c r="G470" i="8"/>
  <c r="G420" i="8"/>
  <c r="G419" i="8" s="1"/>
  <c r="G416" i="8"/>
  <c r="G415" i="8"/>
  <c r="G398" i="8"/>
  <c r="G396" i="8"/>
  <c r="G393" i="8"/>
  <c r="G394" i="8"/>
  <c r="G392" i="8"/>
  <c r="G390" i="8"/>
  <c r="G389" i="8"/>
  <c r="G388" i="8"/>
  <c r="G376" i="8"/>
  <c r="G372" i="8"/>
  <c r="G370" i="8"/>
  <c r="G368" i="8"/>
  <c r="G327" i="8"/>
  <c r="G326" i="8" s="1"/>
  <c r="G325" i="8"/>
  <c r="G324" i="8"/>
  <c r="G323" i="8"/>
  <c r="G317" i="8"/>
  <c r="G316" i="8" s="1"/>
  <c r="G315" i="8"/>
  <c r="J695" i="8" l="1"/>
  <c r="K695" i="8" s="1"/>
  <c r="K696" i="8"/>
  <c r="G434" i="8"/>
  <c r="G414" i="8"/>
  <c r="G679" i="8"/>
  <c r="G505" i="8"/>
  <c r="G477" i="8"/>
  <c r="G489" i="8"/>
  <c r="G485" i="8"/>
  <c r="H708" i="8"/>
  <c r="H707" i="8" s="1"/>
  <c r="H706" i="8" s="1"/>
  <c r="G708" i="8"/>
  <c r="G707" i="8" s="1"/>
  <c r="G706" i="8" s="1"/>
  <c r="J686" i="8"/>
  <c r="J694" i="8"/>
  <c r="G701" i="8"/>
  <c r="G444" i="8"/>
  <c r="G695" i="8"/>
  <c r="G694" i="8" s="1"/>
  <c r="G693" i="8" s="1"/>
  <c r="G437" i="8"/>
  <c r="H686" i="8"/>
  <c r="H685" i="8" s="1"/>
  <c r="H684" i="8" s="1"/>
  <c r="G593" i="8"/>
  <c r="G686" i="8"/>
  <c r="G685" i="8" s="1"/>
  <c r="G684" i="8" s="1"/>
  <c r="G322" i="8"/>
  <c r="G387" i="8"/>
  <c r="G391" i="8"/>
  <c r="G660" i="8"/>
  <c r="G257" i="8"/>
  <c r="G249" i="8"/>
  <c r="G248" i="8"/>
  <c r="G673" i="8"/>
  <c r="G671" i="8"/>
  <c r="G675" i="8"/>
  <c r="G674" i="8" s="1"/>
  <c r="G726" i="8"/>
  <c r="G724" i="8"/>
  <c r="G723" i="8" s="1"/>
  <c r="G363" i="8"/>
  <c r="G362" i="8"/>
  <c r="G285" i="8"/>
  <c r="G284" i="8"/>
  <c r="J283" i="8"/>
  <c r="J282" i="8" s="1"/>
  <c r="H283" i="8"/>
  <c r="H282" i="8" s="1"/>
  <c r="G278" i="8"/>
  <c r="G279" i="8"/>
  <c r="G280" i="8"/>
  <c r="G277" i="8"/>
  <c r="H276" i="8"/>
  <c r="G275" i="8"/>
  <c r="G274" i="8" s="1"/>
  <c r="G272" i="8"/>
  <c r="G273" i="8"/>
  <c r="G271" i="8"/>
  <c r="J269" i="8"/>
  <c r="K269" i="8" s="1"/>
  <c r="H269" i="8"/>
  <c r="H268" i="8" s="1"/>
  <c r="H267" i="8" s="1"/>
  <c r="H266" i="8" s="1"/>
  <c r="H265" i="8" s="1"/>
  <c r="J265" i="8"/>
  <c r="K265" i="8" s="1"/>
  <c r="G267" i="8"/>
  <c r="G268" i="8"/>
  <c r="G266" i="8"/>
  <c r="G244" i="8"/>
  <c r="G217" i="8"/>
  <c r="G237" i="8"/>
  <c r="G220" i="8"/>
  <c r="H216" i="8"/>
  <c r="J216" i="8"/>
  <c r="G199" i="8"/>
  <c r="G141" i="8"/>
  <c r="G140" i="8"/>
  <c r="G137" i="8"/>
  <c r="G135" i="8"/>
  <c r="G133" i="8"/>
  <c r="G113" i="8"/>
  <c r="G89" i="8"/>
  <c r="G88" i="8"/>
  <c r="G82" i="8"/>
  <c r="G80" i="8"/>
  <c r="G77" i="8"/>
  <c r="G78" i="8"/>
  <c r="G76" i="8"/>
  <c r="G73" i="8"/>
  <c r="G74" i="8"/>
  <c r="G72" i="8"/>
  <c r="G206" i="8"/>
  <c r="G53" i="8"/>
  <c r="G52" i="8"/>
  <c r="G50" i="8"/>
  <c r="G44" i="8"/>
  <c r="G39" i="8"/>
  <c r="G33" i="8"/>
  <c r="G34" i="8"/>
  <c r="G35" i="8"/>
  <c r="G36" i="8"/>
  <c r="G32" i="8"/>
  <c r="G30" i="8"/>
  <c r="G29" i="8"/>
  <c r="G28" i="8"/>
  <c r="G27" i="8"/>
  <c r="G26" i="8"/>
  <c r="G25" i="8"/>
  <c r="G24" i="8"/>
  <c r="G23" i="8"/>
  <c r="G21" i="8"/>
  <c r="G20" i="8"/>
  <c r="G19" i="8"/>
  <c r="G18" i="8"/>
  <c r="G15" i="8"/>
  <c r="G16" i="8"/>
  <c r="G14" i="8"/>
  <c r="J685" i="8" l="1"/>
  <c r="K686" i="8"/>
  <c r="J215" i="8"/>
  <c r="K215" i="8" s="1"/>
  <c r="K216" i="8"/>
  <c r="J693" i="8"/>
  <c r="K693" i="8" s="1"/>
  <c r="K694" i="8"/>
  <c r="G433" i="8"/>
  <c r="G247" i="8"/>
  <c r="G361" i="8"/>
  <c r="G670" i="8"/>
  <c r="G669" i="8" s="1"/>
  <c r="G668" i="8" s="1"/>
  <c r="G667" i="8" s="1"/>
  <c r="G283" i="8"/>
  <c r="G282" i="8" s="1"/>
  <c r="G269" i="8"/>
  <c r="G276" i="8"/>
  <c r="G265" i="8"/>
  <c r="G216" i="8"/>
  <c r="G215" i="8" s="1"/>
  <c r="G214" i="8" s="1"/>
  <c r="G209" i="8" s="1"/>
  <c r="G208" i="8" s="1"/>
  <c r="G71" i="8"/>
  <c r="G75" i="8"/>
  <c r="J739" i="8"/>
  <c r="H746" i="8"/>
  <c r="H745" i="8" s="1"/>
  <c r="H744" i="8" s="1"/>
  <c r="G746" i="8"/>
  <c r="G745" i="8" s="1"/>
  <c r="G744" i="8" s="1"/>
  <c r="H742" i="8"/>
  <c r="H741" i="8" s="1"/>
  <c r="H740" i="8" s="1"/>
  <c r="G742" i="8"/>
  <c r="G741" i="8" s="1"/>
  <c r="G740" i="8" s="1"/>
  <c r="J736" i="8"/>
  <c r="H736" i="8"/>
  <c r="H735" i="8" s="1"/>
  <c r="G736" i="8"/>
  <c r="G735" i="8" s="1"/>
  <c r="H733" i="8"/>
  <c r="G733" i="8"/>
  <c r="J731" i="8"/>
  <c r="H731" i="8"/>
  <c r="G731" i="8"/>
  <c r="J725" i="8"/>
  <c r="J722" i="8" s="1"/>
  <c r="J721" i="8" s="1"/>
  <c r="J720" i="8" s="1"/>
  <c r="H725" i="8"/>
  <c r="H722" i="8" s="1"/>
  <c r="H721" i="8" s="1"/>
  <c r="H720" i="8" s="1"/>
  <c r="G725" i="8"/>
  <c r="G722" i="8" s="1"/>
  <c r="G721" i="8" s="1"/>
  <c r="G720" i="8" s="1"/>
  <c r="J718" i="8"/>
  <c r="J717" i="8" s="1"/>
  <c r="J716" i="8" s="1"/>
  <c r="J715" i="8" s="1"/>
  <c r="H718" i="8"/>
  <c r="H717" i="8" s="1"/>
  <c r="H716" i="8" s="1"/>
  <c r="H715" i="8" s="1"/>
  <c r="G718" i="8"/>
  <c r="G717" i="8" s="1"/>
  <c r="G716" i="8" s="1"/>
  <c r="G715" i="8" s="1"/>
  <c r="J700" i="8"/>
  <c r="H700" i="8"/>
  <c r="H699" i="8" s="1"/>
  <c r="H698" i="8" s="1"/>
  <c r="G700" i="8"/>
  <c r="G699" i="8" s="1"/>
  <c r="G698" i="8" s="1"/>
  <c r="J682" i="8"/>
  <c r="K682" i="8" s="1"/>
  <c r="H682" i="8"/>
  <c r="H678" i="8" s="1"/>
  <c r="H677" i="8" s="1"/>
  <c r="H676" i="8" s="1"/>
  <c r="G682" i="8"/>
  <c r="J669" i="8"/>
  <c r="K669" i="8" s="1"/>
  <c r="H670" i="8"/>
  <c r="H669" i="8" s="1"/>
  <c r="H668" i="8" s="1"/>
  <c r="H667" i="8" s="1"/>
  <c r="J665" i="8"/>
  <c r="K665" i="8" s="1"/>
  <c r="H665" i="8"/>
  <c r="G665" i="8"/>
  <c r="J659" i="8"/>
  <c r="K659" i="8" s="1"/>
  <c r="H659" i="8"/>
  <c r="G659" i="8"/>
  <c r="J653" i="8"/>
  <c r="J652" i="8" s="1"/>
  <c r="J651" i="8" s="1"/>
  <c r="J650" i="8" s="1"/>
  <c r="J649" i="8" s="1"/>
  <c r="H653" i="8"/>
  <c r="H652" i="8" s="1"/>
  <c r="H651" i="8" s="1"/>
  <c r="H650" i="8" s="1"/>
  <c r="H649" i="8" s="1"/>
  <c r="G653" i="8"/>
  <c r="G652" i="8" s="1"/>
  <c r="G651" i="8" s="1"/>
  <c r="G650" i="8" s="1"/>
  <c r="G649" i="8" s="1"/>
  <c r="J647" i="8"/>
  <c r="H647" i="8"/>
  <c r="G647" i="8"/>
  <c r="J645" i="8"/>
  <c r="H645" i="8"/>
  <c r="G645" i="8"/>
  <c r="J640" i="8"/>
  <c r="J639" i="8" s="1"/>
  <c r="J638" i="8" s="1"/>
  <c r="J637" i="8" s="1"/>
  <c r="H640" i="8"/>
  <c r="H639" i="8" s="1"/>
  <c r="H638" i="8" s="1"/>
  <c r="H637" i="8" s="1"/>
  <c r="G640" i="8"/>
  <c r="G639" i="8" s="1"/>
  <c r="G638" i="8" s="1"/>
  <c r="G637" i="8" s="1"/>
  <c r="J634" i="8"/>
  <c r="J633" i="8" s="1"/>
  <c r="H634" i="8"/>
  <c r="H633" i="8" s="1"/>
  <c r="G634" i="8"/>
  <c r="G633" i="8" s="1"/>
  <c r="J630" i="8"/>
  <c r="J626" i="8" s="1"/>
  <c r="K626" i="8" s="1"/>
  <c r="H630" i="8"/>
  <c r="G630" i="8"/>
  <c r="H627" i="8"/>
  <c r="G627" i="8"/>
  <c r="H624" i="8"/>
  <c r="G624" i="8"/>
  <c r="H622" i="8"/>
  <c r="G622" i="8"/>
  <c r="H620" i="8"/>
  <c r="G620" i="8"/>
  <c r="J615" i="8"/>
  <c r="J614" i="8" s="1"/>
  <c r="J613" i="8" s="1"/>
  <c r="J612" i="8" s="1"/>
  <c r="H615" i="8"/>
  <c r="H614" i="8" s="1"/>
  <c r="H613" i="8" s="1"/>
  <c r="H612" i="8" s="1"/>
  <c r="G615" i="8"/>
  <c r="G614" i="8" s="1"/>
  <c r="G613" i="8" s="1"/>
  <c r="G612" i="8" s="1"/>
  <c r="G607" i="8" s="1"/>
  <c r="G606" i="8" s="1"/>
  <c r="H601" i="8"/>
  <c r="G601" i="8"/>
  <c r="H596" i="8"/>
  <c r="G596" i="8"/>
  <c r="J587" i="8"/>
  <c r="J586" i="8" s="1"/>
  <c r="J585" i="8" s="1"/>
  <c r="J584" i="8" s="1"/>
  <c r="J583" i="8" s="1"/>
  <c r="H587" i="8"/>
  <c r="H586" i="8" s="1"/>
  <c r="H585" i="8" s="1"/>
  <c r="H584" i="8" s="1"/>
  <c r="H583" i="8" s="1"/>
  <c r="G587" i="8"/>
  <c r="G586" i="8" s="1"/>
  <c r="G585" i="8" s="1"/>
  <c r="G584" i="8" s="1"/>
  <c r="G583" i="8" s="1"/>
  <c r="J514" i="8"/>
  <c r="H514" i="8"/>
  <c r="H505" i="8" s="1"/>
  <c r="H504" i="8" s="1"/>
  <c r="J501" i="8"/>
  <c r="J500" i="8" s="1"/>
  <c r="J499" i="8" s="1"/>
  <c r="H501" i="8"/>
  <c r="H500" i="8" s="1"/>
  <c r="H499" i="8" s="1"/>
  <c r="G501" i="8"/>
  <c r="G500" i="8" s="1"/>
  <c r="G499" i="8" s="1"/>
  <c r="J497" i="8"/>
  <c r="H497" i="8"/>
  <c r="G497" i="8"/>
  <c r="J494" i="8"/>
  <c r="H494" i="8"/>
  <c r="G494" i="8"/>
  <c r="J489" i="8"/>
  <c r="H489" i="8"/>
  <c r="J485" i="8"/>
  <c r="H485" i="8"/>
  <c r="J482" i="8"/>
  <c r="J477" i="8" s="1"/>
  <c r="H482" i="8"/>
  <c r="H477" i="8" s="1"/>
  <c r="G482" i="8"/>
  <c r="J473" i="8"/>
  <c r="J472" i="8" s="1"/>
  <c r="J471" i="8" s="1"/>
  <c r="H473" i="8"/>
  <c r="H472" i="8" s="1"/>
  <c r="H471" i="8" s="1"/>
  <c r="G473" i="8"/>
  <c r="G472" i="8" s="1"/>
  <c r="G471" i="8" s="1"/>
  <c r="J469" i="8"/>
  <c r="H469" i="8"/>
  <c r="G469" i="8"/>
  <c r="J465" i="8"/>
  <c r="H465" i="8"/>
  <c r="G465" i="8"/>
  <c r="J463" i="8"/>
  <c r="H463" i="8"/>
  <c r="G463" i="8"/>
  <c r="J457" i="8"/>
  <c r="H457" i="8"/>
  <c r="H456" i="8" s="1"/>
  <c r="H455" i="8" s="1"/>
  <c r="H454" i="8" s="1"/>
  <c r="G457" i="8"/>
  <c r="G456" i="8" s="1"/>
  <c r="G455" i="8" s="1"/>
  <c r="G454" i="8" s="1"/>
  <c r="J424" i="8"/>
  <c r="K424" i="8" s="1"/>
  <c r="H425" i="8"/>
  <c r="H424" i="8" s="1"/>
  <c r="H423" i="8" s="1"/>
  <c r="H422" i="8" s="1"/>
  <c r="G425" i="8"/>
  <c r="G424" i="8" s="1"/>
  <c r="G423" i="8" s="1"/>
  <c r="G422" i="8" s="1"/>
  <c r="J417" i="8"/>
  <c r="H417" i="8"/>
  <c r="H413" i="8" s="1"/>
  <c r="G417" i="8"/>
  <c r="G413" i="8" s="1"/>
  <c r="H397" i="8"/>
  <c r="G397" i="8"/>
  <c r="H395" i="8"/>
  <c r="G395" i="8"/>
  <c r="J381" i="8"/>
  <c r="J380" i="8" s="1"/>
  <c r="H381" i="8"/>
  <c r="H380" i="8" s="1"/>
  <c r="G381" i="8"/>
  <c r="G380" i="8" s="1"/>
  <c r="J377" i="8"/>
  <c r="J373" i="8" s="1"/>
  <c r="K373" i="8" s="1"/>
  <c r="H377" i="8"/>
  <c r="G377" i="8"/>
  <c r="H374" i="8"/>
  <c r="G374" i="8"/>
  <c r="J371" i="8"/>
  <c r="K371" i="8" s="1"/>
  <c r="H371" i="8"/>
  <c r="G371" i="8"/>
  <c r="H369" i="8"/>
  <c r="G369" i="8"/>
  <c r="J367" i="8"/>
  <c r="K367" i="8" s="1"/>
  <c r="H367" i="8"/>
  <c r="G367" i="8"/>
  <c r="J361" i="8"/>
  <c r="H361" i="8"/>
  <c r="J359" i="8"/>
  <c r="H359" i="8"/>
  <c r="G359" i="8"/>
  <c r="J357" i="8"/>
  <c r="H357" i="8"/>
  <c r="G357" i="8"/>
  <c r="H341" i="8"/>
  <c r="G341" i="8"/>
  <c r="J338" i="8"/>
  <c r="J335" i="8" s="1"/>
  <c r="H338" i="8"/>
  <c r="G338" i="8"/>
  <c r="J318" i="8"/>
  <c r="H318" i="8"/>
  <c r="G318" i="8"/>
  <c r="J314" i="8"/>
  <c r="H314" i="8"/>
  <c r="G314" i="8"/>
  <c r="J311" i="8"/>
  <c r="J310" i="8" s="1"/>
  <c r="H311" i="8"/>
  <c r="H310" i="8" s="1"/>
  <c r="G311" i="8"/>
  <c r="G310" i="8" s="1"/>
  <c r="J306" i="8"/>
  <c r="J305" i="8" s="1"/>
  <c r="J304" i="8" s="1"/>
  <c r="J303" i="8" s="1"/>
  <c r="J298" i="8" s="1"/>
  <c r="J297" i="8" s="1"/>
  <c r="H306" i="8"/>
  <c r="H305" i="8" s="1"/>
  <c r="H304" i="8" s="1"/>
  <c r="H303" i="8" s="1"/>
  <c r="H298" i="8" s="1"/>
  <c r="H297" i="8" s="1"/>
  <c r="G306" i="8"/>
  <c r="G305" i="8" s="1"/>
  <c r="G304" i="8" s="1"/>
  <c r="G303" i="8" s="1"/>
  <c r="G298" i="8" s="1"/>
  <c r="G297" i="8" s="1"/>
  <c r="H294" i="8"/>
  <c r="G294" i="8"/>
  <c r="H291" i="8"/>
  <c r="G291" i="8"/>
  <c r="J289" i="8"/>
  <c r="J288" i="8" s="1"/>
  <c r="H289" i="8"/>
  <c r="G289" i="8"/>
  <c r="J274" i="8"/>
  <c r="H274" i="8"/>
  <c r="H264" i="8" s="1"/>
  <c r="H263" i="8" s="1"/>
  <c r="H262" i="8" s="1"/>
  <c r="G255" i="8"/>
  <c r="J252" i="8"/>
  <c r="H252" i="8"/>
  <c r="G252" i="8"/>
  <c r="G243" i="8"/>
  <c r="J236" i="8"/>
  <c r="H236" i="8"/>
  <c r="H235" i="8" s="1"/>
  <c r="H231" i="8" s="1"/>
  <c r="H230" i="8" s="1"/>
  <c r="H229" i="8" s="1"/>
  <c r="G236" i="8"/>
  <c r="G235" i="8" s="1"/>
  <c r="G231" i="8" s="1"/>
  <c r="G230" i="8" s="1"/>
  <c r="G229" i="8" s="1"/>
  <c r="H215" i="8"/>
  <c r="H214" i="8" s="1"/>
  <c r="H209" i="8" s="1"/>
  <c r="H208" i="8" s="1"/>
  <c r="J205" i="8"/>
  <c r="H205" i="8"/>
  <c r="H204" i="8" s="1"/>
  <c r="H203" i="8" s="1"/>
  <c r="H202" i="8" s="1"/>
  <c r="H201" i="8" s="1"/>
  <c r="H200" i="8" s="1"/>
  <c r="G205" i="8"/>
  <c r="G204" i="8" s="1"/>
  <c r="G203" i="8" s="1"/>
  <c r="G202" i="8" s="1"/>
  <c r="G201" i="8" s="1"/>
  <c r="G200" i="8" s="1"/>
  <c r="J198" i="8"/>
  <c r="H198" i="8"/>
  <c r="H197" i="8" s="1"/>
  <c r="H196" i="8" s="1"/>
  <c r="H195" i="8" s="1"/>
  <c r="H194" i="8" s="1"/>
  <c r="H193" i="8" s="1"/>
  <c r="G198" i="8"/>
  <c r="G197" i="8" s="1"/>
  <c r="G196" i="8" s="1"/>
  <c r="G195" i="8" s="1"/>
  <c r="G194" i="8" s="1"/>
  <c r="G193" i="8" s="1"/>
  <c r="J191" i="8"/>
  <c r="H191" i="8"/>
  <c r="H190" i="8" s="1"/>
  <c r="H189" i="8" s="1"/>
  <c r="H188" i="8" s="1"/>
  <c r="H187" i="8" s="1"/>
  <c r="H186" i="8" s="1"/>
  <c r="G191" i="8"/>
  <c r="G190" i="8" s="1"/>
  <c r="G189" i="8" s="1"/>
  <c r="G188" i="8" s="1"/>
  <c r="G187" i="8" s="1"/>
  <c r="G186" i="8" s="1"/>
  <c r="J153" i="8"/>
  <c r="H153" i="8"/>
  <c r="H152" i="8" s="1"/>
  <c r="G153" i="8"/>
  <c r="G152" i="8" s="1"/>
  <c r="J150" i="8"/>
  <c r="K150" i="8" s="1"/>
  <c r="H150" i="8"/>
  <c r="G150" i="8"/>
  <c r="J148" i="8"/>
  <c r="K148" i="8" s="1"/>
  <c r="H148" i="8"/>
  <c r="G148" i="8"/>
  <c r="J146" i="8"/>
  <c r="K146" i="8" s="1"/>
  <c r="H146" i="8"/>
  <c r="G146" i="8"/>
  <c r="J139" i="8"/>
  <c r="J138" i="8" s="1"/>
  <c r="H139" i="8"/>
  <c r="H138" i="8" s="1"/>
  <c r="G139" i="8"/>
  <c r="G138" i="8" s="1"/>
  <c r="J136" i="8"/>
  <c r="H136" i="8"/>
  <c r="G136" i="8"/>
  <c r="J134" i="8"/>
  <c r="H134" i="8"/>
  <c r="G134" i="8"/>
  <c r="J132" i="8"/>
  <c r="H132" i="8"/>
  <c r="G132" i="8"/>
  <c r="J112" i="8"/>
  <c r="H112" i="8"/>
  <c r="H111" i="8" s="1"/>
  <c r="H110" i="8" s="1"/>
  <c r="H109" i="8" s="1"/>
  <c r="H108" i="8" s="1"/>
  <c r="G112" i="8"/>
  <c r="G111" i="8" s="1"/>
  <c r="G110" i="8" s="1"/>
  <c r="G109" i="8" s="1"/>
  <c r="G108" i="8" s="1"/>
  <c r="J106" i="8"/>
  <c r="J105" i="8" s="1"/>
  <c r="J104" i="8" s="1"/>
  <c r="J103" i="8" s="1"/>
  <c r="J102" i="8" s="1"/>
  <c r="H106" i="8"/>
  <c r="H105" i="8" s="1"/>
  <c r="H104" i="8" s="1"/>
  <c r="H103" i="8" s="1"/>
  <c r="H102" i="8" s="1"/>
  <c r="G106" i="8"/>
  <c r="G105" i="8" s="1"/>
  <c r="G104" i="8" s="1"/>
  <c r="G103" i="8" s="1"/>
  <c r="G102" i="8" s="1"/>
  <c r="J100" i="8"/>
  <c r="J99" i="8" s="1"/>
  <c r="J98" i="8" s="1"/>
  <c r="J97" i="8" s="1"/>
  <c r="J96" i="8" s="1"/>
  <c r="H100" i="8"/>
  <c r="H99" i="8" s="1"/>
  <c r="H98" i="8" s="1"/>
  <c r="H97" i="8" s="1"/>
  <c r="H96" i="8" s="1"/>
  <c r="G100" i="8"/>
  <c r="G99" i="8" s="1"/>
  <c r="G98" i="8" s="1"/>
  <c r="G97" i="8" s="1"/>
  <c r="G96" i="8" s="1"/>
  <c r="J94" i="8"/>
  <c r="J93" i="8" s="1"/>
  <c r="J92" i="8" s="1"/>
  <c r="J91" i="8" s="1"/>
  <c r="J90" i="8" s="1"/>
  <c r="H94" i="8"/>
  <c r="H93" i="8" s="1"/>
  <c r="H92" i="8" s="1"/>
  <c r="H91" i="8" s="1"/>
  <c r="H90" i="8" s="1"/>
  <c r="G94" i="8"/>
  <c r="G93" i="8" s="1"/>
  <c r="G92" i="8" s="1"/>
  <c r="G91" i="8" s="1"/>
  <c r="G90" i="8" s="1"/>
  <c r="J87" i="8"/>
  <c r="H87" i="8"/>
  <c r="H86" i="8" s="1"/>
  <c r="G87" i="8"/>
  <c r="G86" i="8" s="1"/>
  <c r="J81" i="8"/>
  <c r="H81" i="8"/>
  <c r="G81" i="8"/>
  <c r="H79" i="8"/>
  <c r="G79" i="8"/>
  <c r="J65" i="8"/>
  <c r="H65" i="8"/>
  <c r="H64" i="8" s="1"/>
  <c r="H63" i="8" s="1"/>
  <c r="H62" i="8" s="1"/>
  <c r="H61" i="8" s="1"/>
  <c r="G65" i="8"/>
  <c r="G64" i="8" s="1"/>
  <c r="G63" i="8" s="1"/>
  <c r="G62" i="8" s="1"/>
  <c r="G61" i="8" s="1"/>
  <c r="J58" i="8"/>
  <c r="H58" i="8"/>
  <c r="H57" i="8" s="1"/>
  <c r="H56" i="8" s="1"/>
  <c r="H55" i="8" s="1"/>
  <c r="H54" i="8" s="1"/>
  <c r="G58" i="8"/>
  <c r="G57" i="8" s="1"/>
  <c r="G56" i="8" s="1"/>
  <c r="G55" i="8" s="1"/>
  <c r="G54" i="8" s="1"/>
  <c r="J51" i="8"/>
  <c r="K51" i="8" s="1"/>
  <c r="H51" i="8"/>
  <c r="G51" i="8"/>
  <c r="J49" i="8"/>
  <c r="K49" i="8" s="1"/>
  <c r="H49" i="8"/>
  <c r="G49" i="8"/>
  <c r="J43" i="8"/>
  <c r="H43" i="8"/>
  <c r="H42" i="8" s="1"/>
  <c r="H41" i="8" s="1"/>
  <c r="H40" i="8" s="1"/>
  <c r="G43" i="8"/>
  <c r="G42" i="8" s="1"/>
  <c r="G41" i="8" s="1"/>
  <c r="G40" i="8" s="1"/>
  <c r="J38" i="8"/>
  <c r="H38" i="8"/>
  <c r="H37" i="8" s="1"/>
  <c r="G38" i="8"/>
  <c r="G37" i="8" s="1"/>
  <c r="G31" i="8"/>
  <c r="J22" i="8"/>
  <c r="H22" i="8"/>
  <c r="G22" i="8"/>
  <c r="H17" i="8"/>
  <c r="G17" i="8"/>
  <c r="J13" i="8"/>
  <c r="K13" i="8" s="1"/>
  <c r="H13" i="8"/>
  <c r="G13" i="8"/>
  <c r="J214" i="8" l="1"/>
  <c r="J209" i="8" s="1"/>
  <c r="K81" i="8"/>
  <c r="K22" i="8"/>
  <c r="J738" i="8"/>
  <c r="K738" i="8" s="1"/>
  <c r="K739" i="8"/>
  <c r="J204" i="8"/>
  <c r="K205" i="8"/>
  <c r="J42" i="8"/>
  <c r="K43" i="8"/>
  <c r="J64" i="8"/>
  <c r="K65" i="8"/>
  <c r="J413" i="8"/>
  <c r="K417" i="8"/>
  <c r="J456" i="8"/>
  <c r="K456" i="8" s="1"/>
  <c r="K457" i="8"/>
  <c r="J37" i="8"/>
  <c r="K38" i="8"/>
  <c r="J57" i="8"/>
  <c r="K58" i="8"/>
  <c r="J334" i="8"/>
  <c r="K335" i="8"/>
  <c r="J235" i="8"/>
  <c r="K235" i="8" s="1"/>
  <c r="K236" i="8"/>
  <c r="J735" i="8"/>
  <c r="K735" i="8" s="1"/>
  <c r="K736" i="8"/>
  <c r="J190" i="8"/>
  <c r="K191" i="8"/>
  <c r="J86" i="8"/>
  <c r="K87" i="8"/>
  <c r="J111" i="8"/>
  <c r="K112" i="8"/>
  <c r="J152" i="8"/>
  <c r="K152" i="8" s="1"/>
  <c r="K153" i="8"/>
  <c r="J197" i="8"/>
  <c r="K198" i="8"/>
  <c r="J287" i="8"/>
  <c r="K288" i="8"/>
  <c r="J699" i="8"/>
  <c r="K700" i="8"/>
  <c r="J684" i="8"/>
  <c r="K684" i="8" s="1"/>
  <c r="K685" i="8"/>
  <c r="J423" i="8"/>
  <c r="J264" i="8"/>
  <c r="J668" i="8"/>
  <c r="J313" i="8"/>
  <c r="J678" i="8"/>
  <c r="J70" i="8"/>
  <c r="J592" i="8"/>
  <c r="H592" i="8"/>
  <c r="H591" i="8" s="1"/>
  <c r="H590" i="8" s="1"/>
  <c r="H335" i="8"/>
  <c r="H334" i="8" s="1"/>
  <c r="H333" i="8" s="1"/>
  <c r="H386" i="8"/>
  <c r="H385" i="8" s="1"/>
  <c r="H384" i="8" s="1"/>
  <c r="H383" i="8" s="1"/>
  <c r="H70" i="8"/>
  <c r="H69" i="8" s="1"/>
  <c r="H68" i="8" s="1"/>
  <c r="H67" i="8" s="1"/>
  <c r="H207" i="8"/>
  <c r="G335" i="8"/>
  <c r="G334" i="8" s="1"/>
  <c r="G333" i="8" s="1"/>
  <c r="G592" i="8"/>
  <c r="G591" i="8" s="1"/>
  <c r="G590" i="8" s="1"/>
  <c r="G386" i="8"/>
  <c r="G385" i="8" s="1"/>
  <c r="G384" i="8" s="1"/>
  <c r="G383" i="8" s="1"/>
  <c r="G313" i="8"/>
  <c r="G309" i="8" s="1"/>
  <c r="G308" i="8" s="1"/>
  <c r="G678" i="8"/>
  <c r="G677" i="8" s="1"/>
  <c r="G676" i="8" s="1"/>
  <c r="G264" i="8"/>
  <c r="G263" i="8" s="1"/>
  <c r="G262" i="8" s="1"/>
  <c r="J730" i="8"/>
  <c r="G626" i="8"/>
  <c r="J431" i="8"/>
  <c r="K431" i="8" s="1"/>
  <c r="G48" i="8"/>
  <c r="G47" i="8" s="1"/>
  <c r="G46" i="8" s="1"/>
  <c r="G45" i="8" s="1"/>
  <c r="H431" i="8"/>
  <c r="H421" i="8" s="1"/>
  <c r="G373" i="8"/>
  <c r="H313" i="8"/>
  <c r="G366" i="8"/>
  <c r="H644" i="8"/>
  <c r="H643" i="8" s="1"/>
  <c r="H642" i="8" s="1"/>
  <c r="H636" i="8" s="1"/>
  <c r="H619" i="8"/>
  <c r="G644" i="8"/>
  <c r="G643" i="8" s="1"/>
  <c r="G642" i="8" s="1"/>
  <c r="G636" i="8" s="1"/>
  <c r="H739" i="8"/>
  <c r="H738" i="8" s="1"/>
  <c r="G730" i="8"/>
  <c r="G729" i="8" s="1"/>
  <c r="G728" i="8" s="1"/>
  <c r="G727" i="8" s="1"/>
  <c r="H730" i="8"/>
  <c r="H729" i="8" s="1"/>
  <c r="H728" i="8" s="1"/>
  <c r="H727" i="8" s="1"/>
  <c r="G356" i="8"/>
  <c r="G355" i="8" s="1"/>
  <c r="G354" i="8" s="1"/>
  <c r="J658" i="8"/>
  <c r="G70" i="8"/>
  <c r="G69" i="8" s="1"/>
  <c r="G68" i="8" s="1"/>
  <c r="G67" i="8" s="1"/>
  <c r="G207" i="8"/>
  <c r="G242" i="8"/>
  <c r="G241" i="8" s="1"/>
  <c r="G240" i="8" s="1"/>
  <c r="G131" i="8"/>
  <c r="G130" i="8" s="1"/>
  <c r="G129" i="8" s="1"/>
  <c r="G128" i="8" s="1"/>
  <c r="J48" i="8"/>
  <c r="H48" i="8"/>
  <c r="H47" i="8" s="1"/>
  <c r="H46" i="8" s="1"/>
  <c r="H45" i="8" s="1"/>
  <c r="G432" i="8"/>
  <c r="G431" i="8" s="1"/>
  <c r="G421" i="8" s="1"/>
  <c r="G619" i="8"/>
  <c r="J618" i="8"/>
  <c r="H626" i="8"/>
  <c r="J145" i="8"/>
  <c r="G288" i="8"/>
  <c r="G287" i="8" s="1"/>
  <c r="G286" i="8" s="1"/>
  <c r="H658" i="8"/>
  <c r="H657" i="8" s="1"/>
  <c r="H656" i="8" s="1"/>
  <c r="H655" i="8" s="1"/>
  <c r="H288" i="8"/>
  <c r="H287" i="8" s="1"/>
  <c r="H286" i="8" s="1"/>
  <c r="G412" i="8"/>
  <c r="G411" i="8" s="1"/>
  <c r="G410" i="8" s="1"/>
  <c r="H373" i="8"/>
  <c r="G462" i="8"/>
  <c r="G461" i="8" s="1"/>
  <c r="G460" i="8" s="1"/>
  <c r="H484" i="8"/>
  <c r="H476" i="8" s="1"/>
  <c r="H475" i="8" s="1"/>
  <c r="H85" i="8"/>
  <c r="H84" i="8" s="1"/>
  <c r="H83" i="8" s="1"/>
  <c r="G85" i="8"/>
  <c r="G84" i="8" s="1"/>
  <c r="G83" i="8" s="1"/>
  <c r="H366" i="8"/>
  <c r="H356" i="8"/>
  <c r="H355" i="8" s="1"/>
  <c r="H12" i="8"/>
  <c r="H11" i="8" s="1"/>
  <c r="J131" i="8"/>
  <c r="J130" i="8" s="1"/>
  <c r="J129" i="8" s="1"/>
  <c r="J128" i="8" s="1"/>
  <c r="H131" i="8"/>
  <c r="H130" i="8" s="1"/>
  <c r="H129" i="8" s="1"/>
  <c r="H128" i="8" s="1"/>
  <c r="H462" i="8"/>
  <c r="H461" i="8" s="1"/>
  <c r="H460" i="8" s="1"/>
  <c r="G484" i="8"/>
  <c r="G476" i="8" s="1"/>
  <c r="G475" i="8" s="1"/>
  <c r="J644" i="8"/>
  <c r="J643" i="8" s="1"/>
  <c r="J642" i="8" s="1"/>
  <c r="J636" i="8" s="1"/>
  <c r="J714" i="8"/>
  <c r="H412" i="8"/>
  <c r="H411" i="8" s="1"/>
  <c r="H410" i="8" s="1"/>
  <c r="J484" i="8"/>
  <c r="J476" i="8" s="1"/>
  <c r="J475" i="8" s="1"/>
  <c r="H145" i="8"/>
  <c r="H144" i="8" s="1"/>
  <c r="H143" i="8" s="1"/>
  <c r="H142" i="8" s="1"/>
  <c r="G145" i="8"/>
  <c r="G144" i="8" s="1"/>
  <c r="G143" i="8" s="1"/>
  <c r="G142" i="8" s="1"/>
  <c r="J242" i="8"/>
  <c r="K242" i="8" s="1"/>
  <c r="G658" i="8"/>
  <c r="G657" i="8" s="1"/>
  <c r="G656" i="8" s="1"/>
  <c r="J12" i="8"/>
  <c r="K12" i="8" s="1"/>
  <c r="G12" i="8"/>
  <c r="J366" i="8"/>
  <c r="K366" i="8" s="1"/>
  <c r="J356" i="8"/>
  <c r="J355" i="8" s="1"/>
  <c r="H714" i="8"/>
  <c r="J462" i="8"/>
  <c r="J461" i="8" s="1"/>
  <c r="J460" i="8" s="1"/>
  <c r="G714" i="8"/>
  <c r="G739" i="8"/>
  <c r="G738" i="8" s="1"/>
  <c r="K214" i="8" l="1"/>
  <c r="K37" i="8"/>
  <c r="J455" i="8"/>
  <c r="K455" i="8" s="1"/>
  <c r="J69" i="8"/>
  <c r="K70" i="8"/>
  <c r="J677" i="8"/>
  <c r="K678" i="8"/>
  <c r="J422" i="8"/>
  <c r="K422" i="8" s="1"/>
  <c r="K423" i="8"/>
  <c r="J286" i="8"/>
  <c r="K286" i="8" s="1"/>
  <c r="K287" i="8"/>
  <c r="J110" i="8"/>
  <c r="K111" i="8"/>
  <c r="J56" i="8"/>
  <c r="K57" i="8"/>
  <c r="J412" i="8"/>
  <c r="K413" i="8"/>
  <c r="J41" i="8"/>
  <c r="K42" i="8"/>
  <c r="J657" i="8"/>
  <c r="K658" i="8"/>
  <c r="J231" i="8"/>
  <c r="K309" i="8"/>
  <c r="K313" i="8"/>
  <c r="J196" i="8"/>
  <c r="K197" i="8"/>
  <c r="J85" i="8"/>
  <c r="K86" i="8"/>
  <c r="J208" i="8"/>
  <c r="K209" i="8"/>
  <c r="J263" i="8"/>
  <c r="K264" i="8"/>
  <c r="J144" i="8"/>
  <c r="K145" i="8"/>
  <c r="J47" i="8"/>
  <c r="K48" i="8"/>
  <c r="J203" i="8"/>
  <c r="K204" i="8"/>
  <c r="J454" i="8"/>
  <c r="K454" i="8" s="1"/>
  <c r="J617" i="8"/>
  <c r="K617" i="8" s="1"/>
  <c r="K618" i="8"/>
  <c r="J729" i="8"/>
  <c r="J591" i="8"/>
  <c r="K592" i="8"/>
  <c r="J667" i="8"/>
  <c r="K667" i="8" s="1"/>
  <c r="K668" i="8"/>
  <c r="J698" i="8"/>
  <c r="K698" i="8" s="1"/>
  <c r="K699" i="8"/>
  <c r="J189" i="8"/>
  <c r="K190" i="8"/>
  <c r="J333" i="8"/>
  <c r="K333" i="8" s="1"/>
  <c r="K334" i="8"/>
  <c r="J63" i="8"/>
  <c r="K64" i="8"/>
  <c r="G11" i="8"/>
  <c r="G10" i="8" s="1"/>
  <c r="G9" i="8" s="1"/>
  <c r="G8" i="8" s="1"/>
  <c r="H10" i="8"/>
  <c r="H9" i="8" s="1"/>
  <c r="H8" i="8" s="1"/>
  <c r="J241" i="8"/>
  <c r="H565" i="8"/>
  <c r="G60" i="8"/>
  <c r="H60" i="8"/>
  <c r="G655" i="8"/>
  <c r="G239" i="8"/>
  <c r="J354" i="8"/>
  <c r="H354" i="8"/>
  <c r="H344" i="8"/>
  <c r="H343" i="8" s="1"/>
  <c r="J365" i="8"/>
  <c r="G618" i="8"/>
  <c r="G617" i="8" s="1"/>
  <c r="G589" i="8" s="1"/>
  <c r="G365" i="8"/>
  <c r="G364" i="8" s="1"/>
  <c r="G353" i="8" s="1"/>
  <c r="H618" i="8"/>
  <c r="H617" i="8" s="1"/>
  <c r="G504" i="8"/>
  <c r="H503" i="8"/>
  <c r="H459" i="8" s="1"/>
  <c r="H365" i="8"/>
  <c r="H364" i="8" s="1"/>
  <c r="J504" i="8"/>
  <c r="J503" i="8" s="1"/>
  <c r="J459" i="8" s="1"/>
  <c r="J308" i="8" l="1"/>
  <c r="K308" i="8" s="1"/>
  <c r="J421" i="8"/>
  <c r="K421" i="8" s="1"/>
  <c r="J188" i="8"/>
  <c r="K189" i="8"/>
  <c r="J590" i="8"/>
  <c r="K590" i="8" s="1"/>
  <c r="K591" i="8"/>
  <c r="J656" i="8"/>
  <c r="K657" i="8"/>
  <c r="J55" i="8"/>
  <c r="K56" i="8"/>
  <c r="J364" i="8"/>
  <c r="K364" i="8" s="1"/>
  <c r="K365" i="8"/>
  <c r="J728" i="8"/>
  <c r="K729" i="8"/>
  <c r="J202" i="8"/>
  <c r="K203" i="8"/>
  <c r="J262" i="8"/>
  <c r="K262" i="8" s="1"/>
  <c r="K263" i="8"/>
  <c r="J195" i="8"/>
  <c r="K196" i="8"/>
  <c r="J62" i="8"/>
  <c r="K63" i="8"/>
  <c r="J143" i="8"/>
  <c r="K144" i="8"/>
  <c r="J84" i="8"/>
  <c r="K85" i="8"/>
  <c r="J40" i="8"/>
  <c r="K41" i="8"/>
  <c r="J109" i="8"/>
  <c r="K110" i="8"/>
  <c r="J676" i="8"/>
  <c r="K676" i="8" s="1"/>
  <c r="K677" i="8"/>
  <c r="J46" i="8"/>
  <c r="K47" i="8"/>
  <c r="J207" i="8"/>
  <c r="K207" i="8" s="1"/>
  <c r="K208" i="8"/>
  <c r="J240" i="8"/>
  <c r="K240" i="8" s="1"/>
  <c r="K241" i="8"/>
  <c r="J230" i="8"/>
  <c r="K231" i="8"/>
  <c r="J411" i="8"/>
  <c r="K412" i="8"/>
  <c r="J68" i="8"/>
  <c r="K69" i="8"/>
  <c r="H564" i="8"/>
  <c r="H520" i="8" s="1"/>
  <c r="H8" i="1"/>
  <c r="G6" i="1"/>
  <c r="F6" i="1"/>
  <c r="G9" i="1"/>
  <c r="I9" i="1"/>
  <c r="H9" i="1"/>
  <c r="J607" i="8"/>
  <c r="J606" i="8" s="1"/>
  <c r="H607" i="8"/>
  <c r="H606" i="8" s="1"/>
  <c r="H589" i="8" s="1"/>
  <c r="G503" i="8"/>
  <c r="G459" i="8" s="1"/>
  <c r="G238" i="8" s="1"/>
  <c r="G7" i="8" s="1"/>
  <c r="F9" i="1"/>
  <c r="H353" i="8"/>
  <c r="J589" i="8" l="1"/>
  <c r="K589" i="8" s="1"/>
  <c r="J67" i="8"/>
  <c r="K67" i="8" s="1"/>
  <c r="K68" i="8"/>
  <c r="J194" i="8"/>
  <c r="K195" i="8"/>
  <c r="K656" i="8"/>
  <c r="J655" i="8"/>
  <c r="K655" i="8" s="1"/>
  <c r="J410" i="8"/>
  <c r="K410" i="8" s="1"/>
  <c r="K411" i="8"/>
  <c r="J108" i="8"/>
  <c r="K108" i="8" s="1"/>
  <c r="K109" i="8"/>
  <c r="J142" i="8"/>
  <c r="K143" i="8"/>
  <c r="J83" i="8"/>
  <c r="K84" i="8"/>
  <c r="J727" i="8"/>
  <c r="K727" i="8" s="1"/>
  <c r="K728" i="8"/>
  <c r="J353" i="8"/>
  <c r="K353" i="8" s="1"/>
  <c r="J239" i="8"/>
  <c r="K239" i="8" s="1"/>
  <c r="J229" i="8"/>
  <c r="K230" i="8"/>
  <c r="J45" i="8"/>
  <c r="K46" i="8"/>
  <c r="K40" i="8"/>
  <c r="J11" i="8"/>
  <c r="J61" i="8"/>
  <c r="K62" i="8"/>
  <c r="J201" i="8"/>
  <c r="K202" i="8"/>
  <c r="J54" i="8"/>
  <c r="K54" i="8" s="1"/>
  <c r="K55" i="8"/>
  <c r="J187" i="8"/>
  <c r="K188" i="8"/>
  <c r="F12" i="1"/>
  <c r="F23" i="1" s="1"/>
  <c r="F22" i="1" s="1"/>
  <c r="G12" i="1"/>
  <c r="I8" i="1"/>
  <c r="H6" i="1"/>
  <c r="H12" i="1" s="1"/>
  <c r="K229" i="8" l="1"/>
  <c r="K45" i="8"/>
  <c r="K83" i="8"/>
  <c r="K142" i="8"/>
  <c r="J10" i="8"/>
  <c r="K11" i="8"/>
  <c r="J238" i="8"/>
  <c r="J200" i="8"/>
  <c r="K200" i="8" s="1"/>
  <c r="K201" i="8"/>
  <c r="J193" i="8"/>
  <c r="K193" i="8" s="1"/>
  <c r="K194" i="8"/>
  <c r="J186" i="8"/>
  <c r="K186" i="8" s="1"/>
  <c r="K187" i="8"/>
  <c r="K61" i="8"/>
  <c r="J60" i="8"/>
  <c r="I6" i="1"/>
  <c r="I12" i="1" s="1"/>
  <c r="J8" i="1"/>
  <c r="J6" i="1" s="1"/>
  <c r="J12" i="1" s="1"/>
  <c r="K60" i="8" l="1"/>
  <c r="K238" i="8"/>
  <c r="J9" i="8"/>
  <c r="K10" i="8"/>
  <c r="H242" i="8"/>
  <c r="J8" i="8" l="1"/>
  <c r="K9" i="8"/>
  <c r="H241" i="8"/>
  <c r="H240" i="8" s="1"/>
  <c r="H239" i="8" s="1"/>
  <c r="H238" i="8" s="1"/>
  <c r="K8" i="8" l="1"/>
  <c r="J7" i="8"/>
  <c r="K7" i="8" s="1"/>
  <c r="H7" i="8"/>
</calcChain>
</file>

<file path=xl/sharedStrings.xml><?xml version="1.0" encoding="utf-8"?>
<sst xmlns="http://schemas.openxmlformats.org/spreadsheetml/2006/main" count="1269" uniqueCount="337">
  <si>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</si>
  <si>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</si>
  <si>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</si>
  <si>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</si>
  <si>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</si>
  <si>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</si>
  <si>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</si>
  <si>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</si>
  <si>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</si>
  <si>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</si>
  <si>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</si>
  <si>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</si>
  <si>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</si>
  <si>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</si>
  <si>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</si>
  <si>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</si>
  <si>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</si>
  <si>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</si>
  <si>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</si>
  <si>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</si>
  <si>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</si>
  <si>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</si>
  <si>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</si>
  <si>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</si>
  <si>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</si>
  <si>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</si>
  <si>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</si>
  <si>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</si>
  <si>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</si>
  <si>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</si>
  <si>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</si>
  <si>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</si>
  <si>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</si>
  <si>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</si>
  <si>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</si>
  <si>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</si>
  <si>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</si>
  <si>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Izvršenje 2021.-EUR</t>
  </si>
  <si>
    <t>Plan za 2023.
EUR</t>
  </si>
  <si>
    <t>Projekcija 
za 2024.
EUR</t>
  </si>
  <si>
    <t>Projekcija 
za 2025.
EUR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</si>
  <si>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</si>
  <si>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</si>
  <si>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</si>
  <si>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</si>
  <si>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</si>
  <si>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</si>
  <si>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3.3.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</si>
  <si>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</si>
  <si>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</si>
  <si>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</si>
  <si>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</si>
  <si>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</si>
  <si>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</si>
  <si>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</si>
  <si>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</si>
  <si>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</si>
  <si>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5.K.</t>
  </si>
  <si>
    <t>Donacije od pravnih i fizičkih osoba izvan općeg proračuna</t>
  </si>
  <si>
    <t>Tekuće donacije</t>
  </si>
  <si>
    <t>Kapitalne donacije</t>
  </si>
  <si>
    <t>6.3.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</si>
  <si>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</si>
  <si>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</si>
  <si>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</si>
  <si>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</si>
  <si>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</si>
  <si>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</si>
  <si>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</si>
  <si>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</si>
  <si>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</si>
  <si>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</si>
  <si>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</si>
  <si>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</si>
  <si>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</si>
  <si>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</si>
  <si>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</si>
  <si>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</si>
  <si>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</si>
  <si>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</si>
  <si>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</si>
  <si>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</si>
  <si>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</si>
  <si>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</si>
  <si>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</si>
  <si>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</si>
  <si>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</si>
  <si>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</si>
  <si>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</si>
  <si>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</si>
  <si>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</si>
  <si>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</si>
  <si>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</si>
  <si>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4.L.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</si>
  <si>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</si>
  <si>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</si>
  <si>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</si>
  <si>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</si>
  <si>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</si>
  <si>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</si>
  <si>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</si>
  <si>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Usluge promidžbe i informiranja</t>
  </si>
  <si>
    <t>Zakupnine i najamnine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</si>
  <si>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</si>
  <si>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</si>
  <si>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</si>
  <si>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</si>
  <si>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</si>
  <si>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</si>
  <si>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</si>
  <si>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</si>
  <si>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</si>
  <si>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</si>
  <si>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</si>
  <si>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Komunikacijska oprema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</si>
  <si>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</si>
  <si>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</si>
  <si>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</si>
  <si>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</si>
  <si>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</si>
  <si>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</si>
  <si>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</si>
  <si>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</si>
  <si>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</si>
  <si>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</si>
  <si>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</si>
  <si>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</si>
  <si>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</si>
  <si>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</si>
  <si>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</si>
  <si>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</si>
  <si>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</si>
  <si>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</si>
  <si>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</si>
  <si>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</si>
  <si>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</si>
  <si>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</si>
  <si>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</si>
  <si>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</si>
  <si>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</si>
  <si>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</si>
  <si>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</si>
  <si>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</si>
  <si>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</si>
  <si>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</si>
  <si>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</si>
  <si>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</si>
  <si>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Tekući projekt T100031</t>
  </si>
  <si>
    <t>PRSTEN POTPORE III</t>
  </si>
  <si>
    <t>Plaće (Bruto)</t>
  </si>
  <si>
    <t xml:space="preserve">Materijalni rashodi </t>
  </si>
  <si>
    <t>Naknade za prijevoz, za rad na terenu i odvojeni život</t>
  </si>
  <si>
    <t>Tekući projekt T100047</t>
  </si>
  <si>
    <t>PRSTEN POTPORE IV</t>
  </si>
  <si>
    <t>Tekući projekt T100054</t>
  </si>
  <si>
    <t>PRSTEN POTPORE V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</si>
  <si>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</si>
  <si>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</si>
  <si>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</si>
  <si>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</si>
  <si>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</si>
  <si>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</si>
  <si>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</si>
  <si>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</si>
  <si>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</si>
  <si>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</si>
  <si>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</si>
  <si>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</si>
  <si>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</si>
  <si>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</si>
  <si>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</si>
  <si>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</si>
  <si>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</si>
  <si>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</si>
  <si>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</si>
  <si>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</si>
  <si>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</si>
  <si>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</si>
  <si>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</si>
  <si>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</si>
  <si>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</si>
  <si>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</si>
  <si>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</si>
  <si>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</si>
  <si>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</si>
  <si>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ŠKOLSKI SPORTSKI KLUB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</si>
  <si>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</si>
  <si>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</si>
  <si>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</si>
  <si>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</si>
  <si>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</si>
  <si>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</si>
  <si>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</si>
  <si>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</si>
  <si>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</si>
  <si>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</si>
  <si>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</si>
  <si>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</si>
  <si>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</si>
  <si>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</si>
  <si>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</si>
  <si>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</si>
  <si>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</si>
  <si>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</si>
  <si>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</si>
  <si>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</si>
  <si>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</si>
  <si>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</si>
  <si>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Izvršenje 2021. (KN)</t>
  </si>
  <si>
    <t>Plan 2022. (KN)</t>
  </si>
  <si>
    <t>Tekući projekt T100015</t>
  </si>
  <si>
    <t>Naknade građanim i kućanstvima iz EU sredstava</t>
  </si>
  <si>
    <t>Izvor financiranja 6.7.</t>
  </si>
  <si>
    <t>DONACIJE - PRENESENI VIŠAK PRIHODA - OŠ</t>
  </si>
  <si>
    <t>Kapitalni projekt K100060</t>
  </si>
  <si>
    <t>Kapitalni projekt K100119</t>
  </si>
  <si>
    <t>PŠ KOMIN - PROJEKTNA DOKUMENTACIJA ZA NOVU ŠKOLU I DVORANU</t>
  </si>
  <si>
    <t>Službena,radna i zaštitna odjeća i obuća</t>
  </si>
  <si>
    <t>Doprinos za obvezno osiguranje u slučaju nezaposlenosti</t>
  </si>
  <si>
    <t>PRIHODI ZA POSEBNE NAMJENE - PRENESENI VIŠAK PRIHODA-OŠ</t>
  </si>
  <si>
    <t>Zgrade znanstvenih i obrazovnih institucija</t>
  </si>
  <si>
    <t xml:space="preserve">Rashodi za nabavu proizvedene dugotrajne imovine </t>
  </si>
  <si>
    <t>PRIHODI ZA POSEBNE NAMJENE - VIŠAK PRIHODA OŠ</t>
  </si>
  <si>
    <t>POMOĆI</t>
  </si>
  <si>
    <t>VLASTITI PRIHODI</t>
  </si>
  <si>
    <t>PRIHODI ZA POSEBNE NAMJENE</t>
  </si>
  <si>
    <t>Prihodi od prodaje proizvoda i robe</t>
  </si>
  <si>
    <t>DONACIJE</t>
  </si>
  <si>
    <t>VLASTITI IZVORI</t>
  </si>
  <si>
    <t>Rezultat poslovanja</t>
  </si>
  <si>
    <t>Višak/manjak prihoda</t>
  </si>
  <si>
    <t>Višak prihoda</t>
  </si>
  <si>
    <t>Manjak prihoda</t>
  </si>
  <si>
    <t>3.7.</t>
  </si>
  <si>
    <t>4.E.</t>
  </si>
  <si>
    <t>PRIHODI ZA POSEBNE NAMJENE - MANJAK PRIHODA-OŠ</t>
  </si>
  <si>
    <t>4.F.</t>
  </si>
  <si>
    <t>5.D.</t>
  </si>
  <si>
    <t>POMOĆI-VIŠAK PRIHODA-OŠ</t>
  </si>
  <si>
    <t>6.7.</t>
  </si>
  <si>
    <t>09 Obrazovanje</t>
  </si>
  <si>
    <t>091 Predškolsko i osnovno obrazovanje</t>
  </si>
  <si>
    <t>0912 Osnovno obrazovanje</t>
  </si>
  <si>
    <t>096 Dodatne usluge u obrazovanju</t>
  </si>
  <si>
    <t xml:space="preserve">VLASTITI PRIHODI </t>
  </si>
  <si>
    <t>PRSTEN POTPORE VI</t>
  </si>
  <si>
    <t>Tekući projekt T100055</t>
  </si>
  <si>
    <t>Tekući projekt T100026</t>
  </si>
  <si>
    <t>ŠKOLSKA SPORTSKA DRUŠTVA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</si>
  <si>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</si>
  <si>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</si>
  <si>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</si>
  <si>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</si>
  <si>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</si>
  <si>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</si>
  <si>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</si>
  <si>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07 Zdravstvo</t>
  </si>
  <si>
    <t xml:space="preserve">076 Poslovi i usluge zdravstva </t>
  </si>
  <si>
    <t>0760 Poslovi i usluge zdravstva</t>
  </si>
  <si>
    <t>095 Obrazovanje koje se ne može definirati</t>
  </si>
  <si>
    <t>0950 Obrazovanje koje se ne može definirati</t>
  </si>
  <si>
    <t>Tekući projekt T100053</t>
  </si>
  <si>
    <t>Izvršenje 2022.-EUR</t>
  </si>
  <si>
    <t>Proračun 
za 2024.
EUR</t>
  </si>
  <si>
    <t>Projekcija proračuna 
za 2025.
EUR</t>
  </si>
  <si>
    <t>Projekcija proračuna  
za 2026.
EUR</t>
  </si>
  <si>
    <t>PRIHODI POSLOVANJA PREMA EKONOMSKOJ KLASIFIKACIJI</t>
  </si>
  <si>
    <t>Izvršenje 2022. (EUR)</t>
  </si>
  <si>
    <t>PRIJEDLOG FINANCIJSKOG PLANA OŠ DRAGUTINA DOMJANIĆA,Sveti Ivan Zelina 
ZA 2024. I PROJEKCIJA ZA 2025. I 202. GODINU</t>
  </si>
  <si>
    <t>Plan 2023. (EUR)</t>
  </si>
  <si>
    <t>Glazbeni instrumenti i oprema</t>
  </si>
  <si>
    <t>TEKUĆE I INVESTICIJSKO ODRŽAVANJE U ŠKOLSTVU-Sanacija prilaza školi, ostalo</t>
  </si>
  <si>
    <t>IZVJEŠTAJ O PRIHODIMA I RASHODIMA PREMA IZVORIMA FINANCIRANJA</t>
  </si>
  <si>
    <t>INDEKS**</t>
  </si>
  <si>
    <t>6=5/2*100</t>
  </si>
  <si>
    <t>7=5/3*100</t>
  </si>
  <si>
    <t>1.1. Opći prihodi i primici - izvorna</t>
  </si>
  <si>
    <t>PRIHODI</t>
  </si>
  <si>
    <t xml:space="preserve">RASHODI </t>
  </si>
  <si>
    <t>RAZLIKA</t>
  </si>
  <si>
    <t>PRENESENI VIŠAK</t>
  </si>
  <si>
    <t>RASHODI</t>
  </si>
  <si>
    <t>POSEBNE NEMJENE</t>
  </si>
  <si>
    <t>PRENESENI MANJAK</t>
  </si>
  <si>
    <t>NEFINANCIJSKA IMOVINA</t>
  </si>
  <si>
    <t>7.1.Prihodi od prodaje nefinancijske imovine</t>
  </si>
  <si>
    <t>7.9.Preneseni višak prihoda od prodaje nefi.imovine</t>
  </si>
  <si>
    <t xml:space="preserve">UKUPNO PRIHODI </t>
  </si>
  <si>
    <t>PRENESENI VIŠAK PRIHODA</t>
  </si>
  <si>
    <t xml:space="preserve"> Preneseni višak općih prihoda i pr.-izvorna</t>
  </si>
  <si>
    <t>6.7.Preneseni višak donacije</t>
  </si>
  <si>
    <t>3.3. Vlastiti prihodi</t>
  </si>
  <si>
    <t>3.7.Preneseni višak vlastitih prihoda</t>
  </si>
  <si>
    <t>4.L.Prihodi za posebne namjene</t>
  </si>
  <si>
    <t>4.F.Preneseni višak prihoda za posebne namjene</t>
  </si>
  <si>
    <t>5..Preneseni višak prihoda pomoći - JLS</t>
  </si>
  <si>
    <t>5.K. Pomoći - JLS</t>
  </si>
  <si>
    <t>Proračun
za 2024.
EUR</t>
  </si>
  <si>
    <t>Projekcija 
za 2026.
EUR</t>
  </si>
  <si>
    <t>PRSTEN POTPORE VII</t>
  </si>
  <si>
    <t>Tekuće donacije u naravi</t>
  </si>
  <si>
    <t>5.K.Pomoći-Ministarstvo i JLS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</si>
  <si>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</si>
  <si>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</si>
  <si>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</si>
  <si>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</si>
  <si>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</si>
  <si>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</si>
  <si>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6.3. Donacije</t>
  </si>
  <si>
    <t>5.D.Preneseni višak prihoda pomoći - Ministarstvo</t>
  </si>
  <si>
    <t>EUR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</si>
  <si>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</si>
  <si>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</si>
  <si>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</si>
  <si>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</si>
  <si>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</si>
  <si>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</si>
  <si>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</si>
  <si>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REKONSTRUKCIJA SANITARNOG ČVORA-FAZA III</t>
  </si>
  <si>
    <r>
      <t xml:space="preserve">financijskog plana sažetak Računa prihoda i rashoda i Računa financiranja bude iskazan dvojno, odnosno u </t>
    </r>
    <r>
      <rPr>
        <b/>
        <u/>
        <sz val="11"/>
        <color theme="1"/>
        <rFont val="Calibri"/>
        <family val="2"/>
        <scheme val="minor"/>
      </rPr>
      <t>kunama i eurima</t>
    </r>
  </si>
  <si>
    <t xml:space="preserve">**Napomena:U Uputi o procesu prilagodbe poslovnih procesa subjekata opće države za poslovanje u euru iz lipnja 2022.dana je preporuka da u Općem dijelu </t>
  </si>
  <si>
    <t>***Napomena:Redak UKUPAN UNOS VIŠKA/MANJKA IZ PRETHODNE GODINE(IH) GODINA služi kao informacija i ne uzima se u obzir kod uravnoteženja</t>
  </si>
  <si>
    <t>proračuna, već se proračun uravnotežuje retkom VIŠAK/MANJAK IZ PRETHODNE(IH) GODINE KOJI ĆE SE POKRITI/RASPOREDITI.</t>
  </si>
  <si>
    <t>Izvršenje 31.12.2022.*</t>
  </si>
  <si>
    <t>Izvorni Plan za 2023.</t>
  </si>
  <si>
    <t>Tekući plan za 2023.(Rebalans 2)</t>
  </si>
  <si>
    <t>Izvršenje 31.12.2023.</t>
  </si>
  <si>
    <t>Index 6(5/2*100)</t>
  </si>
  <si>
    <t>Index 6(5/4*100)</t>
  </si>
  <si>
    <t>IZVRŠENJE FINANCIJSKOG PLANA OŠ DRAGUTINA DOMJANIĆA,Sveti Ivan Zelina
ZA 2023. GODINU</t>
  </si>
  <si>
    <t>Index 7(5/4*100)</t>
  </si>
  <si>
    <t xml:space="preserve">DODATNA ULAGANJA </t>
  </si>
  <si>
    <t>Tekući plan za 2023.    (Rebalans 2)</t>
  </si>
  <si>
    <t>IZVJEŠTAJ O IZVRŠENJU FINANCIJSKOG PLANA OŠ DRAGUTINA DOMJANIĆA, Sveti Ivan Zelina
ZA 2023. . GODINU</t>
  </si>
  <si>
    <t>IZVJEŠTAJ O IZVRŠENJU FINANCIJSKOG PLANA OŠ DRAGUTINA DOMJANIĆA, Sveti Ivan Zelina 
ZA 2023. GODINU</t>
  </si>
  <si>
    <t>IZVJEŠTAJ O IZVRŠENJU FINANCIJSKOG PLANA OŠ DRAGUTINA DOMJANIĆA, Sveti Ivan Zelina                    ZA 2023. GODINU</t>
  </si>
  <si>
    <t>IZVJEŠTAJ O IZVRŠENJU FINANCIJSKOG PLANA OŠ DRAGUTINA DOMJANIĆA, Sveti Ivan Zelina
ZA 2023. 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</si>
</sst>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k_n"/>
    <numFmt numFmtId="165" formatCode="0.0"/>
    <numFmt numFmtId="166" formatCode="#,##0.0"/>
  </numFmts>
  <fonts count="6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8"/>
      <color rgb="FFFF0000"/>
      <name val="Arial"/>
      <family val="2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</font>
    <font>
      <b/>
      <sz val="9"/>
      <color indexed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</font>
    <font>
      <i/>
      <sz val="8"/>
      <color indexed="8"/>
      <name val="Calibri"/>
      <family val="2"/>
    </font>
    <font>
      <i/>
      <sz val="8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10" fillId="8" borderId="4" xfId="0" applyFont="1" applyFill="1" applyBorder="1" applyAlignment="1">
      <alignment horizontal="left" vertical="center" wrapText="1"/>
    </xf>
    <xf numFmtId="4" fontId="10" fillId="8" borderId="4" xfId="0" applyNumberFormat="1" applyFont="1" applyFill="1" applyBorder="1" applyAlignment="1">
      <alignment horizontal="right" wrapText="1"/>
    </xf>
    <xf numFmtId="0" fontId="19" fillId="0" borderId="0" xfId="0" applyFont="1"/>
    <xf numFmtId="4" fontId="6" fillId="6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164" fontId="0" fillId="0" borderId="0" xfId="0" applyNumberFormat="1"/>
    <xf numFmtId="4" fontId="20" fillId="0" borderId="0" xfId="0" applyNumberFormat="1" applyFont="1"/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164" fontId="28" fillId="3" borderId="4" xfId="0" applyNumberFormat="1" applyFont="1" applyFill="1" applyBorder="1" applyAlignment="1">
      <alignment horizontal="right" wrapText="1"/>
    </xf>
    <xf numFmtId="0" fontId="27" fillId="2" borderId="3" xfId="0" applyFont="1" applyFill="1" applyBorder="1" applyAlignment="1">
      <alignment horizontal="left" vertical="center" wrapText="1"/>
    </xf>
    <xf numFmtId="164" fontId="27" fillId="2" borderId="4" xfId="0" applyNumberFormat="1" applyFont="1" applyFill="1" applyBorder="1" applyAlignment="1">
      <alignment horizontal="right" wrapText="1"/>
    </xf>
    <xf numFmtId="0" fontId="29" fillId="2" borderId="3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wrapText="1"/>
    </xf>
    <xf numFmtId="0" fontId="27" fillId="5" borderId="3" xfId="0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0" fontId="28" fillId="5" borderId="3" xfId="0" applyFont="1" applyFill="1" applyBorder="1" applyAlignment="1">
      <alignment horizontal="left" vertical="center" wrapText="1"/>
    </xf>
    <xf numFmtId="164" fontId="28" fillId="5" borderId="4" xfId="0" applyNumberFormat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9" fillId="2" borderId="3" xfId="0" quotePrefix="1" applyFont="1" applyFill="1" applyBorder="1" applyAlignment="1">
      <alignment horizontal="left" vertical="center"/>
    </xf>
    <xf numFmtId="0" fontId="30" fillId="2" borderId="3" xfId="0" quotePrefix="1" applyFont="1" applyFill="1" applyBorder="1" applyAlignment="1">
      <alignment horizontal="left" vertical="center"/>
    </xf>
    <xf numFmtId="164" fontId="29" fillId="2" borderId="4" xfId="0" quotePrefix="1" applyNumberFormat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vertical="center" wrapText="1"/>
    </xf>
    <xf numFmtId="0" fontId="29" fillId="5" borderId="3" xfId="0" quotePrefix="1" applyFont="1" applyFill="1" applyBorder="1" applyAlignment="1">
      <alignment horizontal="left" vertical="center"/>
    </xf>
    <xf numFmtId="0" fontId="28" fillId="5" borderId="3" xfId="0" quotePrefix="1" applyFont="1" applyFill="1" applyBorder="1" applyAlignment="1">
      <alignment horizontal="left" vertical="center"/>
    </xf>
    <xf numFmtId="164" fontId="28" fillId="5" borderId="4" xfId="0" quotePrefix="1" applyNumberFormat="1" applyFont="1" applyFill="1" applyBorder="1" applyAlignment="1">
      <alignment horizontal="right" wrapText="1"/>
    </xf>
    <xf numFmtId="4" fontId="28" fillId="5" borderId="4" xfId="0" applyNumberFormat="1" applyFont="1" applyFill="1" applyBorder="1" applyAlignment="1">
      <alignment horizontal="right" vertical="center" wrapText="1"/>
    </xf>
    <xf numFmtId="0" fontId="27" fillId="9" borderId="3" xfId="0" applyFont="1" applyFill="1" applyBorder="1"/>
    <xf numFmtId="0" fontId="28" fillId="9" borderId="3" xfId="0" applyFont="1" applyFill="1" applyBorder="1" applyAlignment="1">
      <alignment vertical="center" wrapText="1"/>
    </xf>
    <xf numFmtId="4" fontId="27" fillId="9" borderId="3" xfId="0" applyNumberFormat="1" applyFont="1" applyFill="1" applyBorder="1" applyAlignment="1">
      <alignment horizontal="right" wrapText="1"/>
    </xf>
    <xf numFmtId="0" fontId="31" fillId="0" borderId="0" xfId="0" applyFont="1"/>
    <xf numFmtId="0" fontId="26" fillId="0" borderId="0" xfId="0" applyFont="1" applyAlignment="1">
      <alignment horizontal="center" vertical="center" wrapText="1"/>
    </xf>
    <xf numFmtId="4" fontId="26" fillId="2" borderId="4" xfId="0" applyNumberFormat="1" applyFont="1" applyFill="1" applyBorder="1" applyAlignment="1">
      <alignment horizontal="right"/>
    </xf>
    <xf numFmtId="0" fontId="28" fillId="2" borderId="3" xfId="0" applyFont="1" applyFill="1" applyBorder="1" applyAlignment="1">
      <alignment horizontal="left" vertical="center" wrapText="1"/>
    </xf>
    <xf numFmtId="4" fontId="27" fillId="2" borderId="4" xfId="0" applyNumberFormat="1" applyFont="1" applyFill="1" applyBorder="1" applyAlignment="1">
      <alignment horizontal="right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7" fillId="2" borderId="4" xfId="0" quotePrefix="1" applyNumberFormat="1" applyFont="1" applyFill="1" applyBorder="1" applyAlignment="1">
      <alignment horizontal="right" wrapText="1"/>
    </xf>
    <xf numFmtId="4" fontId="29" fillId="2" borderId="4" xfId="0" quotePrefix="1" applyNumberFormat="1" applyFont="1" applyFill="1" applyBorder="1" applyAlignment="1">
      <alignment horizontal="right" wrapText="1"/>
    </xf>
    <xf numFmtId="0" fontId="29" fillId="2" borderId="3" xfId="0" quotePrefix="1" applyFont="1" applyFill="1" applyBorder="1" applyAlignment="1">
      <alignment horizontal="left"/>
    </xf>
    <xf numFmtId="0" fontId="29" fillId="2" borderId="3" xfId="0" quotePrefix="1" applyFont="1" applyFill="1" applyBorder="1" applyAlignment="1">
      <alignment horizontal="left" wrapText="1"/>
    </xf>
    <xf numFmtId="0" fontId="29" fillId="2" borderId="3" xfId="0" quotePrefix="1" applyFont="1" applyFill="1" applyBorder="1" applyAlignment="1">
      <alignment horizontal="left" vertical="center" wrapText="1"/>
    </xf>
    <xf numFmtId="4" fontId="24" fillId="2" borderId="3" xfId="0" applyNumberFormat="1" applyFont="1" applyFill="1" applyBorder="1" applyAlignment="1">
      <alignment horizontal="right" wrapText="1"/>
    </xf>
    <xf numFmtId="4" fontId="31" fillId="0" borderId="3" xfId="0" applyNumberFormat="1" applyFont="1" applyBorder="1" applyAlignment="1">
      <alignment horizontal="right"/>
    </xf>
    <xf numFmtId="0" fontId="28" fillId="2" borderId="3" xfId="0" quotePrefix="1" applyFont="1" applyFill="1" applyBorder="1" applyAlignment="1">
      <alignment horizontal="left"/>
    </xf>
    <xf numFmtId="0" fontId="27" fillId="2" borderId="3" xfId="0" quotePrefix="1" applyFont="1" applyFill="1" applyBorder="1" applyAlignment="1">
      <alignment horizontal="left"/>
    </xf>
    <xf numFmtId="0" fontId="6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7" fillId="2" borderId="3" xfId="0" applyFont="1" applyFill="1" applyBorder="1" applyAlignment="1">
      <alignment vertical="center" wrapText="1"/>
    </xf>
    <xf numFmtId="4" fontId="32" fillId="0" borderId="3" xfId="0" applyNumberFormat="1" applyFont="1" applyBorder="1" applyAlignment="1">
      <alignment horizontal="right" wrapText="1"/>
    </xf>
    <xf numFmtId="0" fontId="28" fillId="5" borderId="3" xfId="0" applyFont="1" applyFill="1" applyBorder="1" applyAlignment="1">
      <alignment vertical="center" wrapText="1"/>
    </xf>
    <xf numFmtId="4" fontId="28" fillId="5" borderId="4" xfId="0" applyNumberFormat="1" applyFont="1" applyFill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 wrapText="1"/>
    </xf>
    <xf numFmtId="4" fontId="24" fillId="2" borderId="4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0" fillId="10" borderId="3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/>
    </xf>
    <xf numFmtId="0" fontId="10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4" fontId="1" fillId="0" borderId="0" xfId="0" applyNumberFormat="1" applyFont="1"/>
    <xf numFmtId="0" fontId="2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4" fontId="6" fillId="11" borderId="4" xfId="0" applyNumberFormat="1" applyFont="1" applyFill="1" applyBorder="1" applyAlignment="1">
      <alignment horizontal="right"/>
    </xf>
    <xf numFmtId="4" fontId="34" fillId="0" borderId="0" xfId="0" applyNumberFormat="1" applyFont="1"/>
    <xf numFmtId="0" fontId="6" fillId="3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36" fillId="2" borderId="3" xfId="0" quotePrefix="1" applyFont="1" applyFill="1" applyBorder="1" applyAlignment="1">
      <alignment horizontal="left" vertical="center" wrapText="1" indent="1"/>
    </xf>
    <xf numFmtId="4" fontId="24" fillId="0" borderId="3" xfId="0" applyNumberFormat="1" applyFont="1" applyBorder="1" applyAlignment="1">
      <alignment horizontal="right" wrapText="1"/>
    </xf>
    <xf numFmtId="0" fontId="30" fillId="2" borderId="3" xfId="0" quotePrefix="1" applyFont="1" applyFill="1" applyBorder="1" applyAlignment="1">
      <alignment vertical="center" wrapText="1"/>
    </xf>
    <xf numFmtId="0" fontId="29" fillId="2" borderId="3" xfId="0" quotePrefix="1" applyFont="1" applyFill="1" applyBorder="1" applyAlignment="1">
      <alignment horizontal="left" vertical="center" wrapText="1" indent="1"/>
    </xf>
    <xf numFmtId="0" fontId="29" fillId="2" borderId="3" xfId="0" applyFont="1" applyFill="1" applyBorder="1" applyAlignment="1">
      <alignment horizontal="left" vertical="center" wrapText="1" indent="1"/>
    </xf>
    <xf numFmtId="4" fontId="24" fillId="0" borderId="3" xfId="0" applyNumberFormat="1" applyFont="1" applyBorder="1" applyAlignment="1">
      <alignment horizontal="right"/>
    </xf>
    <xf numFmtId="0" fontId="36" fillId="2" borderId="3" xfId="0" applyFont="1" applyFill="1" applyBorder="1" applyAlignment="1">
      <alignment horizontal="left" vertical="center" wrapText="1" indent="1"/>
    </xf>
    <xf numFmtId="0" fontId="27" fillId="2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17" fillId="0" borderId="0" xfId="0" applyFont="1" applyAlignment="1">
      <alignment vertical="top" wrapText="1"/>
    </xf>
    <xf numFmtId="0" fontId="37" fillId="0" borderId="3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wrapText="1"/>
    </xf>
    <xf numFmtId="4" fontId="29" fillId="2" borderId="3" xfId="0" applyNumberFormat="1" applyFont="1" applyFill="1" applyBorder="1" applyAlignment="1">
      <alignment vertical="center" wrapText="1"/>
    </xf>
    <xf numFmtId="4" fontId="31" fillId="0" borderId="3" xfId="0" applyNumberFormat="1" applyFont="1" applyBorder="1"/>
    <xf numFmtId="0" fontId="10" fillId="3" borderId="0" xfId="0" quotePrefix="1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4" fontId="6" fillId="3" borderId="0" xfId="0" applyNumberFormat="1" applyFont="1" applyFill="1" applyAlignment="1">
      <alignment horizontal="right"/>
    </xf>
    <xf numFmtId="4" fontId="9" fillId="3" borderId="2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2" fillId="0" borderId="0" xfId="0" quotePrefix="1" applyNumberFormat="1" applyFont="1" applyAlignment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38" fillId="0" borderId="0" xfId="0" applyFont="1" applyAlignment="1">
      <alignment wrapText="1"/>
    </xf>
    <xf numFmtId="0" fontId="39" fillId="0" borderId="0" xfId="0" quotePrefix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3" fontId="10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41" fillId="0" borderId="0" xfId="0" applyFont="1"/>
    <xf numFmtId="0" fontId="0" fillId="0" borderId="3" xfId="0" applyBorder="1"/>
    <xf numFmtId="0" fontId="44" fillId="2" borderId="3" xfId="0" applyFont="1" applyFill="1" applyBorder="1" applyAlignment="1">
      <alignment horizontal="center" vertical="center" wrapText="1"/>
    </xf>
    <xf numFmtId="3" fontId="44" fillId="2" borderId="3" xfId="0" applyNumberFormat="1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4" fontId="43" fillId="12" borderId="3" xfId="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4" fontId="27" fillId="13" borderId="3" xfId="0" applyNumberFormat="1" applyFont="1" applyFill="1" applyBorder="1" applyAlignment="1">
      <alignment horizontal="right" wrapText="1"/>
    </xf>
    <xf numFmtId="0" fontId="44" fillId="2" borderId="4" xfId="0" applyFont="1" applyFill="1" applyBorder="1" applyAlignment="1">
      <alignment horizontal="center" vertical="center" wrapText="1"/>
    </xf>
    <xf numFmtId="3" fontId="44" fillId="2" borderId="4" xfId="0" applyNumberFormat="1" applyFont="1" applyFill="1" applyBorder="1" applyAlignment="1">
      <alignment horizontal="center" vertical="center" wrapText="1"/>
    </xf>
    <xf numFmtId="164" fontId="28" fillId="2" borderId="4" xfId="0" applyNumberFormat="1" applyFont="1" applyFill="1" applyBorder="1" applyAlignment="1">
      <alignment horizontal="right" wrapText="1"/>
    </xf>
    <xf numFmtId="164" fontId="28" fillId="2" borderId="4" xfId="0" quotePrefix="1" applyNumberFormat="1" applyFont="1" applyFill="1" applyBorder="1" applyAlignment="1">
      <alignment horizontal="right" wrapText="1"/>
    </xf>
    <xf numFmtId="0" fontId="46" fillId="3" borderId="3" xfId="0" applyFont="1" applyFill="1" applyBorder="1" applyAlignment="1">
      <alignment horizontal="center" vertical="center" wrapText="1"/>
    </xf>
    <xf numFmtId="0" fontId="44" fillId="3" borderId="3" xfId="0" applyFont="1" applyFill="1" applyBorder="1" applyAlignment="1">
      <alignment horizontal="center" vertical="center" wrapText="1"/>
    </xf>
    <xf numFmtId="0" fontId="45" fillId="3" borderId="3" xfId="0" applyFont="1" applyFill="1" applyBorder="1"/>
    <xf numFmtId="4" fontId="47" fillId="3" borderId="3" xfId="0" applyNumberFormat="1" applyFont="1" applyFill="1" applyBorder="1" applyAlignment="1">
      <alignment horizontal="center" vertical="center" wrapText="1"/>
    </xf>
    <xf numFmtId="0" fontId="44" fillId="4" borderId="1" xfId="0" applyFont="1" applyFill="1" applyBorder="1" applyAlignment="1" applyProtection="1">
      <alignment horizontal="center" vertical="center" wrapText="1"/>
      <protection hidden="1"/>
    </xf>
    <xf numFmtId="0" fontId="45" fillId="4" borderId="2" xfId="0" applyFont="1" applyFill="1" applyBorder="1" applyAlignment="1" applyProtection="1">
      <alignment horizontal="center" vertical="center" wrapText="1"/>
      <protection hidden="1"/>
    </xf>
    <xf numFmtId="0" fontId="45" fillId="4" borderId="4" xfId="0" applyFont="1" applyFill="1" applyBorder="1" applyAlignment="1" applyProtection="1">
      <alignment horizontal="center" vertical="center" wrapText="1"/>
      <protection hidden="1"/>
    </xf>
    <xf numFmtId="0" fontId="44" fillId="4" borderId="4" xfId="0" applyFont="1" applyFill="1" applyBorder="1" applyAlignment="1" applyProtection="1">
      <alignment horizontal="center" vertical="center" wrapText="1"/>
      <protection hidden="1"/>
    </xf>
    <xf numFmtId="0" fontId="44" fillId="12" borderId="4" xfId="0" applyFont="1" applyFill="1" applyBorder="1" applyAlignment="1">
      <alignment horizontal="center" vertical="center" wrapText="1"/>
    </xf>
    <xf numFmtId="3" fontId="44" fillId="12" borderId="4" xfId="0" applyNumberFormat="1" applyFont="1" applyFill="1" applyBorder="1" applyAlignment="1">
      <alignment horizontal="center" vertical="center" wrapText="1"/>
    </xf>
    <xf numFmtId="0" fontId="44" fillId="4" borderId="3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3" fontId="44" fillId="12" borderId="3" xfId="0" applyNumberFormat="1" applyFont="1" applyFill="1" applyBorder="1" applyAlignment="1">
      <alignment horizontal="center" vertical="center" wrapText="1"/>
    </xf>
    <xf numFmtId="4" fontId="48" fillId="8" borderId="4" xfId="0" applyNumberFormat="1" applyFont="1" applyFill="1" applyBorder="1" applyAlignment="1">
      <alignment horizontal="right" wrapText="1"/>
    </xf>
    <xf numFmtId="4" fontId="44" fillId="6" borderId="4" xfId="0" applyNumberFormat="1" applyFont="1" applyFill="1" applyBorder="1" applyAlignment="1">
      <alignment horizontal="right"/>
    </xf>
    <xf numFmtId="4" fontId="44" fillId="7" borderId="4" xfId="0" applyNumberFormat="1" applyFont="1" applyFill="1" applyBorder="1" applyAlignment="1">
      <alignment horizontal="right"/>
    </xf>
    <xf numFmtId="4" fontId="44" fillId="5" borderId="4" xfId="0" applyNumberFormat="1" applyFont="1" applyFill="1" applyBorder="1" applyAlignment="1">
      <alignment horizontal="right"/>
    </xf>
    <xf numFmtId="4" fontId="44" fillId="2" borderId="4" xfId="0" applyNumberFormat="1" applyFont="1" applyFill="1" applyBorder="1" applyAlignment="1">
      <alignment horizontal="right"/>
    </xf>
    <xf numFmtId="4" fontId="49" fillId="2" borderId="3" xfId="0" applyNumberFormat="1" applyFont="1" applyFill="1" applyBorder="1" applyAlignment="1">
      <alignment horizontal="right"/>
    </xf>
    <xf numFmtId="4" fontId="49" fillId="2" borderId="3" xfId="0" applyNumberFormat="1" applyFont="1" applyFill="1" applyBorder="1" applyAlignment="1">
      <alignment horizontal="right" wrapText="1"/>
    </xf>
    <xf numFmtId="4" fontId="49" fillId="2" borderId="4" xfId="0" applyNumberFormat="1" applyFont="1" applyFill="1" applyBorder="1" applyAlignment="1">
      <alignment horizontal="right"/>
    </xf>
    <xf numFmtId="4" fontId="44" fillId="11" borderId="4" xfId="0" applyNumberFormat="1" applyFont="1" applyFill="1" applyBorder="1" applyAlignment="1">
      <alignment horizontal="right"/>
    </xf>
    <xf numFmtId="4" fontId="44" fillId="12" borderId="3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/>
    </xf>
    <xf numFmtId="4" fontId="44" fillId="2" borderId="3" xfId="0" applyNumberFormat="1" applyFont="1" applyFill="1" applyBorder="1" applyAlignment="1">
      <alignment horizontal="center" vertical="center" wrapText="1"/>
    </xf>
    <xf numFmtId="0" fontId="50" fillId="3" borderId="3" xfId="0" applyFont="1" applyFill="1" applyBorder="1"/>
    <xf numFmtId="4" fontId="51" fillId="2" borderId="3" xfId="0" applyNumberFormat="1" applyFont="1" applyFill="1" applyBorder="1" applyAlignment="1">
      <alignment horizontal="center" vertical="center" wrapText="1"/>
    </xf>
    <xf numFmtId="3" fontId="51" fillId="2" borderId="3" xfId="0" applyNumberFormat="1" applyFont="1" applyFill="1" applyBorder="1" applyAlignment="1">
      <alignment horizontal="center" vertical="center" wrapText="1"/>
    </xf>
    <xf numFmtId="0" fontId="50" fillId="4" borderId="3" xfId="0" applyFont="1" applyFill="1" applyBorder="1"/>
    <xf numFmtId="4" fontId="53" fillId="4" borderId="3" xfId="0" applyNumberFormat="1" applyFont="1" applyFill="1" applyBorder="1" applyAlignment="1">
      <alignment horizontal="right" wrapText="1"/>
    </xf>
    <xf numFmtId="4" fontId="53" fillId="3" borderId="3" xfId="0" applyNumberFormat="1" applyFont="1" applyFill="1" applyBorder="1" applyAlignment="1">
      <alignment horizontal="right" wrapText="1"/>
    </xf>
    <xf numFmtId="166" fontId="54" fillId="3" borderId="3" xfId="0" applyNumberFormat="1" applyFont="1" applyFill="1" applyBorder="1" applyAlignment="1">
      <alignment horizontal="right" wrapText="1"/>
    </xf>
    <xf numFmtId="165" fontId="45" fillId="3" borderId="3" xfId="0" applyNumberFormat="1" applyFont="1" applyFill="1" applyBorder="1"/>
    <xf numFmtId="3" fontId="52" fillId="12" borderId="3" xfId="0" applyNumberFormat="1" applyFont="1" applyFill="1" applyBorder="1" applyAlignment="1">
      <alignment horizontal="right" wrapText="1"/>
    </xf>
    <xf numFmtId="0" fontId="50" fillId="12" borderId="3" xfId="0" applyFont="1" applyFill="1" applyBorder="1"/>
    <xf numFmtId="3" fontId="35" fillId="3" borderId="3" xfId="0" quotePrefix="1" applyNumberFormat="1" applyFont="1" applyFill="1" applyBorder="1" applyAlignment="1">
      <alignment horizontal="right"/>
    </xf>
    <xf numFmtId="4" fontId="49" fillId="0" borderId="3" xfId="0" applyNumberFormat="1" applyFont="1" applyBorder="1" applyAlignment="1">
      <alignment horizontal="right" wrapText="1"/>
    </xf>
    <xf numFmtId="2" fontId="45" fillId="0" borderId="3" xfId="0" applyNumberFormat="1" applyFont="1" applyBorder="1"/>
    <xf numFmtId="4" fontId="49" fillId="3" borderId="3" xfId="0" applyNumberFormat="1" applyFont="1" applyFill="1" applyBorder="1" applyAlignment="1">
      <alignment horizontal="right" wrapText="1"/>
    </xf>
    <xf numFmtId="2" fontId="45" fillId="3" borderId="3" xfId="0" applyNumberFormat="1" applyFont="1" applyFill="1" applyBorder="1"/>
    <xf numFmtId="165" fontId="45" fillId="3" borderId="3" xfId="0" applyNumberFormat="1" applyFont="1" applyFill="1" applyBorder="1" applyAlignment="1" applyProtection="1">
      <alignment horizontal="center" vertical="center"/>
      <protection hidden="1"/>
    </xf>
    <xf numFmtId="165" fontId="49" fillId="0" borderId="3" xfId="0" applyNumberFormat="1" applyFont="1" applyBorder="1" applyAlignment="1">
      <alignment horizontal="right"/>
    </xf>
    <xf numFmtId="165" fontId="45" fillId="0" borderId="3" xfId="0" applyNumberFormat="1" applyFont="1" applyBorder="1"/>
    <xf numFmtId="165" fontId="49" fillId="3" borderId="3" xfId="0" applyNumberFormat="1" applyFont="1" applyFill="1" applyBorder="1" applyAlignment="1">
      <alignment horizontal="right"/>
    </xf>
    <xf numFmtId="165" fontId="49" fillId="0" borderId="3" xfId="0" applyNumberFormat="1" applyFont="1" applyBorder="1" applyAlignment="1">
      <alignment horizontal="right" wrapText="1"/>
    </xf>
    <xf numFmtId="164" fontId="29" fillId="2" borderId="3" xfId="0" applyNumberFormat="1" applyFont="1" applyFill="1" applyBorder="1" applyAlignment="1">
      <alignment horizontal="right" wrapText="1"/>
    </xf>
    <xf numFmtId="4" fontId="55" fillId="2" borderId="4" xfId="0" applyNumberFormat="1" applyFont="1" applyFill="1" applyBorder="1" applyAlignment="1">
      <alignment horizontal="right"/>
    </xf>
    <xf numFmtId="4" fontId="45" fillId="0" borderId="3" xfId="0" applyNumberFormat="1" applyFont="1" applyBorder="1"/>
    <xf numFmtId="4" fontId="49" fillId="13" borderId="4" xfId="0" applyNumberFormat="1" applyFont="1" applyFill="1" applyBorder="1" applyAlignment="1">
      <alignment horizontal="right"/>
    </xf>
    <xf numFmtId="4" fontId="45" fillId="13" borderId="3" xfId="0" applyNumberFormat="1" applyFont="1" applyFill="1" applyBorder="1"/>
    <xf numFmtId="164" fontId="54" fillId="3" borderId="4" xfId="0" applyNumberFormat="1" applyFont="1" applyFill="1" applyBorder="1" applyAlignment="1">
      <alignment horizontal="right" wrapText="1"/>
    </xf>
    <xf numFmtId="164" fontId="54" fillId="2" borderId="4" xfId="0" applyNumberFormat="1" applyFont="1" applyFill="1" applyBorder="1" applyAlignment="1">
      <alignment horizontal="right" wrapText="1"/>
    </xf>
    <xf numFmtId="164" fontId="54" fillId="13" borderId="4" xfId="0" applyNumberFormat="1" applyFont="1" applyFill="1" applyBorder="1" applyAlignment="1">
      <alignment horizontal="right" wrapText="1"/>
    </xf>
    <xf numFmtId="2" fontId="45" fillId="2" borderId="3" xfId="0" applyNumberFormat="1" applyFont="1" applyFill="1" applyBorder="1"/>
    <xf numFmtId="2" fontId="45" fillId="13" borderId="3" xfId="0" applyNumberFormat="1" applyFont="1" applyFill="1" applyBorder="1"/>
    <xf numFmtId="2" fontId="31" fillId="0" borderId="0" xfId="0" applyNumberFormat="1" applyFont="1"/>
    <xf numFmtId="4" fontId="55" fillId="0" borderId="3" xfId="0" applyNumberFormat="1" applyFont="1" applyBorder="1" applyAlignment="1">
      <alignment horizontal="right" wrapText="1"/>
    </xf>
    <xf numFmtId="2" fontId="50" fillId="0" borderId="3" xfId="0" applyNumberFormat="1" applyFont="1" applyBorder="1"/>
    <xf numFmtId="4" fontId="56" fillId="0" borderId="3" xfId="0" applyNumberFormat="1" applyFont="1" applyBorder="1" applyAlignment="1">
      <alignment horizontal="right" wrapText="1"/>
    </xf>
    <xf numFmtId="4" fontId="56" fillId="0" borderId="3" xfId="0" applyNumberFormat="1" applyFont="1" applyBorder="1" applyAlignment="1">
      <alignment horizontal="right"/>
    </xf>
    <xf numFmtId="4" fontId="55" fillId="0" borderId="3" xfId="0" applyNumberFormat="1" applyFont="1" applyBorder="1" applyAlignment="1">
      <alignment horizontal="right"/>
    </xf>
    <xf numFmtId="4" fontId="55" fillId="2" borderId="3" xfId="0" applyNumberFormat="1" applyFont="1" applyFill="1" applyBorder="1" applyAlignment="1">
      <alignment horizontal="right"/>
    </xf>
    <xf numFmtId="4" fontId="57" fillId="0" borderId="3" xfId="0" applyNumberFormat="1" applyFont="1" applyBorder="1"/>
    <xf numFmtId="4" fontId="56" fillId="0" borderId="3" xfId="0" applyNumberFormat="1" applyFont="1" applyBorder="1"/>
    <xf numFmtId="4" fontId="57" fillId="0" borderId="3" xfId="0" applyNumberFormat="1" applyFont="1" applyBorder="1" applyAlignment="1">
      <alignment vertical="top" wrapText="1"/>
    </xf>
    <xf numFmtId="4" fontId="56" fillId="2" borderId="3" xfId="0" applyNumberFormat="1" applyFont="1" applyFill="1" applyBorder="1" applyAlignment="1">
      <alignment vertical="center" wrapText="1"/>
    </xf>
    <xf numFmtId="4" fontId="58" fillId="10" borderId="4" xfId="0" applyNumberFormat="1" applyFont="1" applyFill="1" applyBorder="1" applyAlignment="1">
      <alignment horizontal="right"/>
    </xf>
    <xf numFmtId="4" fontId="59" fillId="10" borderId="4" xfId="0" applyNumberFormat="1" applyFont="1" applyFill="1" applyBorder="1" applyAlignment="1">
      <alignment horizontal="right"/>
    </xf>
    <xf numFmtId="2" fontId="60" fillId="10" borderId="3" xfId="0" applyNumberFormat="1" applyFont="1" applyFill="1" applyBorder="1"/>
    <xf numFmtId="4" fontId="58" fillId="9" borderId="4" xfId="0" applyNumberFormat="1" applyFont="1" applyFill="1" applyBorder="1" applyAlignment="1">
      <alignment horizontal="right"/>
    </xf>
    <xf numFmtId="4" fontId="59" fillId="9" borderId="4" xfId="0" applyNumberFormat="1" applyFont="1" applyFill="1" applyBorder="1" applyAlignment="1">
      <alignment horizontal="right"/>
    </xf>
    <xf numFmtId="2" fontId="60" fillId="9" borderId="3" xfId="0" applyNumberFormat="1" applyFont="1" applyFill="1" applyBorder="1"/>
    <xf numFmtId="4" fontId="58" fillId="2" borderId="4" xfId="0" applyNumberFormat="1" applyFont="1" applyFill="1" applyBorder="1" applyAlignment="1">
      <alignment horizontal="right"/>
    </xf>
    <xf numFmtId="4" fontId="59" fillId="2" borderId="4" xfId="0" applyNumberFormat="1" applyFont="1" applyFill="1" applyBorder="1" applyAlignment="1">
      <alignment horizontal="right"/>
    </xf>
    <xf numFmtId="4" fontId="60" fillId="0" borderId="3" xfId="0" applyNumberFormat="1" applyFont="1" applyBorder="1"/>
    <xf numFmtId="4" fontId="60" fillId="9" borderId="3" xfId="0" applyNumberFormat="1" applyFont="1" applyFill="1" applyBorder="1"/>
    <xf numFmtId="0" fontId="27" fillId="11" borderId="3" xfId="0" applyFont="1" applyFill="1" applyBorder="1" applyAlignment="1">
      <alignment horizontal="left" vertical="center" wrapText="1"/>
    </xf>
    <xf numFmtId="164" fontId="27" fillId="11" borderId="4" xfId="0" applyNumberFormat="1" applyFont="1" applyFill="1" applyBorder="1" applyAlignment="1">
      <alignment horizontal="right" wrapText="1"/>
    </xf>
    <xf numFmtId="164" fontId="54" fillId="11" borderId="4" xfId="0" applyNumberFormat="1" applyFont="1" applyFill="1" applyBorder="1" applyAlignment="1">
      <alignment horizontal="right" wrapText="1"/>
    </xf>
    <xf numFmtId="2" fontId="45" fillId="11" borderId="3" xfId="0" applyNumberFormat="1" applyFont="1" applyFill="1" applyBorder="1"/>
    <xf numFmtId="0" fontId="27" fillId="11" borderId="3" xfId="0" quotePrefix="1" applyFont="1" applyFill="1" applyBorder="1" applyAlignment="1">
      <alignment horizontal="left" vertical="center"/>
    </xf>
    <xf numFmtId="0" fontId="28" fillId="11" borderId="3" xfId="0" quotePrefix="1" applyFont="1" applyFill="1" applyBorder="1" applyAlignment="1">
      <alignment horizontal="left" vertical="center"/>
    </xf>
    <xf numFmtId="164" fontId="27" fillId="11" borderId="4" xfId="0" quotePrefix="1" applyNumberFormat="1" applyFont="1" applyFill="1" applyBorder="1" applyAlignment="1">
      <alignment horizontal="right" wrapText="1"/>
    </xf>
    <xf numFmtId="0" fontId="28" fillId="11" borderId="3" xfId="0" applyFont="1" applyFill="1" applyBorder="1" applyAlignment="1">
      <alignment horizontal="left" vertical="center" wrapText="1"/>
    </xf>
    <xf numFmtId="0" fontId="29" fillId="11" borderId="3" xfId="0" applyFont="1" applyFill="1" applyBorder="1" applyAlignment="1">
      <alignment horizontal="left" vertical="center" wrapText="1"/>
    </xf>
    <xf numFmtId="4" fontId="28" fillId="11" borderId="4" xfId="0" applyNumberFormat="1" applyFont="1" applyFill="1" applyBorder="1" applyAlignment="1">
      <alignment horizontal="right" wrapText="1"/>
    </xf>
    <xf numFmtId="4" fontId="49" fillId="11" borderId="4" xfId="0" applyNumberFormat="1" applyFont="1" applyFill="1" applyBorder="1" applyAlignment="1">
      <alignment horizontal="right"/>
    </xf>
    <xf numFmtId="4" fontId="45" fillId="11" borderId="3" xfId="0" applyNumberFormat="1" applyFont="1" applyFill="1" applyBorder="1"/>
    <xf numFmtId="0" fontId="29" fillId="11" borderId="3" xfId="0" quotePrefix="1" applyFont="1" applyFill="1" applyBorder="1" applyAlignment="1">
      <alignment horizontal="left" vertical="center"/>
    </xf>
    <xf numFmtId="4" fontId="28" fillId="11" borderId="4" xfId="0" quotePrefix="1" applyNumberFormat="1" applyFont="1" applyFill="1" applyBorder="1" applyAlignment="1">
      <alignment horizontal="right" wrapText="1"/>
    </xf>
    <xf numFmtId="0" fontId="28" fillId="11" borderId="3" xfId="0" quotePrefix="1" applyFont="1" applyFill="1" applyBorder="1" applyAlignment="1">
      <alignment horizontal="left" vertical="center" wrapText="1"/>
    </xf>
    <xf numFmtId="0" fontId="27" fillId="11" borderId="3" xfId="0" quotePrefix="1" applyFont="1" applyFill="1" applyBorder="1" applyAlignment="1">
      <alignment horizontal="left"/>
    </xf>
    <xf numFmtId="0" fontId="28" fillId="11" borderId="3" xfId="0" quotePrefix="1" applyFont="1" applyFill="1" applyBorder="1" applyAlignment="1">
      <alignment horizontal="left"/>
    </xf>
    <xf numFmtId="0" fontId="6" fillId="11" borderId="4" xfId="0" applyFont="1" applyFill="1" applyBorder="1" applyAlignment="1">
      <alignment horizontal="left" wrapText="1"/>
    </xf>
    <xf numFmtId="4" fontId="27" fillId="11" borderId="4" xfId="0" quotePrefix="1" applyNumberFormat="1" applyFont="1" applyFill="1" applyBorder="1" applyAlignment="1">
      <alignment horizontal="right" wrapText="1"/>
    </xf>
    <xf numFmtId="0" fontId="28" fillId="11" borderId="3" xfId="0" applyFont="1" applyFill="1" applyBorder="1" applyAlignment="1">
      <alignment vertical="center" wrapText="1"/>
    </xf>
    <xf numFmtId="4" fontId="26" fillId="11" borderId="4" xfId="0" applyNumberFormat="1" applyFont="1" applyFill="1" applyBorder="1" applyAlignment="1">
      <alignment horizontal="right"/>
    </xf>
    <xf numFmtId="4" fontId="3" fillId="11" borderId="4" xfId="0" applyNumberFormat="1" applyFont="1" applyFill="1" applyBorder="1" applyAlignment="1">
      <alignment horizontal="right"/>
    </xf>
    <xf numFmtId="4" fontId="10" fillId="0" borderId="1" xfId="0" quotePrefix="1" applyNumberFormat="1" applyFont="1" applyBorder="1" applyAlignment="1">
      <alignment horizontal="left" vertical="center"/>
    </xf>
    <xf numFmtId="4" fontId="9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4" fontId="10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vertical="center" wrapText="1"/>
    </xf>
    <xf numFmtId="4" fontId="9" fillId="3" borderId="2" xfId="0" applyNumberFormat="1" applyFont="1" applyFill="1" applyBorder="1" applyAlignment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4" fontId="10" fillId="0" borderId="1" xfId="0" quotePrefix="1" applyNumberFormat="1" applyFont="1" applyBorder="1" applyAlignment="1">
      <alignment horizontal="left" vertical="center" wrapText="1"/>
    </xf>
    <xf numFmtId="4" fontId="10" fillId="3" borderId="1" xfId="0" quotePrefix="1" applyNumberFormat="1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0" fontId="44" fillId="0" borderId="1" xfId="0" quotePrefix="1" applyFont="1" applyBorder="1" applyAlignment="1">
      <alignment horizontal="left"/>
    </xf>
    <xf numFmtId="0" fontId="45" fillId="0" borderId="2" xfId="0" applyFont="1" applyBorder="1"/>
    <xf numFmtId="0" fontId="45" fillId="0" borderId="4" xfId="0" applyFont="1" applyBorder="1"/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4" fontId="10" fillId="4" borderId="1" xfId="0" applyNumberFormat="1" applyFont="1" applyFill="1" applyBorder="1" applyAlignment="1">
      <alignment horizontal="left" vertical="center" wrapText="1"/>
    </xf>
    <xf numFmtId="4" fontId="10" fillId="4" borderId="2" xfId="0" applyNumberFormat="1" applyFont="1" applyFill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0" fillId="0" borderId="0" xfId="0"/>
    <xf numFmtId="0" fontId="26" fillId="2" borderId="1" xfId="0" applyFont="1" applyFill="1" applyBorder="1" applyAlignment="1">
      <alignment horizontal="left" vertical="center" wrapText="1" indent="1"/>
    </xf>
    <xf numFmtId="0" fontId="26" fillId="2" borderId="2" xfId="0" applyFont="1" applyFill="1" applyBorder="1" applyAlignment="1">
      <alignment horizontal="left" vertical="center" wrapText="1" indent="1"/>
    </xf>
    <xf numFmtId="0" fontId="2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 indent="1"/>
    </xf>
    <xf numFmtId="0" fontId="6" fillId="11" borderId="2" xfId="0" applyFont="1" applyFill="1" applyBorder="1" applyAlignment="1">
      <alignment horizontal="left" vertical="center" wrapText="1" indent="1"/>
    </xf>
    <xf numFmtId="0" fontId="6" fillId="11" borderId="4" xfId="0" applyFont="1" applyFill="1" applyBorder="1" applyAlignment="1">
      <alignment horizontal="left" vertical="center" wrapText="1" indent="1"/>
    </xf>
    <xf numFmtId="0" fontId="24" fillId="2" borderId="1" xfId="0" applyFont="1" applyFill="1" applyBorder="1" applyAlignment="1">
      <alignment horizontal="left" vertical="center" wrapText="1" indent="1"/>
    </xf>
    <xf numFmtId="0" fontId="24" fillId="2" borderId="2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13" fillId="4" borderId="4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11" borderId="2" xfId="0" applyFill="1" applyBorder="1" applyAlignment="1">
      <alignment horizontal="left" vertical="center" wrapText="1"/>
    </xf>
    <xf numFmtId="0" fontId="0" fillId="11" borderId="4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11" borderId="2" xfId="0" applyFont="1" applyFill="1" applyBorder="1" applyAlignment="1">
      <alignment horizontal="left" vertical="center" wrapText="1" indent="1"/>
    </xf>
    <xf numFmtId="0" fontId="1" fillId="11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workbookViewId="0">
      <selection activeCell="I31" sqref="I31"/>
    </sheetView>
  </sheetViews>
  <sheetFormatPr defaultRowHeight="15" x14ac:dyDescent="0.25"/>
  <cols>
    <col min="5" max="9" width="25.28515625" customWidth="1"/>
    <col min="10" max="10" width="5.5703125" customWidth="1"/>
    <col min="11" max="11" width="5.28515625" customWidth="1"/>
  </cols>
  <sheetData>
    <row r="1" spans="1:11" ht="33.75" customHeight="1" x14ac:dyDescent="0.25">
      <c r="A1" s="293" t="s">
        <v>336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75" x14ac:dyDescent="0.25">
      <c r="A3" s="293" t="s">
        <v>22</v>
      </c>
      <c r="B3" s="293"/>
      <c r="C3" s="293"/>
      <c r="D3" s="293"/>
      <c r="E3" s="293"/>
      <c r="F3" s="293"/>
      <c r="G3" s="293"/>
      <c r="H3" s="293"/>
      <c r="I3" s="294"/>
      <c r="J3" s="294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1" ht="15.75" x14ac:dyDescent="0.25">
      <c r="A5" s="293" t="s">
        <v>26</v>
      </c>
      <c r="B5" s="295"/>
      <c r="C5" s="295"/>
      <c r="D5" s="295"/>
      <c r="E5" s="295"/>
      <c r="F5" s="295"/>
      <c r="G5" s="295"/>
      <c r="H5" s="295"/>
      <c r="I5" s="295"/>
      <c r="J5" s="295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21" t="s">
        <v>310</v>
      </c>
    </row>
    <row r="7" spans="1:11" ht="33.75" x14ac:dyDescent="0.25">
      <c r="A7" s="16"/>
      <c r="B7" s="17"/>
      <c r="C7" s="17"/>
      <c r="D7" s="18"/>
      <c r="E7" s="19"/>
      <c r="F7" s="3" t="s">
        <v>323</v>
      </c>
      <c r="G7" s="3" t="s">
        <v>324</v>
      </c>
      <c r="H7" s="3" t="s">
        <v>325</v>
      </c>
      <c r="I7" s="3" t="s">
        <v>326</v>
      </c>
      <c r="J7" s="219" t="s">
        <v>327</v>
      </c>
      <c r="K7" s="219" t="s">
        <v>328</v>
      </c>
    </row>
    <row r="8" spans="1:11" x14ac:dyDescent="0.25">
      <c r="A8" s="305">
        <v>1</v>
      </c>
      <c r="B8" s="306"/>
      <c r="C8" s="306"/>
      <c r="D8" s="306"/>
      <c r="E8" s="307"/>
      <c r="F8" s="181">
        <v>2</v>
      </c>
      <c r="G8" s="181">
        <v>3</v>
      </c>
      <c r="H8" s="181">
        <v>4</v>
      </c>
      <c r="I8" s="181">
        <v>5</v>
      </c>
      <c r="J8" s="220">
        <v>6</v>
      </c>
      <c r="K8" s="220">
        <v>7</v>
      </c>
    </row>
    <row r="9" spans="1:11" x14ac:dyDescent="0.25">
      <c r="A9" s="296" t="s">
        <v>0</v>
      </c>
      <c r="B9" s="297"/>
      <c r="C9" s="297"/>
      <c r="D9" s="297"/>
      <c r="E9" s="298"/>
      <c r="F9" s="34">
        <f>F10+F11</f>
        <v>2397261.2599999998</v>
      </c>
      <c r="G9" s="34">
        <f t="shared" ref="G9:I9" si="0">G10+G11</f>
        <v>2459399.65</v>
      </c>
      <c r="H9" s="34">
        <f t="shared" si="0"/>
        <v>2536531.4700000002</v>
      </c>
      <c r="I9" s="34">
        <f t="shared" si="0"/>
        <v>2510696.65</v>
      </c>
      <c r="J9" s="233">
        <f>I9/F9*100</f>
        <v>104.73187432228393</v>
      </c>
      <c r="K9" s="233">
        <f>I9/H9*100</f>
        <v>98.981490263158449</v>
      </c>
    </row>
    <row r="10" spans="1:11" x14ac:dyDescent="0.25">
      <c r="A10" s="299" t="s">
        <v>302</v>
      </c>
      <c r="B10" s="300"/>
      <c r="C10" s="300"/>
      <c r="D10" s="300"/>
      <c r="E10" s="292"/>
      <c r="F10" s="33">
        <v>2397261.2599999998</v>
      </c>
      <c r="G10" s="33">
        <v>2459399.65</v>
      </c>
      <c r="H10" s="33">
        <v>2536531.4700000002</v>
      </c>
      <c r="I10" s="33">
        <v>2510696.65</v>
      </c>
      <c r="J10" s="234">
        <f t="shared" ref="J10:J14" si="1">I10/F10*100</f>
        <v>104.73187432228393</v>
      </c>
      <c r="K10" s="235">
        <f t="shared" ref="K10:K14" si="2">I10/H10*100</f>
        <v>98.981490263158449</v>
      </c>
    </row>
    <row r="11" spans="1:11" x14ac:dyDescent="0.25">
      <c r="A11" s="291" t="s">
        <v>303</v>
      </c>
      <c r="B11" s="292"/>
      <c r="C11" s="292"/>
      <c r="D11" s="292"/>
      <c r="E11" s="292"/>
      <c r="F11" s="33"/>
      <c r="G11" s="33"/>
      <c r="H11" s="33"/>
      <c r="I11" s="33"/>
      <c r="J11" s="234">
        <v>0</v>
      </c>
      <c r="K11" s="235">
        <v>0</v>
      </c>
    </row>
    <row r="12" spans="1:11" x14ac:dyDescent="0.25">
      <c r="A12" s="155" t="s">
        <v>2</v>
      </c>
      <c r="B12" s="154"/>
      <c r="C12" s="154"/>
      <c r="D12" s="154"/>
      <c r="E12" s="154"/>
      <c r="F12" s="34">
        <f>F13+F14</f>
        <v>2388646.11</v>
      </c>
      <c r="G12" s="34">
        <f t="shared" ref="G12:I12" si="3">G13+G14</f>
        <v>2466042.65</v>
      </c>
      <c r="H12" s="34">
        <f t="shared" si="3"/>
        <v>2536531.4700000002</v>
      </c>
      <c r="I12" s="34">
        <f t="shared" si="3"/>
        <v>2525255.52</v>
      </c>
      <c r="J12" s="236">
        <f t="shared" si="1"/>
        <v>105.71911466617381</v>
      </c>
      <c r="K12" s="225">
        <f t="shared" si="2"/>
        <v>99.555457910403916</v>
      </c>
    </row>
    <row r="13" spans="1:11" x14ac:dyDescent="0.25">
      <c r="A13" s="301" t="s">
        <v>304</v>
      </c>
      <c r="B13" s="300"/>
      <c r="C13" s="300"/>
      <c r="D13" s="300"/>
      <c r="E13" s="300"/>
      <c r="F13" s="33">
        <v>2060371.18</v>
      </c>
      <c r="G13" s="33">
        <v>2215645.77</v>
      </c>
      <c r="H13" s="33">
        <v>2363904.4500000002</v>
      </c>
      <c r="I13" s="33">
        <v>2353295.85</v>
      </c>
      <c r="J13" s="237">
        <f t="shared" si="1"/>
        <v>114.21708247734274</v>
      </c>
      <c r="K13" s="235">
        <f t="shared" si="2"/>
        <v>99.55122551590442</v>
      </c>
    </row>
    <row r="14" spans="1:11" x14ac:dyDescent="0.25">
      <c r="A14" s="291" t="s">
        <v>305</v>
      </c>
      <c r="B14" s="292"/>
      <c r="C14" s="292"/>
      <c r="D14" s="292"/>
      <c r="E14" s="292"/>
      <c r="F14" s="33">
        <v>328274.93</v>
      </c>
      <c r="G14" s="33">
        <v>250396.88</v>
      </c>
      <c r="H14" s="33">
        <v>172627.02</v>
      </c>
      <c r="I14" s="33">
        <v>171959.67</v>
      </c>
      <c r="J14" s="237">
        <f t="shared" si="1"/>
        <v>52.382821313829851</v>
      </c>
      <c r="K14" s="235">
        <f t="shared" si="2"/>
        <v>99.613415095736485</v>
      </c>
    </row>
    <row r="15" spans="1:11" x14ac:dyDescent="0.25">
      <c r="A15" s="302" t="s">
        <v>3</v>
      </c>
      <c r="B15" s="297"/>
      <c r="C15" s="297"/>
      <c r="D15" s="297"/>
      <c r="E15" s="297"/>
      <c r="F15" s="34">
        <f>F9-F12</f>
        <v>8615.1499999999069</v>
      </c>
      <c r="G15" s="34">
        <f t="shared" ref="G15:I15" si="4">G9-G12</f>
        <v>-6643</v>
      </c>
      <c r="H15" s="34">
        <f t="shared" si="4"/>
        <v>0</v>
      </c>
      <c r="I15" s="34">
        <f t="shared" si="4"/>
        <v>-14558.870000000112</v>
      </c>
      <c r="J15" s="236">
        <v>0</v>
      </c>
      <c r="K15" s="225">
        <v>0</v>
      </c>
    </row>
    <row r="16" spans="1:11" ht="18" x14ac:dyDescent="0.25">
      <c r="A16" s="156"/>
      <c r="B16" s="157"/>
      <c r="C16" s="157"/>
      <c r="D16" s="157"/>
      <c r="E16" s="157"/>
      <c r="F16" s="157"/>
      <c r="G16" s="157"/>
      <c r="H16" s="158"/>
      <c r="I16" s="158"/>
      <c r="J16" s="158"/>
    </row>
    <row r="17" spans="1:11" ht="15.75" x14ac:dyDescent="0.25">
      <c r="A17" s="303" t="s">
        <v>27</v>
      </c>
      <c r="B17" s="304"/>
      <c r="C17" s="304"/>
      <c r="D17" s="304"/>
      <c r="E17" s="304"/>
      <c r="F17" s="304"/>
      <c r="G17" s="304"/>
      <c r="H17" s="304"/>
      <c r="I17" s="304"/>
      <c r="J17" s="304"/>
    </row>
    <row r="18" spans="1:11" ht="18" x14ac:dyDescent="0.25">
      <c r="A18" s="156"/>
      <c r="B18" s="157"/>
      <c r="C18" s="157"/>
      <c r="D18" s="157"/>
      <c r="E18" s="157"/>
      <c r="F18" s="157"/>
      <c r="G18" s="157"/>
      <c r="H18" s="158"/>
      <c r="I18" s="158"/>
      <c r="J18" s="158"/>
    </row>
    <row r="19" spans="1:11" ht="33.75" x14ac:dyDescent="0.25">
      <c r="A19" s="161"/>
      <c r="B19" s="162"/>
      <c r="C19" s="162"/>
      <c r="D19" s="163"/>
      <c r="E19" s="164"/>
      <c r="F19" s="3" t="s">
        <v>323</v>
      </c>
      <c r="G19" s="3" t="s">
        <v>324</v>
      </c>
      <c r="H19" s="3" t="s">
        <v>325</v>
      </c>
      <c r="I19" s="3" t="s">
        <v>326</v>
      </c>
      <c r="J19" s="217" t="s">
        <v>327</v>
      </c>
      <c r="K19" s="217" t="s">
        <v>328</v>
      </c>
    </row>
    <row r="20" spans="1:11" x14ac:dyDescent="0.25">
      <c r="A20" s="291" t="s">
        <v>306</v>
      </c>
      <c r="B20" s="292"/>
      <c r="C20" s="292"/>
      <c r="D20" s="292"/>
      <c r="E20" s="292"/>
      <c r="F20" s="33"/>
      <c r="G20" s="33"/>
      <c r="H20" s="33"/>
      <c r="I20" s="33"/>
      <c r="J20" s="229">
        <v>0</v>
      </c>
      <c r="K20" s="230">
        <v>0</v>
      </c>
    </row>
    <row r="21" spans="1:11" x14ac:dyDescent="0.25">
      <c r="A21" s="291" t="s">
        <v>307</v>
      </c>
      <c r="B21" s="292"/>
      <c r="C21" s="292"/>
      <c r="D21" s="292"/>
      <c r="E21" s="292"/>
      <c r="F21" s="33"/>
      <c r="G21" s="33"/>
      <c r="H21" s="33"/>
      <c r="I21" s="33"/>
      <c r="J21" s="229">
        <v>0</v>
      </c>
      <c r="K21" s="230">
        <v>0</v>
      </c>
    </row>
    <row r="22" spans="1:11" x14ac:dyDescent="0.25">
      <c r="A22" s="302" t="s">
        <v>5</v>
      </c>
      <c r="B22" s="297"/>
      <c r="C22" s="297"/>
      <c r="D22" s="297"/>
      <c r="E22" s="297"/>
      <c r="F22" s="34">
        <f>F20-F21</f>
        <v>0</v>
      </c>
      <c r="G22" s="34">
        <f t="shared" ref="G22:I22" si="5">G20-G21</f>
        <v>0</v>
      </c>
      <c r="H22" s="34">
        <f t="shared" si="5"/>
        <v>0</v>
      </c>
      <c r="I22" s="34">
        <f t="shared" si="5"/>
        <v>0</v>
      </c>
      <c r="J22" s="231">
        <v>0</v>
      </c>
      <c r="K22" s="232">
        <v>0</v>
      </c>
    </row>
    <row r="23" spans="1:11" x14ac:dyDescent="0.25">
      <c r="A23" s="302" t="s">
        <v>6</v>
      </c>
      <c r="B23" s="297"/>
      <c r="C23" s="297"/>
      <c r="D23" s="297"/>
      <c r="E23" s="297"/>
      <c r="F23" s="34">
        <v>0</v>
      </c>
      <c r="G23" s="34">
        <v>0</v>
      </c>
      <c r="H23" s="34">
        <f t="shared" ref="G23:I23" si="6">H15+H22</f>
        <v>0</v>
      </c>
      <c r="I23" s="34">
        <v>0</v>
      </c>
      <c r="J23" s="231">
        <v>0</v>
      </c>
      <c r="K23" s="232">
        <v>0</v>
      </c>
    </row>
    <row r="24" spans="1:11" ht="18" x14ac:dyDescent="0.25">
      <c r="A24" s="165"/>
      <c r="B24" s="157"/>
      <c r="C24" s="157"/>
      <c r="D24" s="157"/>
      <c r="E24" s="157"/>
      <c r="F24" s="157"/>
      <c r="G24" s="157"/>
      <c r="H24" s="158"/>
      <c r="I24" s="158"/>
      <c r="J24" s="158"/>
    </row>
    <row r="25" spans="1:11" ht="15.75" x14ac:dyDescent="0.25">
      <c r="A25" s="303" t="s">
        <v>311</v>
      </c>
      <c r="B25" s="304"/>
      <c r="C25" s="304"/>
      <c r="D25" s="304"/>
      <c r="E25" s="304"/>
      <c r="F25" s="304"/>
      <c r="G25" s="304"/>
      <c r="H25" s="304"/>
      <c r="I25" s="304"/>
      <c r="J25" s="304"/>
    </row>
    <row r="26" spans="1:11" ht="15.75" x14ac:dyDescent="0.25">
      <c r="A26" s="159"/>
      <c r="B26" s="160"/>
      <c r="C26" s="160"/>
      <c r="D26" s="160"/>
      <c r="E26" s="160"/>
      <c r="F26" s="160"/>
      <c r="G26" s="160"/>
      <c r="H26" s="160"/>
      <c r="I26" s="160"/>
      <c r="J26" s="160"/>
    </row>
    <row r="27" spans="1:11" ht="33.75" x14ac:dyDescent="0.25">
      <c r="A27" s="161"/>
      <c r="B27" s="162"/>
      <c r="C27" s="162"/>
      <c r="D27" s="163"/>
      <c r="E27" s="164"/>
      <c r="F27" s="3" t="s">
        <v>323</v>
      </c>
      <c r="G27" s="3" t="s">
        <v>324</v>
      </c>
      <c r="H27" s="3" t="s">
        <v>325</v>
      </c>
      <c r="I27" s="3" t="s">
        <v>326</v>
      </c>
      <c r="J27" s="219" t="s">
        <v>327</v>
      </c>
      <c r="K27" s="219" t="s">
        <v>328</v>
      </c>
    </row>
    <row r="28" spans="1:11" ht="15" customHeight="1" x14ac:dyDescent="0.25">
      <c r="A28" s="310" t="s">
        <v>312</v>
      </c>
      <c r="B28" s="311"/>
      <c r="C28" s="311"/>
      <c r="D28" s="311"/>
      <c r="E28" s="312"/>
      <c r="F28" s="166">
        <v>2503.87</v>
      </c>
      <c r="G28" s="166">
        <v>0</v>
      </c>
      <c r="H28" s="166">
        <v>11119.02</v>
      </c>
      <c r="I28" s="166">
        <v>11119.02</v>
      </c>
      <c r="J28" s="222">
        <f>I28/F28*100</f>
        <v>444.0733744164034</v>
      </c>
      <c r="K28" s="221">
        <f>I28/F28*100</f>
        <v>444.0733744164034</v>
      </c>
    </row>
    <row r="29" spans="1:11" ht="15" customHeight="1" x14ac:dyDescent="0.25">
      <c r="A29" s="302" t="s">
        <v>313</v>
      </c>
      <c r="B29" s="297"/>
      <c r="C29" s="297"/>
      <c r="D29" s="297"/>
      <c r="E29" s="297"/>
      <c r="F29" s="167">
        <v>8615.15</v>
      </c>
      <c r="G29" s="167">
        <v>-6643</v>
      </c>
      <c r="H29" s="167">
        <v>0</v>
      </c>
      <c r="I29" s="167">
        <v>-14558.87</v>
      </c>
      <c r="J29" s="224">
        <f>I29/F29*100</f>
        <v>-168.99148592885791</v>
      </c>
      <c r="K29" s="225">
        <f t="shared" ref="K29:K30" si="7">I29/F29*100</f>
        <v>-168.99148592885791</v>
      </c>
    </row>
    <row r="30" spans="1:11" ht="42" customHeight="1" x14ac:dyDescent="0.25">
      <c r="A30" s="296" t="s">
        <v>314</v>
      </c>
      <c r="B30" s="313"/>
      <c r="C30" s="313"/>
      <c r="D30" s="313"/>
      <c r="E30" s="314"/>
      <c r="F30" s="167">
        <f>F28+F29</f>
        <v>11119.02</v>
      </c>
      <c r="G30" s="167">
        <f t="shared" ref="G30:H30" si="8">G28+G29</f>
        <v>-6643</v>
      </c>
      <c r="H30" s="167">
        <f t="shared" si="8"/>
        <v>11119.02</v>
      </c>
      <c r="I30" s="167">
        <f>I28+I29</f>
        <v>-3439.8500000000004</v>
      </c>
      <c r="J30" s="223">
        <f t="shared" ref="J30" si="9">I30/F30*100</f>
        <v>-30.936629307259096</v>
      </c>
      <c r="K30" s="218">
        <f t="shared" si="7"/>
        <v>-30.936629307259096</v>
      </c>
    </row>
    <row r="31" spans="1:11" ht="15.75" x14ac:dyDescent="0.25">
      <c r="A31" s="168"/>
      <c r="B31" s="169"/>
      <c r="C31" s="169"/>
      <c r="D31" s="169"/>
      <c r="E31" s="169"/>
      <c r="F31" s="169"/>
      <c r="G31" s="169"/>
      <c r="H31" s="169"/>
      <c r="I31" s="169"/>
      <c r="J31" s="169"/>
    </row>
    <row r="32" spans="1:11" ht="15.75" x14ac:dyDescent="0.25">
      <c r="A32" s="315" t="s">
        <v>315</v>
      </c>
      <c r="B32" s="315"/>
      <c r="C32" s="315"/>
      <c r="D32" s="315"/>
      <c r="E32" s="315"/>
      <c r="F32" s="315"/>
      <c r="G32" s="315"/>
      <c r="H32" s="315"/>
      <c r="I32" s="315"/>
      <c r="J32" s="315"/>
    </row>
    <row r="33" spans="1:11" ht="18" x14ac:dyDescent="0.25">
      <c r="A33" s="170"/>
      <c r="B33" s="171"/>
      <c r="C33" s="171"/>
      <c r="D33" s="171"/>
      <c r="E33" s="171"/>
      <c r="F33" s="171"/>
      <c r="G33" s="171"/>
      <c r="H33" s="172"/>
      <c r="I33" s="172"/>
      <c r="J33" s="172"/>
    </row>
    <row r="34" spans="1:11" ht="33.75" x14ac:dyDescent="0.25">
      <c r="A34" s="173"/>
      <c r="B34" s="174"/>
      <c r="C34" s="174"/>
      <c r="D34" s="175"/>
      <c r="E34" s="176"/>
      <c r="F34" s="3" t="s">
        <v>323</v>
      </c>
      <c r="G34" s="3" t="s">
        <v>324</v>
      </c>
      <c r="H34" s="3" t="s">
        <v>325</v>
      </c>
      <c r="I34" s="3" t="s">
        <v>326</v>
      </c>
      <c r="J34" s="217" t="s">
        <v>327</v>
      </c>
      <c r="K34" s="217" t="s">
        <v>328</v>
      </c>
    </row>
    <row r="35" spans="1:11" x14ac:dyDescent="0.25">
      <c r="A35" s="316" t="s">
        <v>312</v>
      </c>
      <c r="B35" s="317"/>
      <c r="C35" s="317"/>
      <c r="D35" s="317"/>
      <c r="E35" s="318"/>
      <c r="F35" s="177">
        <v>0</v>
      </c>
      <c r="G35" s="177">
        <f>F38</f>
        <v>0</v>
      </c>
      <c r="H35" s="177">
        <f>G38</f>
        <v>0</v>
      </c>
      <c r="I35" s="177">
        <f>H38</f>
        <v>0</v>
      </c>
      <c r="J35" s="226">
        <f>I38</f>
        <v>0</v>
      </c>
      <c r="K35" s="227"/>
    </row>
    <row r="36" spans="1:11" ht="29.25" customHeight="1" x14ac:dyDescent="0.25">
      <c r="A36" s="316" t="s">
        <v>4</v>
      </c>
      <c r="B36" s="317"/>
      <c r="C36" s="317"/>
      <c r="D36" s="317"/>
      <c r="E36" s="318"/>
      <c r="F36" s="177">
        <v>0</v>
      </c>
      <c r="G36" s="177">
        <v>0</v>
      </c>
      <c r="H36" s="177">
        <v>0</v>
      </c>
      <c r="I36" s="177">
        <v>0</v>
      </c>
      <c r="J36" s="226">
        <v>0</v>
      </c>
      <c r="K36" s="227"/>
    </row>
    <row r="37" spans="1:11" x14ac:dyDescent="0.25">
      <c r="A37" s="316" t="s">
        <v>316</v>
      </c>
      <c r="B37" s="319"/>
      <c r="C37" s="319"/>
      <c r="D37" s="319"/>
      <c r="E37" s="320"/>
      <c r="F37" s="177">
        <v>0</v>
      </c>
      <c r="G37" s="177">
        <v>0</v>
      </c>
      <c r="H37" s="177">
        <v>0</v>
      </c>
      <c r="I37" s="177">
        <v>0</v>
      </c>
      <c r="J37" s="226">
        <v>0</v>
      </c>
      <c r="K37" s="227"/>
    </row>
    <row r="38" spans="1:11" ht="15" customHeight="1" x14ac:dyDescent="0.25">
      <c r="A38" s="321" t="s">
        <v>313</v>
      </c>
      <c r="B38" s="322"/>
      <c r="C38" s="322"/>
      <c r="D38" s="322"/>
      <c r="E38" s="322"/>
      <c r="F38" s="178">
        <f>F35-F36+F37</f>
        <v>0</v>
      </c>
      <c r="G38" s="178">
        <f t="shared" ref="G38:J38" si="10">G35-G36+G37</f>
        <v>0</v>
      </c>
      <c r="H38" s="178">
        <f t="shared" si="10"/>
        <v>0</v>
      </c>
      <c r="I38" s="178">
        <f t="shared" si="10"/>
        <v>0</v>
      </c>
      <c r="J38" s="228">
        <f t="shared" si="10"/>
        <v>0</v>
      </c>
      <c r="K38" s="218"/>
    </row>
    <row r="39" spans="1:11" ht="9" customHeight="1" x14ac:dyDescent="0.25"/>
    <row r="40" spans="1:11" ht="16.5" customHeight="1" x14ac:dyDescent="0.25">
      <c r="A40" s="308" t="s">
        <v>317</v>
      </c>
      <c r="B40" s="309"/>
      <c r="C40" s="309"/>
      <c r="D40" s="309"/>
      <c r="E40" s="309"/>
      <c r="F40" s="309"/>
      <c r="G40" s="309"/>
      <c r="H40" s="309"/>
      <c r="I40" s="309"/>
      <c r="J40" s="309"/>
    </row>
    <row r="41" spans="1:11" x14ac:dyDescent="0.25">
      <c r="A41" s="179" t="s">
        <v>320</v>
      </c>
    </row>
    <row r="42" spans="1:11" x14ac:dyDescent="0.25">
      <c r="A42" s="179" t="s">
        <v>319</v>
      </c>
      <c r="B42" s="179"/>
      <c r="C42" s="179"/>
      <c r="D42" s="179"/>
      <c r="E42" s="179"/>
      <c r="F42" s="179"/>
      <c r="G42" s="179"/>
      <c r="H42" s="179"/>
    </row>
    <row r="43" spans="1:11" x14ac:dyDescent="0.25">
      <c r="A43" s="179" t="s">
        <v>321</v>
      </c>
      <c r="B43" s="179"/>
      <c r="C43" s="179"/>
      <c r="D43" s="179"/>
      <c r="E43" s="179"/>
      <c r="F43" s="179"/>
      <c r="G43" s="179"/>
      <c r="H43" s="179"/>
    </row>
    <row r="44" spans="1:11" x14ac:dyDescent="0.25">
      <c r="A44" s="179" t="s">
        <v>322</v>
      </c>
    </row>
  </sheetData>
  <mergeCells count="25"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  <mergeCell ref="A21:E21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0:E20"/>
    <mergeCell ref="A8:E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4"/>
  <sheetViews>
    <sheetView topLeftCell="A26" workbookViewId="0">
      <selection activeCell="H44" sqref="H4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3.5703125" customWidth="1"/>
    <col min="6" max="8" width="18.7109375" customWidth="1"/>
    <col min="9" max="10" width="6.42578125" customWidth="1"/>
    <col min="11" max="11" width="12.7109375" bestFit="1" customWidth="1"/>
    <col min="13" max="13" width="11.7109375" bestFit="1" customWidth="1"/>
  </cols>
  <sheetData>
    <row r="1" spans="1:10" ht="42" customHeight="1" x14ac:dyDescent="0.25">
      <c r="A1" s="323" t="s">
        <v>329</v>
      </c>
      <c r="B1" s="323"/>
      <c r="C1" s="323"/>
      <c r="D1" s="323"/>
      <c r="E1" s="323"/>
      <c r="F1" s="323"/>
      <c r="G1" s="323"/>
      <c r="H1" s="323"/>
    </row>
    <row r="2" spans="1:10" ht="18" customHeight="1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10" ht="15.75" x14ac:dyDescent="0.25">
      <c r="A3" s="323" t="s">
        <v>22</v>
      </c>
      <c r="B3" s="323"/>
      <c r="C3" s="323"/>
      <c r="D3" s="323"/>
      <c r="E3" s="323"/>
      <c r="F3" s="323"/>
      <c r="G3" s="324"/>
      <c r="H3" s="324"/>
    </row>
    <row r="4" spans="1:10" ht="18" x14ac:dyDescent="0.25">
      <c r="A4" s="57"/>
      <c r="B4" s="57"/>
      <c r="C4" s="57"/>
      <c r="D4" s="57"/>
      <c r="E4" s="57"/>
      <c r="F4" s="57"/>
      <c r="G4" s="58"/>
      <c r="H4" s="58"/>
      <c r="I4" s="58"/>
    </row>
    <row r="5" spans="1:10" ht="18" customHeight="1" x14ac:dyDescent="0.25">
      <c r="A5" s="323" t="s">
        <v>8</v>
      </c>
      <c r="B5" s="325"/>
      <c r="C5" s="325"/>
      <c r="D5" s="325"/>
      <c r="E5" s="325"/>
      <c r="F5" s="325"/>
      <c r="G5" s="325"/>
      <c r="H5" s="325"/>
    </row>
    <row r="6" spans="1:10" ht="18" x14ac:dyDescent="0.25">
      <c r="A6" s="57"/>
      <c r="B6" s="57"/>
      <c r="C6" s="57"/>
      <c r="D6" s="57"/>
      <c r="E6" s="57"/>
      <c r="F6" s="57"/>
      <c r="G6" s="58"/>
      <c r="H6" s="58"/>
      <c r="I6" s="58"/>
    </row>
    <row r="7" spans="1:10" x14ac:dyDescent="0.25">
      <c r="A7" s="323" t="s">
        <v>266</v>
      </c>
      <c r="B7" s="326"/>
      <c r="C7" s="326"/>
      <c r="D7" s="326"/>
      <c r="E7" s="326"/>
      <c r="F7" s="326"/>
      <c r="G7" s="326"/>
      <c r="H7" s="326"/>
    </row>
    <row r="8" spans="1:10" ht="18" x14ac:dyDescent="0.25">
      <c r="A8" s="57"/>
      <c r="B8" s="57"/>
      <c r="C8" s="57"/>
      <c r="D8" s="57"/>
      <c r="E8" s="57"/>
      <c r="F8" s="57"/>
      <c r="G8" s="58"/>
      <c r="H8" s="58"/>
      <c r="I8" s="58"/>
    </row>
    <row r="9" spans="1:10" ht="36" x14ac:dyDescent="0.25">
      <c r="A9" s="59" t="s">
        <v>9</v>
      </c>
      <c r="B9" s="60" t="s">
        <v>10</v>
      </c>
      <c r="C9" s="60" t="s">
        <v>11</v>
      </c>
      <c r="D9" s="183" t="s">
        <v>7</v>
      </c>
      <c r="E9" s="184" t="s">
        <v>323</v>
      </c>
      <c r="F9" s="184" t="s">
        <v>324</v>
      </c>
      <c r="G9" s="184" t="s">
        <v>325</v>
      </c>
      <c r="H9" s="184" t="s">
        <v>326</v>
      </c>
      <c r="I9" s="185" t="s">
        <v>327</v>
      </c>
      <c r="J9" s="185" t="s">
        <v>330</v>
      </c>
    </row>
    <row r="10" spans="1:10" x14ac:dyDescent="0.25">
      <c r="A10" s="186"/>
      <c r="B10" s="187"/>
      <c r="C10" s="187"/>
      <c r="D10" s="189">
        <v>1</v>
      </c>
      <c r="E10" s="189">
        <v>2</v>
      </c>
      <c r="F10" s="189">
        <v>3</v>
      </c>
      <c r="G10" s="189">
        <v>4</v>
      </c>
      <c r="H10" s="189">
        <v>5</v>
      </c>
      <c r="I10" s="190">
        <v>6</v>
      </c>
      <c r="J10" s="182">
        <v>7</v>
      </c>
    </row>
    <row r="11" spans="1:10" ht="20.25" customHeight="1" x14ac:dyDescent="0.25">
      <c r="A11" s="61">
        <v>6</v>
      </c>
      <c r="B11" s="61"/>
      <c r="C11" s="61"/>
      <c r="D11" s="62" t="s">
        <v>1</v>
      </c>
      <c r="E11" s="63">
        <f>E12+E17+E21+E26+E35</f>
        <v>2397261.2599999998</v>
      </c>
      <c r="F11" s="63">
        <f>F12+F17+F21+F26+F35</f>
        <v>2459399.65</v>
      </c>
      <c r="G11" s="63">
        <f t="shared" ref="G11:H11" si="0">G12+G17+G21+G26+G35</f>
        <v>2536531.4700000002</v>
      </c>
      <c r="H11" s="63">
        <f t="shared" si="0"/>
        <v>2510696.65</v>
      </c>
      <c r="I11" s="243">
        <f>H11/E11*100</f>
        <v>104.73187432228393</v>
      </c>
      <c r="J11" s="232">
        <f>H11/G11*100</f>
        <v>98.981490263158449</v>
      </c>
    </row>
    <row r="12" spans="1:10" s="27" customFormat="1" ht="37.5" customHeight="1" x14ac:dyDescent="0.25">
      <c r="A12" s="269"/>
      <c r="B12" s="269">
        <v>63</v>
      </c>
      <c r="C12" s="269"/>
      <c r="D12" s="269" t="s">
        <v>32</v>
      </c>
      <c r="E12" s="270">
        <f t="shared" ref="E12:H12" si="1">E13</f>
        <v>1704885.44</v>
      </c>
      <c r="F12" s="270">
        <f t="shared" si="1"/>
        <v>1905995</v>
      </c>
      <c r="G12" s="270">
        <f t="shared" si="1"/>
        <v>2105339.87</v>
      </c>
      <c r="H12" s="270">
        <f t="shared" si="1"/>
        <v>2090958.49</v>
      </c>
      <c r="I12" s="271">
        <f t="shared" ref="I12:I50" si="2">H12/E12*100</f>
        <v>122.64510218352267</v>
      </c>
      <c r="J12" s="272">
        <f t="shared" ref="J12:J50" si="3">H12/G12*100</f>
        <v>99.316909340628214</v>
      </c>
    </row>
    <row r="13" spans="1:10" s="27" customFormat="1" ht="37.5" customHeight="1" x14ac:dyDescent="0.25">
      <c r="A13" s="64"/>
      <c r="B13" s="64">
        <v>636</v>
      </c>
      <c r="C13" s="64"/>
      <c r="D13" s="64" t="s">
        <v>54</v>
      </c>
      <c r="E13" s="65">
        <f t="shared" ref="E13:H13" si="4">E14+E15</f>
        <v>1704885.44</v>
      </c>
      <c r="F13" s="65">
        <f t="shared" si="4"/>
        <v>1905995</v>
      </c>
      <c r="G13" s="65">
        <f t="shared" si="4"/>
        <v>2105339.87</v>
      </c>
      <c r="H13" s="65">
        <f t="shared" si="4"/>
        <v>2090958.49</v>
      </c>
      <c r="I13" s="244">
        <f t="shared" si="2"/>
        <v>122.64510218352267</v>
      </c>
      <c r="J13" s="246">
        <f t="shared" si="3"/>
        <v>99.316909340628214</v>
      </c>
    </row>
    <row r="14" spans="1:10" ht="37.5" customHeight="1" x14ac:dyDescent="0.25">
      <c r="A14" s="64"/>
      <c r="B14" s="66">
        <v>6361</v>
      </c>
      <c r="C14" s="64"/>
      <c r="D14" s="66" t="s">
        <v>55</v>
      </c>
      <c r="E14" s="68">
        <v>1703351.9</v>
      </c>
      <c r="F14" s="69">
        <v>1885198</v>
      </c>
      <c r="G14" s="238">
        <v>2098168.4500000002</v>
      </c>
      <c r="H14" s="69">
        <v>2083787.07</v>
      </c>
      <c r="I14" s="244">
        <f t="shared" si="2"/>
        <v>122.33450234211733</v>
      </c>
      <c r="J14" s="246">
        <f t="shared" si="3"/>
        <v>99.314574575744857</v>
      </c>
    </row>
    <row r="15" spans="1:10" ht="57.75" customHeight="1" x14ac:dyDescent="0.25">
      <c r="A15" s="64"/>
      <c r="B15" s="66">
        <v>6362</v>
      </c>
      <c r="C15" s="64"/>
      <c r="D15" s="66" t="s">
        <v>56</v>
      </c>
      <c r="E15" s="68">
        <v>1533.54</v>
      </c>
      <c r="F15" s="70">
        <v>20797</v>
      </c>
      <c r="G15" s="238">
        <v>7171.42</v>
      </c>
      <c r="H15" s="69">
        <v>7171.42</v>
      </c>
      <c r="I15" s="244">
        <f t="shared" si="2"/>
        <v>467.63827484121708</v>
      </c>
      <c r="J15" s="246">
        <f t="shared" si="3"/>
        <v>100</v>
      </c>
    </row>
    <row r="16" spans="1:10" hidden="1" x14ac:dyDescent="0.25">
      <c r="A16" s="71"/>
      <c r="B16" s="72"/>
      <c r="C16" s="73" t="s">
        <v>57</v>
      </c>
      <c r="D16" s="73" t="s">
        <v>223</v>
      </c>
      <c r="E16" s="74">
        <f t="shared" ref="E16:H16" si="5">E12</f>
        <v>1704885.44</v>
      </c>
      <c r="F16" s="74">
        <f t="shared" si="5"/>
        <v>1905995</v>
      </c>
      <c r="G16" s="74">
        <f t="shared" si="5"/>
        <v>2105339.87</v>
      </c>
      <c r="H16" s="191">
        <f t="shared" si="5"/>
        <v>2090958.49</v>
      </c>
      <c r="I16" s="244">
        <f t="shared" si="2"/>
        <v>122.64510218352267</v>
      </c>
      <c r="J16" s="246">
        <f t="shared" si="3"/>
        <v>99.316909340628214</v>
      </c>
    </row>
    <row r="17" spans="1:10" s="27" customFormat="1" ht="37.5" customHeight="1" x14ac:dyDescent="0.25">
      <c r="A17" s="269"/>
      <c r="B17" s="269">
        <v>64</v>
      </c>
      <c r="C17" s="269"/>
      <c r="D17" s="269" t="s">
        <v>48</v>
      </c>
      <c r="E17" s="270">
        <f t="shared" ref="E17:H18" si="6">E18</f>
        <v>0.12</v>
      </c>
      <c r="F17" s="270">
        <f t="shared" si="6"/>
        <v>0</v>
      </c>
      <c r="G17" s="270">
        <f t="shared" si="6"/>
        <v>0</v>
      </c>
      <c r="H17" s="270">
        <f t="shared" si="6"/>
        <v>0</v>
      </c>
      <c r="I17" s="271">
        <f t="shared" si="2"/>
        <v>0</v>
      </c>
      <c r="J17" s="272">
        <v>0</v>
      </c>
    </row>
    <row r="18" spans="1:10" s="27" customFormat="1" ht="37.5" customHeight="1" x14ac:dyDescent="0.25">
      <c r="A18" s="64"/>
      <c r="B18" s="64">
        <v>641</v>
      </c>
      <c r="C18" s="64"/>
      <c r="D18" s="64" t="s">
        <v>49</v>
      </c>
      <c r="E18" s="65">
        <f t="shared" si="6"/>
        <v>0.12</v>
      </c>
      <c r="F18" s="65">
        <f t="shared" si="6"/>
        <v>0</v>
      </c>
      <c r="G18" s="65">
        <f t="shared" si="6"/>
        <v>0</v>
      </c>
      <c r="H18" s="65">
        <f t="shared" si="6"/>
        <v>0</v>
      </c>
      <c r="I18" s="244">
        <f t="shared" si="2"/>
        <v>0</v>
      </c>
      <c r="J18" s="246">
        <v>0</v>
      </c>
    </row>
    <row r="19" spans="1:10" ht="37.5" customHeight="1" x14ac:dyDescent="0.25">
      <c r="A19" s="64"/>
      <c r="B19" s="66">
        <v>6413</v>
      </c>
      <c r="C19" s="64"/>
      <c r="D19" s="66" t="s">
        <v>50</v>
      </c>
      <c r="E19" s="67">
        <v>0.12</v>
      </c>
      <c r="F19" s="67"/>
      <c r="G19" s="67">
        <v>0</v>
      </c>
      <c r="H19" s="67"/>
      <c r="I19" s="244">
        <f t="shared" si="2"/>
        <v>0</v>
      </c>
      <c r="J19" s="246">
        <v>0</v>
      </c>
    </row>
    <row r="20" spans="1:10" hidden="1" x14ac:dyDescent="0.25">
      <c r="A20" s="71"/>
      <c r="B20" s="72"/>
      <c r="C20" s="73" t="s">
        <v>93</v>
      </c>
      <c r="D20" s="73" t="s">
        <v>225</v>
      </c>
      <c r="E20" s="74" t="e">
        <f>#REF!/7.5345</f>
        <v>#REF!</v>
      </c>
      <c r="F20" s="74">
        <v>0</v>
      </c>
      <c r="G20" s="74">
        <v>0</v>
      </c>
      <c r="H20" s="191">
        <v>0</v>
      </c>
      <c r="I20" s="244" t="e">
        <f t="shared" si="2"/>
        <v>#REF!</v>
      </c>
      <c r="J20" s="246" t="e">
        <f t="shared" si="3"/>
        <v>#DIV/0!</v>
      </c>
    </row>
    <row r="21" spans="1:10" s="27" customFormat="1" ht="60.75" customHeight="1" x14ac:dyDescent="0.25">
      <c r="A21" s="269"/>
      <c r="B21" s="269">
        <v>65</v>
      </c>
      <c r="C21" s="269"/>
      <c r="D21" s="269" t="s">
        <v>51</v>
      </c>
      <c r="E21" s="270">
        <f t="shared" ref="E21:H22" si="7">E22</f>
        <v>130418.96</v>
      </c>
      <c r="F21" s="270">
        <f t="shared" si="7"/>
        <v>155565</v>
      </c>
      <c r="G21" s="270">
        <f t="shared" si="7"/>
        <v>62015.79</v>
      </c>
      <c r="H21" s="270">
        <f t="shared" si="7"/>
        <v>53156.47</v>
      </c>
      <c r="I21" s="271">
        <f t="shared" si="2"/>
        <v>40.758237912647054</v>
      </c>
      <c r="J21" s="272">
        <f t="shared" si="3"/>
        <v>85.714412410129754</v>
      </c>
    </row>
    <row r="22" spans="1:10" s="27" customFormat="1" ht="37.5" customHeight="1" x14ac:dyDescent="0.25">
      <c r="A22" s="64"/>
      <c r="B22" s="64">
        <v>652</v>
      </c>
      <c r="C22" s="64"/>
      <c r="D22" s="64" t="s">
        <v>52</v>
      </c>
      <c r="E22" s="65">
        <f t="shared" si="7"/>
        <v>130418.96</v>
      </c>
      <c r="F22" s="65">
        <f t="shared" si="7"/>
        <v>155565</v>
      </c>
      <c r="G22" s="65">
        <f t="shared" si="7"/>
        <v>62015.79</v>
      </c>
      <c r="H22" s="65">
        <f t="shared" si="7"/>
        <v>53156.47</v>
      </c>
      <c r="I22" s="244">
        <f t="shared" si="2"/>
        <v>40.758237912647054</v>
      </c>
      <c r="J22" s="246">
        <f t="shared" si="3"/>
        <v>85.714412410129754</v>
      </c>
    </row>
    <row r="23" spans="1:10" ht="37.5" customHeight="1" x14ac:dyDescent="0.25">
      <c r="A23" s="64"/>
      <c r="B23" s="66">
        <v>6526</v>
      </c>
      <c r="C23" s="64"/>
      <c r="D23" s="66" t="s">
        <v>53</v>
      </c>
      <c r="E23" s="68">
        <v>130418.96</v>
      </c>
      <c r="F23" s="69">
        <v>155565</v>
      </c>
      <c r="G23" s="238">
        <v>62015.79</v>
      </c>
      <c r="H23" s="69">
        <v>53156.47</v>
      </c>
      <c r="I23" s="244">
        <f t="shared" si="2"/>
        <v>40.758237912647054</v>
      </c>
      <c r="J23" s="246">
        <f t="shared" si="3"/>
        <v>85.714412410129754</v>
      </c>
    </row>
    <row r="24" spans="1:10" hidden="1" x14ac:dyDescent="0.25">
      <c r="A24" s="71"/>
      <c r="B24" s="72"/>
      <c r="C24" s="73" t="s">
        <v>93</v>
      </c>
      <c r="D24" s="73" t="s">
        <v>225</v>
      </c>
      <c r="E24" s="74" t="e">
        <f>#REF!/7.5345</f>
        <v>#REF!</v>
      </c>
      <c r="F24" s="74">
        <v>149592</v>
      </c>
      <c r="G24" s="74">
        <v>149592</v>
      </c>
      <c r="H24" s="191">
        <v>149592</v>
      </c>
      <c r="I24" s="244" t="e">
        <f t="shared" si="2"/>
        <v>#REF!</v>
      </c>
      <c r="J24" s="246">
        <f t="shared" si="3"/>
        <v>100</v>
      </c>
    </row>
    <row r="25" spans="1:10" hidden="1" x14ac:dyDescent="0.25">
      <c r="A25" s="71"/>
      <c r="B25" s="72"/>
      <c r="C25" s="73" t="s">
        <v>61</v>
      </c>
      <c r="D25" s="73" t="s">
        <v>227</v>
      </c>
      <c r="E25" s="74" t="e">
        <f>#REF!/7.5345</f>
        <v>#REF!</v>
      </c>
      <c r="F25" s="74">
        <v>5973</v>
      </c>
      <c r="G25" s="74">
        <v>5973</v>
      </c>
      <c r="H25" s="191">
        <v>5973</v>
      </c>
      <c r="I25" s="244" t="e">
        <f t="shared" si="2"/>
        <v>#REF!</v>
      </c>
      <c r="J25" s="246">
        <f t="shared" si="3"/>
        <v>100</v>
      </c>
    </row>
    <row r="26" spans="1:10" s="27" customFormat="1" ht="37.5" customHeight="1" x14ac:dyDescent="0.25">
      <c r="A26" s="273"/>
      <c r="B26" s="273">
        <v>66</v>
      </c>
      <c r="C26" s="274"/>
      <c r="D26" s="269" t="s">
        <v>44</v>
      </c>
      <c r="E26" s="275">
        <f t="shared" ref="E26:H26" si="8">E27+E30</f>
        <v>3490.95</v>
      </c>
      <c r="F26" s="275">
        <f t="shared" si="8"/>
        <v>4634</v>
      </c>
      <c r="G26" s="275">
        <f t="shared" si="8"/>
        <v>9659.98</v>
      </c>
      <c r="H26" s="275">
        <f t="shared" si="8"/>
        <v>7065.86</v>
      </c>
      <c r="I26" s="271">
        <f t="shared" si="2"/>
        <v>202.4050759821825</v>
      </c>
      <c r="J26" s="272">
        <f t="shared" si="3"/>
        <v>73.145700094617169</v>
      </c>
    </row>
    <row r="27" spans="1:10" s="27" customFormat="1" ht="37.5" customHeight="1" x14ac:dyDescent="0.25">
      <c r="A27" s="75"/>
      <c r="B27" s="75">
        <v>661</v>
      </c>
      <c r="C27" s="76"/>
      <c r="D27" s="64" t="s">
        <v>45</v>
      </c>
      <c r="E27" s="77">
        <f t="shared" ref="E27:H27" si="9">E28+E29</f>
        <v>938.08</v>
      </c>
      <c r="F27" s="77">
        <f t="shared" si="9"/>
        <v>1130</v>
      </c>
      <c r="G27" s="77">
        <f t="shared" si="9"/>
        <v>3749.28</v>
      </c>
      <c r="H27" s="77">
        <f t="shared" si="9"/>
        <v>1297.07</v>
      </c>
      <c r="I27" s="244">
        <f t="shared" si="2"/>
        <v>138.26859116493262</v>
      </c>
      <c r="J27" s="246">
        <f t="shared" si="3"/>
        <v>34.595175607049882</v>
      </c>
    </row>
    <row r="28" spans="1:10" ht="37.5" customHeight="1" x14ac:dyDescent="0.25">
      <c r="A28" s="78"/>
      <c r="B28" s="78">
        <v>6614</v>
      </c>
      <c r="C28" s="79"/>
      <c r="D28" s="66" t="s">
        <v>226</v>
      </c>
      <c r="E28" s="80">
        <v>0</v>
      </c>
      <c r="F28" s="80"/>
      <c r="G28" s="80"/>
      <c r="H28" s="80"/>
      <c r="I28" s="244">
        <v>0</v>
      </c>
      <c r="J28" s="246">
        <v>0</v>
      </c>
    </row>
    <row r="29" spans="1:10" ht="37.5" customHeight="1" x14ac:dyDescent="0.25">
      <c r="A29" s="78"/>
      <c r="B29" s="78">
        <v>6615</v>
      </c>
      <c r="C29" s="76"/>
      <c r="D29" s="78" t="s">
        <v>46</v>
      </c>
      <c r="E29" s="68">
        <v>938.08</v>
      </c>
      <c r="F29" s="69">
        <v>1130</v>
      </c>
      <c r="G29" s="238">
        <v>3749.28</v>
      </c>
      <c r="H29" s="69">
        <v>1297.07</v>
      </c>
      <c r="I29" s="244">
        <f t="shared" si="2"/>
        <v>138.26859116493262</v>
      </c>
      <c r="J29" s="246">
        <f t="shared" si="3"/>
        <v>34.595175607049882</v>
      </c>
    </row>
    <row r="30" spans="1:10" s="27" customFormat="1" ht="27" customHeight="1" x14ac:dyDescent="0.25">
      <c r="A30" s="75"/>
      <c r="B30" s="75">
        <v>663</v>
      </c>
      <c r="C30" s="76"/>
      <c r="D30" s="81" t="s">
        <v>58</v>
      </c>
      <c r="E30" s="77">
        <f t="shared" ref="E30:H30" si="10">E31+E32</f>
        <v>2552.87</v>
      </c>
      <c r="F30" s="77">
        <f t="shared" si="10"/>
        <v>3504</v>
      </c>
      <c r="G30" s="77">
        <f t="shared" si="10"/>
        <v>5910.7</v>
      </c>
      <c r="H30" s="77">
        <f t="shared" si="10"/>
        <v>5768.79</v>
      </c>
      <c r="I30" s="244">
        <f t="shared" si="2"/>
        <v>225.97272873275961</v>
      </c>
      <c r="J30" s="246">
        <f t="shared" si="3"/>
        <v>97.599099937401661</v>
      </c>
    </row>
    <row r="31" spans="1:10" ht="27" customHeight="1" x14ac:dyDescent="0.25">
      <c r="A31" s="82"/>
      <c r="B31" s="83">
        <v>6631</v>
      </c>
      <c r="C31" s="82"/>
      <c r="D31" s="84" t="s">
        <v>59</v>
      </c>
      <c r="E31" s="68">
        <v>1360.21</v>
      </c>
      <c r="F31" s="69">
        <v>3504</v>
      </c>
      <c r="G31" s="238">
        <v>1660.25</v>
      </c>
      <c r="H31" s="69">
        <v>1660.25</v>
      </c>
      <c r="I31" s="244">
        <f t="shared" si="2"/>
        <v>122.05835863579888</v>
      </c>
      <c r="J31" s="246">
        <f t="shared" si="3"/>
        <v>100</v>
      </c>
    </row>
    <row r="32" spans="1:10" ht="27" customHeight="1" x14ac:dyDescent="0.25">
      <c r="A32" s="66"/>
      <c r="B32" s="66">
        <v>6632</v>
      </c>
      <c r="C32" s="66"/>
      <c r="D32" s="84" t="s">
        <v>60</v>
      </c>
      <c r="E32" s="68">
        <v>1192.6600000000001</v>
      </c>
      <c r="F32" s="69"/>
      <c r="G32" s="238">
        <v>4250.45</v>
      </c>
      <c r="H32" s="69">
        <v>4108.54</v>
      </c>
      <c r="I32" s="244">
        <f t="shared" si="2"/>
        <v>344.48543591635502</v>
      </c>
      <c r="J32" s="246">
        <f t="shared" si="3"/>
        <v>96.661294686444961</v>
      </c>
    </row>
    <row r="33" spans="1:10" hidden="1" x14ac:dyDescent="0.25">
      <c r="A33" s="85"/>
      <c r="B33" s="85"/>
      <c r="C33" s="86" t="s">
        <v>47</v>
      </c>
      <c r="D33" s="86" t="s">
        <v>224</v>
      </c>
      <c r="E33" s="87" t="e">
        <f>#REF!/7.5345</f>
        <v>#REF!</v>
      </c>
      <c r="F33" s="87">
        <v>1130</v>
      </c>
      <c r="G33" s="87">
        <v>1130</v>
      </c>
      <c r="H33" s="192">
        <v>1130</v>
      </c>
      <c r="I33" s="244" t="e">
        <f t="shared" si="2"/>
        <v>#REF!</v>
      </c>
      <c r="J33" s="246">
        <f t="shared" si="3"/>
        <v>100</v>
      </c>
    </row>
    <row r="34" spans="1:10" hidden="1" x14ac:dyDescent="0.25">
      <c r="A34" s="85"/>
      <c r="B34" s="85"/>
      <c r="C34" s="86" t="s">
        <v>61</v>
      </c>
      <c r="D34" s="86" t="s">
        <v>227</v>
      </c>
      <c r="E34" s="87" t="e">
        <f>#REF!/7.5345</f>
        <v>#REF!</v>
      </c>
      <c r="F34" s="87">
        <v>3504</v>
      </c>
      <c r="G34" s="87">
        <v>3504</v>
      </c>
      <c r="H34" s="192">
        <v>3504</v>
      </c>
      <c r="I34" s="244" t="e">
        <f t="shared" si="2"/>
        <v>#REF!</v>
      </c>
      <c r="J34" s="246">
        <f t="shared" si="3"/>
        <v>100</v>
      </c>
    </row>
    <row r="35" spans="1:10" s="27" customFormat="1" ht="38.25" x14ac:dyDescent="0.25">
      <c r="A35" s="269"/>
      <c r="B35" s="269">
        <v>67</v>
      </c>
      <c r="C35" s="269"/>
      <c r="D35" s="269" t="s">
        <v>33</v>
      </c>
      <c r="E35" s="270">
        <f t="shared" ref="E35:H35" si="11">E36</f>
        <v>558465.79</v>
      </c>
      <c r="F35" s="270">
        <f t="shared" si="11"/>
        <v>393205.65</v>
      </c>
      <c r="G35" s="270">
        <f t="shared" si="11"/>
        <v>359515.82999999996</v>
      </c>
      <c r="H35" s="270">
        <f t="shared" si="11"/>
        <v>359515.82999999996</v>
      </c>
      <c r="I35" s="271">
        <f t="shared" si="2"/>
        <v>64.375622721671093</v>
      </c>
      <c r="J35" s="272">
        <f t="shared" si="3"/>
        <v>100</v>
      </c>
    </row>
    <row r="36" spans="1:10" s="27" customFormat="1" ht="38.25" x14ac:dyDescent="0.25">
      <c r="A36" s="64"/>
      <c r="B36" s="64">
        <v>671</v>
      </c>
      <c r="C36" s="64"/>
      <c r="D36" s="64" t="s">
        <v>41</v>
      </c>
      <c r="E36" s="65">
        <f t="shared" ref="E36:H36" si="12">E37+E38</f>
        <v>558465.79</v>
      </c>
      <c r="F36" s="65">
        <f t="shared" si="12"/>
        <v>393205.65</v>
      </c>
      <c r="G36" s="65">
        <f t="shared" si="12"/>
        <v>359515.82999999996</v>
      </c>
      <c r="H36" s="65">
        <f t="shared" si="12"/>
        <v>359515.82999999996</v>
      </c>
      <c r="I36" s="244">
        <f t="shared" si="2"/>
        <v>64.375622721671093</v>
      </c>
      <c r="J36" s="246">
        <f t="shared" si="3"/>
        <v>100</v>
      </c>
    </row>
    <row r="37" spans="1:10" ht="25.5" x14ac:dyDescent="0.25">
      <c r="A37" s="64"/>
      <c r="B37" s="66">
        <v>6711</v>
      </c>
      <c r="C37" s="66"/>
      <c r="D37" s="66" t="s">
        <v>42</v>
      </c>
      <c r="E37" s="68">
        <v>224031.51</v>
      </c>
      <c r="F37" s="69">
        <v>171558.77</v>
      </c>
      <c r="G37" s="69">
        <v>157530.4</v>
      </c>
      <c r="H37" s="69">
        <v>157530.4</v>
      </c>
      <c r="I37" s="244">
        <f t="shared" si="2"/>
        <v>70.316180076632961</v>
      </c>
      <c r="J37" s="246">
        <f t="shared" si="3"/>
        <v>100</v>
      </c>
    </row>
    <row r="38" spans="1:10" ht="38.25" x14ac:dyDescent="0.25">
      <c r="A38" s="64"/>
      <c r="B38" s="66">
        <v>6712</v>
      </c>
      <c r="C38" s="66"/>
      <c r="D38" s="66" t="s">
        <v>43</v>
      </c>
      <c r="E38" s="68">
        <v>334434.28000000003</v>
      </c>
      <c r="F38" s="69">
        <v>221646.88</v>
      </c>
      <c r="G38" s="69">
        <v>201985.43</v>
      </c>
      <c r="H38" s="69">
        <v>201985.43</v>
      </c>
      <c r="I38" s="244">
        <f t="shared" si="2"/>
        <v>60.39615017934166</v>
      </c>
      <c r="J38" s="246">
        <f t="shared" si="3"/>
        <v>100</v>
      </c>
    </row>
    <row r="39" spans="1:10" hidden="1" x14ac:dyDescent="0.25">
      <c r="A39" s="85"/>
      <c r="B39" s="85"/>
      <c r="C39" s="86" t="s">
        <v>62</v>
      </c>
      <c r="D39" s="86" t="s">
        <v>120</v>
      </c>
      <c r="E39" s="87">
        <f t="shared" ref="E39:H39" si="13">E35</f>
        <v>558465.79</v>
      </c>
      <c r="F39" s="87">
        <v>393205.65</v>
      </c>
      <c r="G39" s="87">
        <f t="shared" si="13"/>
        <v>359515.82999999996</v>
      </c>
      <c r="H39" s="87">
        <f t="shared" si="13"/>
        <v>359515.82999999996</v>
      </c>
      <c r="I39" s="243">
        <f t="shared" si="2"/>
        <v>64.375622721671093</v>
      </c>
      <c r="J39" s="232">
        <f t="shared" si="3"/>
        <v>100</v>
      </c>
    </row>
    <row r="40" spans="1:10" ht="20.25" customHeight="1" x14ac:dyDescent="0.25">
      <c r="A40" s="61">
        <v>9</v>
      </c>
      <c r="B40" s="61"/>
      <c r="C40" s="61"/>
      <c r="D40" s="62" t="s">
        <v>228</v>
      </c>
      <c r="E40" s="63">
        <f>E41+E44</f>
        <v>2503.8500000000004</v>
      </c>
      <c r="F40" s="63">
        <f t="shared" ref="E40:H42" si="14">F41</f>
        <v>6643</v>
      </c>
      <c r="G40" s="63">
        <f t="shared" si="14"/>
        <v>0</v>
      </c>
      <c r="H40" s="63">
        <f t="shared" si="14"/>
        <v>11119.02</v>
      </c>
      <c r="I40" s="243">
        <f t="shared" si="2"/>
        <v>444.07692154082713</v>
      </c>
      <c r="J40" s="232" t="e">
        <f t="shared" si="3"/>
        <v>#DIV/0!</v>
      </c>
    </row>
    <row r="41" spans="1:10" s="27" customFormat="1" ht="41.25" customHeight="1" x14ac:dyDescent="0.25">
      <c r="A41" s="273"/>
      <c r="B41" s="269">
        <v>92</v>
      </c>
      <c r="C41" s="269"/>
      <c r="D41" s="269" t="s">
        <v>229</v>
      </c>
      <c r="E41" s="270">
        <f t="shared" si="14"/>
        <v>4487.8500000000004</v>
      </c>
      <c r="F41" s="270">
        <f t="shared" si="14"/>
        <v>6643</v>
      </c>
      <c r="G41" s="270">
        <f t="shared" si="14"/>
        <v>0</v>
      </c>
      <c r="H41" s="270">
        <f t="shared" si="14"/>
        <v>11119.02</v>
      </c>
      <c r="I41" s="271">
        <f t="shared" si="2"/>
        <v>247.75828069119959</v>
      </c>
      <c r="J41" s="272" t="e">
        <f t="shared" si="3"/>
        <v>#DIV/0!</v>
      </c>
    </row>
    <row r="42" spans="1:10" s="27" customFormat="1" ht="27" customHeight="1" x14ac:dyDescent="0.25">
      <c r="A42" s="75"/>
      <c r="B42" s="75">
        <v>922</v>
      </c>
      <c r="C42" s="76"/>
      <c r="D42" s="81" t="s">
        <v>230</v>
      </c>
      <c r="E42" s="77">
        <f t="shared" si="14"/>
        <v>4487.8500000000004</v>
      </c>
      <c r="F42" s="77">
        <f t="shared" si="14"/>
        <v>6643</v>
      </c>
      <c r="G42" s="77">
        <f t="shared" si="14"/>
        <v>0</v>
      </c>
      <c r="H42" s="77">
        <f t="shared" si="14"/>
        <v>11119.02</v>
      </c>
      <c r="I42" s="244">
        <f t="shared" si="2"/>
        <v>247.75828069119959</v>
      </c>
      <c r="J42" s="246" t="e">
        <f t="shared" si="3"/>
        <v>#DIV/0!</v>
      </c>
    </row>
    <row r="43" spans="1:10" ht="27" customHeight="1" x14ac:dyDescent="0.25">
      <c r="A43" s="82"/>
      <c r="B43" s="83">
        <v>9221</v>
      </c>
      <c r="C43" s="82"/>
      <c r="D43" s="84" t="s">
        <v>231</v>
      </c>
      <c r="E43" s="67">
        <v>4487.8500000000004</v>
      </c>
      <c r="F43" s="67">
        <v>6643</v>
      </c>
      <c r="G43" s="67"/>
      <c r="H43" s="67">
        <v>11119.02</v>
      </c>
      <c r="I43" s="244">
        <f t="shared" si="2"/>
        <v>247.75828069119959</v>
      </c>
      <c r="J43" s="246" t="e">
        <f t="shared" si="3"/>
        <v>#DIV/0!</v>
      </c>
    </row>
    <row r="44" spans="1:10" ht="27" customHeight="1" x14ac:dyDescent="0.25">
      <c r="A44" s="82"/>
      <c r="B44" s="83">
        <v>9222</v>
      </c>
      <c r="C44" s="82"/>
      <c r="D44" s="84" t="s">
        <v>232</v>
      </c>
      <c r="E44" s="67">
        <v>-1984</v>
      </c>
      <c r="F44" s="67"/>
      <c r="G44" s="67"/>
      <c r="H44" s="67"/>
      <c r="I44" s="244">
        <f t="shared" si="2"/>
        <v>0</v>
      </c>
      <c r="J44" s="246" t="e">
        <f t="shared" si="3"/>
        <v>#DIV/0!</v>
      </c>
    </row>
    <row r="45" spans="1:10" ht="25.5" hidden="1" x14ac:dyDescent="0.25">
      <c r="A45" s="72"/>
      <c r="B45" s="72"/>
      <c r="C45" s="73" t="s">
        <v>233</v>
      </c>
      <c r="D45" s="31" t="s">
        <v>172</v>
      </c>
      <c r="E45" s="88" t="e">
        <f>#REF!/7.5345</f>
        <v>#REF!</v>
      </c>
      <c r="F45" s="88">
        <v>2000</v>
      </c>
      <c r="G45" s="88">
        <v>2000</v>
      </c>
      <c r="H45" s="88">
        <v>2000</v>
      </c>
      <c r="I45" s="243" t="e">
        <f t="shared" si="2"/>
        <v>#REF!</v>
      </c>
      <c r="J45" s="232">
        <f t="shared" si="3"/>
        <v>100</v>
      </c>
    </row>
    <row r="46" spans="1:10" ht="25.5" hidden="1" x14ac:dyDescent="0.25">
      <c r="A46" s="72"/>
      <c r="B46" s="72"/>
      <c r="C46" s="73" t="s">
        <v>234</v>
      </c>
      <c r="D46" s="31" t="s">
        <v>235</v>
      </c>
      <c r="E46" s="88" t="e">
        <f>#REF!/7.5345</f>
        <v>#REF!</v>
      </c>
      <c r="F46" s="88">
        <v>0</v>
      </c>
      <c r="G46" s="88">
        <v>0</v>
      </c>
      <c r="H46" s="88">
        <v>0</v>
      </c>
      <c r="I46" s="243" t="e">
        <f t="shared" si="2"/>
        <v>#REF!</v>
      </c>
      <c r="J46" s="232" t="e">
        <f t="shared" si="3"/>
        <v>#DIV/0!</v>
      </c>
    </row>
    <row r="47" spans="1:10" ht="25.5" hidden="1" x14ac:dyDescent="0.25">
      <c r="A47" s="72"/>
      <c r="B47" s="72"/>
      <c r="C47" s="73" t="s">
        <v>236</v>
      </c>
      <c r="D47" s="31" t="s">
        <v>184</v>
      </c>
      <c r="E47" s="88">
        <v>0</v>
      </c>
      <c r="F47" s="88">
        <v>1328</v>
      </c>
      <c r="G47" s="88">
        <v>1328</v>
      </c>
      <c r="H47" s="88">
        <v>1328</v>
      </c>
      <c r="I47" s="243" t="e">
        <f t="shared" si="2"/>
        <v>#DIV/0!</v>
      </c>
      <c r="J47" s="232">
        <f t="shared" si="3"/>
        <v>100</v>
      </c>
    </row>
    <row r="48" spans="1:10" hidden="1" x14ac:dyDescent="0.25">
      <c r="A48" s="72"/>
      <c r="B48" s="72"/>
      <c r="C48" s="73" t="s">
        <v>237</v>
      </c>
      <c r="D48" s="31" t="s">
        <v>238</v>
      </c>
      <c r="E48" s="88" t="e">
        <f>#REF!/7.5345</f>
        <v>#REF!</v>
      </c>
      <c r="F48" s="88">
        <v>0</v>
      </c>
      <c r="G48" s="88">
        <v>0</v>
      </c>
      <c r="H48" s="88">
        <v>0</v>
      </c>
      <c r="I48" s="243" t="e">
        <f t="shared" si="2"/>
        <v>#REF!</v>
      </c>
      <c r="J48" s="232" t="e">
        <f t="shared" si="3"/>
        <v>#DIV/0!</v>
      </c>
    </row>
    <row r="49" spans="1:11" ht="25.5" hidden="1" x14ac:dyDescent="0.25">
      <c r="A49" s="72"/>
      <c r="B49" s="72"/>
      <c r="C49" s="73" t="s">
        <v>239</v>
      </c>
      <c r="D49" s="31" t="s">
        <v>213</v>
      </c>
      <c r="E49" s="88" t="e">
        <f>#REF!/7.5345</f>
        <v>#REF!</v>
      </c>
      <c r="F49" s="88">
        <v>3315</v>
      </c>
      <c r="G49" s="88">
        <v>3315</v>
      </c>
      <c r="H49" s="88">
        <v>3315</v>
      </c>
      <c r="I49" s="243" t="e">
        <f t="shared" si="2"/>
        <v>#REF!</v>
      </c>
      <c r="J49" s="232">
        <f t="shared" si="3"/>
        <v>100</v>
      </c>
    </row>
    <row r="50" spans="1:11" x14ac:dyDescent="0.25">
      <c r="A50" s="89"/>
      <c r="B50" s="89"/>
      <c r="C50" s="89"/>
      <c r="D50" s="90" t="s">
        <v>115</v>
      </c>
      <c r="E50" s="91">
        <f>E11+E40</f>
        <v>2399765.11</v>
      </c>
      <c r="F50" s="91">
        <f>F40+F11</f>
        <v>2466042.65</v>
      </c>
      <c r="G50" s="91">
        <f t="shared" ref="G50:H50" si="15">G11+G40</f>
        <v>2536531.4700000002</v>
      </c>
      <c r="H50" s="188">
        <f t="shared" si="15"/>
        <v>2521815.67</v>
      </c>
      <c r="I50" s="245">
        <f t="shared" si="2"/>
        <v>105.08593776496735</v>
      </c>
      <c r="J50" s="247">
        <f t="shared" si="3"/>
        <v>99.41984555783965</v>
      </c>
    </row>
    <row r="51" spans="1:11" ht="27" customHeight="1" x14ac:dyDescent="0.25">
      <c r="A51" s="92"/>
      <c r="B51" s="92"/>
      <c r="C51" s="92"/>
      <c r="D51" s="92"/>
      <c r="E51" s="92"/>
      <c r="F51" s="92"/>
      <c r="G51" s="92"/>
      <c r="H51" s="92"/>
      <c r="I51" s="92"/>
    </row>
    <row r="52" spans="1:11" ht="15.75" customHeight="1" x14ac:dyDescent="0.25">
      <c r="A52" s="92"/>
      <c r="B52" s="92"/>
      <c r="C52" s="92"/>
      <c r="D52" s="92"/>
      <c r="E52" s="92"/>
      <c r="F52" s="92"/>
      <c r="G52" s="92"/>
      <c r="H52" s="92"/>
      <c r="I52" s="92"/>
    </row>
    <row r="53" spans="1:11" ht="15.75" customHeight="1" x14ac:dyDescent="0.25">
      <c r="A53" s="92"/>
      <c r="B53" s="92"/>
      <c r="C53" s="92"/>
      <c r="D53" s="92"/>
      <c r="E53" s="92"/>
      <c r="F53" s="92"/>
      <c r="G53" s="92"/>
      <c r="H53" s="92"/>
      <c r="I53" s="92"/>
    </row>
    <row r="54" spans="1:11" ht="15.75" customHeight="1" x14ac:dyDescent="0.25">
      <c r="A54" s="92"/>
      <c r="B54" s="92"/>
      <c r="C54" s="92"/>
      <c r="D54" s="92"/>
      <c r="E54" s="92"/>
      <c r="F54" s="92"/>
      <c r="G54" s="92"/>
      <c r="H54" s="92"/>
      <c r="I54" s="92"/>
    </row>
    <row r="55" spans="1:11" ht="15.75" customHeight="1" x14ac:dyDescent="0.25">
      <c r="A55" s="92"/>
      <c r="B55" s="92"/>
      <c r="C55" s="92"/>
      <c r="D55" s="92"/>
      <c r="E55" s="92"/>
      <c r="F55" s="92"/>
      <c r="G55" s="92"/>
      <c r="H55" s="92"/>
      <c r="I55" s="92"/>
    </row>
    <row r="56" spans="1:11" ht="15.75" customHeight="1" x14ac:dyDescent="0.25">
      <c r="A56" s="92"/>
      <c r="B56" s="92"/>
      <c r="C56" s="92"/>
      <c r="D56" s="92"/>
      <c r="E56" s="92"/>
      <c r="F56" s="92"/>
      <c r="G56" s="92"/>
      <c r="H56" s="92"/>
      <c r="I56" s="92"/>
    </row>
    <row r="57" spans="1:11" x14ac:dyDescent="0.25">
      <c r="A57" s="323" t="s">
        <v>12</v>
      </c>
      <c r="B57" s="326"/>
      <c r="C57" s="326"/>
      <c r="D57" s="326"/>
      <c r="E57" s="326"/>
      <c r="F57" s="326"/>
      <c r="G57" s="326"/>
      <c r="H57" s="326"/>
    </row>
    <row r="58" spans="1:11" x14ac:dyDescent="0.25">
      <c r="A58" s="93"/>
      <c r="B58" s="93"/>
      <c r="C58" s="93"/>
      <c r="D58" s="93"/>
      <c r="E58" s="93"/>
      <c r="F58" s="93"/>
      <c r="G58" s="58"/>
      <c r="H58" s="58"/>
      <c r="I58" s="58"/>
    </row>
    <row r="59" spans="1:11" ht="36" x14ac:dyDescent="0.25">
      <c r="A59" s="59" t="s">
        <v>9</v>
      </c>
      <c r="B59" s="60" t="s">
        <v>10</v>
      </c>
      <c r="C59" s="60" t="s">
        <v>11</v>
      </c>
      <c r="D59" s="60" t="s">
        <v>13</v>
      </c>
      <c r="E59" s="184" t="s">
        <v>323</v>
      </c>
      <c r="F59" s="184" t="s">
        <v>324</v>
      </c>
      <c r="G59" s="184" t="s">
        <v>325</v>
      </c>
      <c r="H59" s="184" t="s">
        <v>326</v>
      </c>
      <c r="I59" s="185" t="s">
        <v>327</v>
      </c>
      <c r="J59" s="185" t="s">
        <v>330</v>
      </c>
    </row>
    <row r="60" spans="1:11" x14ac:dyDescent="0.25">
      <c r="A60" s="64">
        <v>3</v>
      </c>
      <c r="B60" s="64"/>
      <c r="C60" s="64"/>
      <c r="D60" s="64" t="s">
        <v>14</v>
      </c>
      <c r="E60" s="94">
        <f>E61+E74+E114+E122+E129</f>
        <v>2060371.18</v>
      </c>
      <c r="F60" s="94">
        <f t="shared" ref="F60:H60" si="16">F61+F74+F114+F122+F129</f>
        <v>2215645.77</v>
      </c>
      <c r="G60" s="94">
        <f>G61+G74+G114+G122+G129</f>
        <v>2363904.4499999993</v>
      </c>
      <c r="H60" s="94">
        <f t="shared" si="16"/>
        <v>2353295.85</v>
      </c>
      <c r="I60" s="213">
        <f>H60/E60*100</f>
        <v>114.21708247734274</v>
      </c>
      <c r="J60" s="240">
        <f>H60/G60*100</f>
        <v>99.551225515904449</v>
      </c>
      <c r="K60" s="39"/>
    </row>
    <row r="61" spans="1:11" x14ac:dyDescent="0.25">
      <c r="A61" s="269"/>
      <c r="B61" s="276">
        <v>31</v>
      </c>
      <c r="C61" s="277"/>
      <c r="D61" s="276" t="s">
        <v>15</v>
      </c>
      <c r="E61" s="278">
        <f t="shared" ref="E61:H61" si="17">E62+E64+E66</f>
        <v>1678746.28</v>
      </c>
      <c r="F61" s="278">
        <f t="shared" si="17"/>
        <v>1839189</v>
      </c>
      <c r="G61" s="278">
        <f t="shared" si="17"/>
        <v>1949994.91</v>
      </c>
      <c r="H61" s="278">
        <f t="shared" si="17"/>
        <v>1949982.25</v>
      </c>
      <c r="I61" s="279">
        <f t="shared" ref="I61:I124" si="18">H61/E61*100</f>
        <v>116.15705560938012</v>
      </c>
      <c r="J61" s="280">
        <f t="shared" ref="J61:J124" si="19">H61/G61*100</f>
        <v>99.999350767536114</v>
      </c>
    </row>
    <row r="62" spans="1:11" s="27" customFormat="1" x14ac:dyDescent="0.25">
      <c r="A62" s="64"/>
      <c r="B62" s="64">
        <v>311</v>
      </c>
      <c r="C62" s="64"/>
      <c r="D62" s="64" t="s">
        <v>63</v>
      </c>
      <c r="E62" s="96">
        <f t="shared" ref="E62:H62" si="20">E63</f>
        <v>1385931.55</v>
      </c>
      <c r="F62" s="96">
        <f t="shared" si="20"/>
        <v>1511418</v>
      </c>
      <c r="G62" s="96">
        <f t="shared" si="20"/>
        <v>1612134.66</v>
      </c>
      <c r="H62" s="96">
        <f t="shared" si="20"/>
        <v>1612130.23</v>
      </c>
      <c r="I62" s="213">
        <f t="shared" si="18"/>
        <v>116.32105712580105</v>
      </c>
      <c r="J62" s="240">
        <f t="shared" si="19"/>
        <v>99.99972520905915</v>
      </c>
      <c r="K62" s="124"/>
    </row>
    <row r="63" spans="1:11" x14ac:dyDescent="0.25">
      <c r="A63" s="64"/>
      <c r="B63" s="66">
        <v>3111</v>
      </c>
      <c r="C63" s="66"/>
      <c r="D63" s="66" t="s">
        <v>64</v>
      </c>
      <c r="E63" s="97">
        <v>1385931.55</v>
      </c>
      <c r="F63" s="98">
        <v>1511418</v>
      </c>
      <c r="G63" s="98">
        <v>1612134.66</v>
      </c>
      <c r="H63" s="98">
        <v>1612130.23</v>
      </c>
      <c r="I63" s="213">
        <f t="shared" si="18"/>
        <v>116.32105712580105</v>
      </c>
      <c r="J63" s="240">
        <f t="shared" si="19"/>
        <v>99.99972520905915</v>
      </c>
    </row>
    <row r="64" spans="1:11" s="27" customFormat="1" x14ac:dyDescent="0.25">
      <c r="A64" s="64"/>
      <c r="B64" s="64">
        <v>312</v>
      </c>
      <c r="C64" s="64"/>
      <c r="D64" s="64" t="s">
        <v>65</v>
      </c>
      <c r="E64" s="96">
        <f t="shared" ref="E64:H64" si="21">E65</f>
        <v>69496.53</v>
      </c>
      <c r="F64" s="96">
        <f t="shared" si="21"/>
        <v>78144</v>
      </c>
      <c r="G64" s="96">
        <f t="shared" si="21"/>
        <v>81951.460000000006</v>
      </c>
      <c r="H64" s="96">
        <f t="shared" si="21"/>
        <v>81951.460000000006</v>
      </c>
      <c r="I64" s="213">
        <f t="shared" si="18"/>
        <v>117.92165738346938</v>
      </c>
      <c r="J64" s="240">
        <f t="shared" si="19"/>
        <v>100</v>
      </c>
    </row>
    <row r="65" spans="1:11" x14ac:dyDescent="0.25">
      <c r="A65" s="64"/>
      <c r="B65" s="66">
        <v>3121</v>
      </c>
      <c r="C65" s="66"/>
      <c r="D65" s="66" t="s">
        <v>65</v>
      </c>
      <c r="E65" s="97">
        <v>69496.53</v>
      </c>
      <c r="F65" s="98">
        <v>78144</v>
      </c>
      <c r="G65" s="98">
        <v>81951.460000000006</v>
      </c>
      <c r="H65" s="98">
        <v>81951.460000000006</v>
      </c>
      <c r="I65" s="213">
        <f t="shared" si="18"/>
        <v>117.92165738346938</v>
      </c>
      <c r="J65" s="240">
        <f t="shared" si="19"/>
        <v>100</v>
      </c>
    </row>
    <row r="66" spans="1:11" s="27" customFormat="1" x14ac:dyDescent="0.25">
      <c r="A66" s="64"/>
      <c r="B66" s="64">
        <v>313</v>
      </c>
      <c r="C66" s="64"/>
      <c r="D66" s="64" t="s">
        <v>66</v>
      </c>
      <c r="E66" s="96">
        <f t="shared" ref="E66:H66" si="22">E67</f>
        <v>223318.2</v>
      </c>
      <c r="F66" s="96">
        <f t="shared" si="22"/>
        <v>249627</v>
      </c>
      <c r="G66" s="96">
        <f t="shared" si="22"/>
        <v>255908.79</v>
      </c>
      <c r="H66" s="96">
        <f t="shared" si="22"/>
        <v>255900.56</v>
      </c>
      <c r="I66" s="213">
        <f t="shared" si="18"/>
        <v>114.59010506085039</v>
      </c>
      <c r="J66" s="240">
        <f t="shared" si="19"/>
        <v>99.996784010428087</v>
      </c>
    </row>
    <row r="67" spans="1:11" ht="25.5" x14ac:dyDescent="0.25">
      <c r="A67" s="64"/>
      <c r="B67" s="66">
        <v>3132</v>
      </c>
      <c r="C67" s="66"/>
      <c r="D67" s="66" t="s">
        <v>67</v>
      </c>
      <c r="E67" s="97">
        <v>223318.2</v>
      </c>
      <c r="F67" s="98">
        <v>249627</v>
      </c>
      <c r="G67" s="98">
        <v>255908.79</v>
      </c>
      <c r="H67" s="98">
        <v>255900.56</v>
      </c>
      <c r="I67" s="213">
        <f t="shared" si="18"/>
        <v>114.59010506085039</v>
      </c>
      <c r="J67" s="240">
        <f t="shared" si="19"/>
        <v>99.996784010428087</v>
      </c>
      <c r="K67" s="39"/>
    </row>
    <row r="68" spans="1:11" ht="25.5" x14ac:dyDescent="0.25">
      <c r="A68" s="64"/>
      <c r="B68" s="66">
        <v>3133</v>
      </c>
      <c r="C68" s="66"/>
      <c r="D68" s="66" t="s">
        <v>218</v>
      </c>
      <c r="E68" s="97">
        <v>0</v>
      </c>
      <c r="F68" s="97"/>
      <c r="G68" s="97"/>
      <c r="H68" s="97"/>
      <c r="I68" s="213">
        <v>0</v>
      </c>
      <c r="J68" s="240">
        <v>0</v>
      </c>
    </row>
    <row r="69" spans="1:11" hidden="1" x14ac:dyDescent="0.25">
      <c r="A69" s="85"/>
      <c r="B69" s="85"/>
      <c r="C69" s="86" t="s">
        <v>62</v>
      </c>
      <c r="D69" s="86" t="s">
        <v>120</v>
      </c>
      <c r="E69" s="87" t="e">
        <f>#REF!/7.5345</f>
        <v>#REF!</v>
      </c>
      <c r="F69" s="87">
        <v>72468</v>
      </c>
      <c r="G69" s="87">
        <v>72468</v>
      </c>
      <c r="H69" s="87">
        <v>72468</v>
      </c>
      <c r="I69" s="213" t="e">
        <f t="shared" si="18"/>
        <v>#REF!</v>
      </c>
      <c r="J69" s="240">
        <f t="shared" si="19"/>
        <v>100</v>
      </c>
    </row>
    <row r="70" spans="1:11" hidden="1" x14ac:dyDescent="0.25">
      <c r="A70" s="85"/>
      <c r="B70" s="85"/>
      <c r="C70" s="86" t="s">
        <v>47</v>
      </c>
      <c r="D70" s="86" t="s">
        <v>224</v>
      </c>
      <c r="E70" s="87" t="e">
        <f>#REF!/7.5345</f>
        <v>#REF!</v>
      </c>
      <c r="F70" s="87">
        <v>0</v>
      </c>
      <c r="G70" s="87"/>
      <c r="H70" s="87"/>
      <c r="I70" s="213" t="e">
        <f t="shared" si="18"/>
        <v>#REF!</v>
      </c>
      <c r="J70" s="240" t="e">
        <f t="shared" si="19"/>
        <v>#DIV/0!</v>
      </c>
    </row>
    <row r="71" spans="1:11" hidden="1" x14ac:dyDescent="0.25">
      <c r="A71" s="71"/>
      <c r="B71" s="72"/>
      <c r="C71" s="73" t="s">
        <v>57</v>
      </c>
      <c r="D71" s="73" t="s">
        <v>223</v>
      </c>
      <c r="E71" s="74" t="e">
        <f>#REF!/7.5345</f>
        <v>#REF!</v>
      </c>
      <c r="F71" s="74">
        <v>1766176</v>
      </c>
      <c r="G71" s="74">
        <v>1766176</v>
      </c>
      <c r="H71" s="74">
        <v>1766176</v>
      </c>
      <c r="I71" s="213" t="e">
        <f t="shared" si="18"/>
        <v>#REF!</v>
      </c>
      <c r="J71" s="240">
        <f t="shared" si="19"/>
        <v>100</v>
      </c>
      <c r="K71" s="55"/>
    </row>
    <row r="72" spans="1:11" hidden="1" x14ac:dyDescent="0.25">
      <c r="A72" s="72"/>
      <c r="B72" s="72"/>
      <c r="C72" s="73" t="s">
        <v>237</v>
      </c>
      <c r="D72" s="31" t="s">
        <v>238</v>
      </c>
      <c r="E72" s="88" t="e">
        <f>#REF!/7.5345</f>
        <v>#REF!</v>
      </c>
      <c r="F72" s="88">
        <v>0</v>
      </c>
      <c r="G72" s="88"/>
      <c r="H72" s="88"/>
      <c r="I72" s="213" t="e">
        <f t="shared" si="18"/>
        <v>#REF!</v>
      </c>
      <c r="J72" s="240" t="e">
        <f t="shared" si="19"/>
        <v>#DIV/0!</v>
      </c>
    </row>
    <row r="73" spans="1:11" hidden="1" x14ac:dyDescent="0.25">
      <c r="A73" s="85"/>
      <c r="B73" s="85"/>
      <c r="C73" s="86" t="s">
        <v>61</v>
      </c>
      <c r="D73" s="86" t="s">
        <v>227</v>
      </c>
      <c r="E73" s="87" t="e">
        <f>#REF!/7.5345</f>
        <v>#REF!</v>
      </c>
      <c r="F73" s="87">
        <v>545</v>
      </c>
      <c r="G73" s="87">
        <v>545</v>
      </c>
      <c r="H73" s="87">
        <v>545</v>
      </c>
      <c r="I73" s="213" t="e">
        <f t="shared" si="18"/>
        <v>#REF!</v>
      </c>
      <c r="J73" s="240">
        <f t="shared" si="19"/>
        <v>100</v>
      </c>
      <c r="K73" s="39"/>
    </row>
    <row r="74" spans="1:11" x14ac:dyDescent="0.25">
      <c r="A74" s="281"/>
      <c r="B74" s="274">
        <v>32</v>
      </c>
      <c r="C74" s="274"/>
      <c r="D74" s="274" t="s">
        <v>25</v>
      </c>
      <c r="E74" s="282">
        <f t="shared" ref="E74:H74" si="23">E75+E80+E87+E97</f>
        <v>319773.37</v>
      </c>
      <c r="F74" s="282">
        <f t="shared" si="23"/>
        <v>313909.49999999994</v>
      </c>
      <c r="G74" s="282">
        <f t="shared" si="23"/>
        <v>359563.51999999996</v>
      </c>
      <c r="H74" s="282">
        <f t="shared" si="23"/>
        <v>348970.44999999995</v>
      </c>
      <c r="I74" s="279">
        <f t="shared" si="18"/>
        <v>109.13055392949073</v>
      </c>
      <c r="J74" s="280">
        <f t="shared" si="19"/>
        <v>97.053908583384654</v>
      </c>
      <c r="K74" s="39"/>
    </row>
    <row r="75" spans="1:11" s="27" customFormat="1" x14ac:dyDescent="0.25">
      <c r="A75" s="75"/>
      <c r="B75" s="75">
        <v>321</v>
      </c>
      <c r="C75" s="75"/>
      <c r="D75" s="75" t="s">
        <v>68</v>
      </c>
      <c r="E75" s="99">
        <f t="shared" ref="E75:H75" si="24">SUM(E76:E79)</f>
        <v>59724.65</v>
      </c>
      <c r="F75" s="99">
        <f t="shared" si="24"/>
        <v>73288.079999999987</v>
      </c>
      <c r="G75" s="99">
        <f t="shared" si="24"/>
        <v>70125.88</v>
      </c>
      <c r="H75" s="99">
        <f t="shared" si="24"/>
        <v>70104.94</v>
      </c>
      <c r="I75" s="213">
        <f t="shared" si="18"/>
        <v>117.3802441705393</v>
      </c>
      <c r="J75" s="240">
        <f t="shared" si="19"/>
        <v>99.970139412154253</v>
      </c>
    </row>
    <row r="76" spans="1:11" x14ac:dyDescent="0.25">
      <c r="A76" s="78"/>
      <c r="B76" s="78">
        <v>3211</v>
      </c>
      <c r="C76" s="78"/>
      <c r="D76" s="78" t="s">
        <v>78</v>
      </c>
      <c r="E76" s="97">
        <v>5934.08</v>
      </c>
      <c r="F76" s="98">
        <v>9979.39</v>
      </c>
      <c r="G76" s="98">
        <v>9984.35</v>
      </c>
      <c r="H76" s="98">
        <v>9973.41</v>
      </c>
      <c r="I76" s="213">
        <f t="shared" si="18"/>
        <v>168.07002938955998</v>
      </c>
      <c r="J76" s="240">
        <f t="shared" si="19"/>
        <v>99.890428520634785</v>
      </c>
      <c r="K76" s="39"/>
    </row>
    <row r="77" spans="1:11" ht="26.25" x14ac:dyDescent="0.25">
      <c r="A77" s="101"/>
      <c r="B77" s="101">
        <v>3212</v>
      </c>
      <c r="C77" s="101"/>
      <c r="D77" s="102" t="s">
        <v>69</v>
      </c>
      <c r="E77" s="97">
        <v>52781.8</v>
      </c>
      <c r="F77" s="98">
        <v>61796</v>
      </c>
      <c r="G77" s="98">
        <v>58620.39</v>
      </c>
      <c r="H77" s="98">
        <v>58620.39</v>
      </c>
      <c r="I77" s="213">
        <f t="shared" si="18"/>
        <v>111.06174855726785</v>
      </c>
      <c r="J77" s="240">
        <f t="shared" si="19"/>
        <v>100</v>
      </c>
    </row>
    <row r="78" spans="1:11" x14ac:dyDescent="0.25">
      <c r="A78" s="78"/>
      <c r="B78" s="78">
        <v>3213</v>
      </c>
      <c r="C78" s="78"/>
      <c r="D78" s="78" t="s">
        <v>79</v>
      </c>
      <c r="E78" s="97">
        <v>491.74</v>
      </c>
      <c r="F78" s="98">
        <v>875.79</v>
      </c>
      <c r="G78" s="98">
        <v>1017.94</v>
      </c>
      <c r="H78" s="98">
        <v>1007.94</v>
      </c>
      <c r="I78" s="213">
        <f t="shared" si="18"/>
        <v>204.97417334363689</v>
      </c>
      <c r="J78" s="240">
        <f t="shared" si="19"/>
        <v>99.017623828516406</v>
      </c>
    </row>
    <row r="79" spans="1:11" x14ac:dyDescent="0.25">
      <c r="A79" s="78"/>
      <c r="B79" s="78">
        <v>3214</v>
      </c>
      <c r="C79" s="78"/>
      <c r="D79" s="78" t="s">
        <v>80</v>
      </c>
      <c r="E79" s="97">
        <v>517.03</v>
      </c>
      <c r="F79" s="98">
        <v>636.9</v>
      </c>
      <c r="G79" s="98">
        <v>503.2</v>
      </c>
      <c r="H79" s="98">
        <v>503.2</v>
      </c>
      <c r="I79" s="213">
        <f t="shared" si="18"/>
        <v>97.32510686033693</v>
      </c>
      <c r="J79" s="240">
        <f t="shared" si="19"/>
        <v>100</v>
      </c>
    </row>
    <row r="80" spans="1:11" s="27" customFormat="1" x14ac:dyDescent="0.25">
      <c r="A80" s="75"/>
      <c r="B80" s="75">
        <v>322</v>
      </c>
      <c r="C80" s="76"/>
      <c r="D80" s="81" t="s">
        <v>70</v>
      </c>
      <c r="E80" s="99">
        <f t="shared" ref="E80:H80" si="25">SUM(E81:E86)</f>
        <v>165122.47</v>
      </c>
      <c r="F80" s="99">
        <f t="shared" si="25"/>
        <v>177469.46999999997</v>
      </c>
      <c r="G80" s="99">
        <f t="shared" si="25"/>
        <v>224000.08999999997</v>
      </c>
      <c r="H80" s="99">
        <f t="shared" si="25"/>
        <v>214850.01999999996</v>
      </c>
      <c r="I80" s="213">
        <f t="shared" si="18"/>
        <v>130.1155560475809</v>
      </c>
      <c r="J80" s="240">
        <f t="shared" si="19"/>
        <v>95.915148962663352</v>
      </c>
      <c r="K80" s="124"/>
    </row>
    <row r="81" spans="1:11" x14ac:dyDescent="0.25">
      <c r="A81" s="78"/>
      <c r="B81" s="78">
        <v>3221</v>
      </c>
      <c r="C81" s="79"/>
      <c r="D81" s="103" t="s">
        <v>81</v>
      </c>
      <c r="E81" s="97">
        <v>24389.06</v>
      </c>
      <c r="F81" s="98">
        <v>16271.72</v>
      </c>
      <c r="G81" s="98">
        <v>14025.05</v>
      </c>
      <c r="H81" s="98">
        <v>13172.53</v>
      </c>
      <c r="I81" s="213">
        <f t="shared" si="18"/>
        <v>54.009994645140083</v>
      </c>
      <c r="J81" s="240">
        <f t="shared" si="19"/>
        <v>93.921447695373644</v>
      </c>
    </row>
    <row r="82" spans="1:11" x14ac:dyDescent="0.25">
      <c r="A82" s="78"/>
      <c r="B82" s="78">
        <v>3222</v>
      </c>
      <c r="C82" s="79"/>
      <c r="D82" s="103" t="s">
        <v>82</v>
      </c>
      <c r="E82" s="97">
        <v>94356.26</v>
      </c>
      <c r="F82" s="98">
        <v>120161.72</v>
      </c>
      <c r="G82" s="98">
        <v>167424.01999999999</v>
      </c>
      <c r="H82" s="98">
        <v>159483.82999999999</v>
      </c>
      <c r="I82" s="213">
        <f t="shared" si="18"/>
        <v>169.0230515707172</v>
      </c>
      <c r="J82" s="240">
        <f t="shared" si="19"/>
        <v>95.25743677639565</v>
      </c>
    </row>
    <row r="83" spans="1:11" x14ac:dyDescent="0.25">
      <c r="A83" s="78"/>
      <c r="B83" s="78">
        <v>3223</v>
      </c>
      <c r="C83" s="79"/>
      <c r="D83" s="103" t="s">
        <v>94</v>
      </c>
      <c r="E83" s="97">
        <v>33816.92</v>
      </c>
      <c r="F83" s="98">
        <v>32402.37</v>
      </c>
      <c r="G83" s="98">
        <v>34388.17</v>
      </c>
      <c r="H83" s="104">
        <v>34387.18</v>
      </c>
      <c r="I83" s="213">
        <f t="shared" si="18"/>
        <v>101.68631560768988</v>
      </c>
      <c r="J83" s="240">
        <f t="shared" si="19"/>
        <v>99.997121102983968</v>
      </c>
    </row>
    <row r="84" spans="1:11" x14ac:dyDescent="0.25">
      <c r="A84" s="78"/>
      <c r="B84" s="78">
        <v>3224</v>
      </c>
      <c r="C84" s="79"/>
      <c r="D84" s="103" t="s">
        <v>95</v>
      </c>
      <c r="E84" s="97">
        <v>3905.32</v>
      </c>
      <c r="F84" s="98">
        <v>4845.3</v>
      </c>
      <c r="G84" s="98">
        <v>4645.3</v>
      </c>
      <c r="H84" s="104">
        <v>4645.3</v>
      </c>
      <c r="I84" s="213">
        <f t="shared" si="18"/>
        <v>118.94799913963516</v>
      </c>
      <c r="J84" s="240">
        <f t="shared" si="19"/>
        <v>100</v>
      </c>
    </row>
    <row r="85" spans="1:11" x14ac:dyDescent="0.25">
      <c r="A85" s="78"/>
      <c r="B85" s="78">
        <v>3225</v>
      </c>
      <c r="C85" s="79"/>
      <c r="D85" s="103" t="s">
        <v>71</v>
      </c>
      <c r="E85" s="97">
        <v>7963.37</v>
      </c>
      <c r="F85" s="98">
        <v>2844.09</v>
      </c>
      <c r="G85" s="98">
        <v>1577.43</v>
      </c>
      <c r="H85" s="98">
        <v>1294.49</v>
      </c>
      <c r="I85" s="213">
        <f t="shared" si="18"/>
        <v>16.255555123019526</v>
      </c>
      <c r="J85" s="240">
        <f t="shared" si="19"/>
        <v>82.063229430149036</v>
      </c>
    </row>
    <row r="86" spans="1:11" x14ac:dyDescent="0.25">
      <c r="A86" s="78"/>
      <c r="B86" s="78">
        <v>3227</v>
      </c>
      <c r="C86" s="76"/>
      <c r="D86" s="78" t="s">
        <v>96</v>
      </c>
      <c r="E86" s="97">
        <v>691.54</v>
      </c>
      <c r="F86" s="98">
        <v>944.27</v>
      </c>
      <c r="G86" s="98">
        <v>1940.12</v>
      </c>
      <c r="H86" s="104">
        <v>1866.69</v>
      </c>
      <c r="I86" s="213">
        <f t="shared" si="18"/>
        <v>269.93232495589552</v>
      </c>
      <c r="J86" s="240">
        <f t="shared" si="19"/>
        <v>96.21518256602684</v>
      </c>
    </row>
    <row r="87" spans="1:11" s="27" customFormat="1" x14ac:dyDescent="0.25">
      <c r="A87" s="75"/>
      <c r="B87" s="75">
        <v>323</v>
      </c>
      <c r="C87" s="76"/>
      <c r="D87" s="81" t="s">
        <v>83</v>
      </c>
      <c r="E87" s="99">
        <f t="shared" ref="E87:H87" si="26">SUM(E88:E96)</f>
        <v>81718.12</v>
      </c>
      <c r="F87" s="99">
        <f t="shared" si="26"/>
        <v>44079.08</v>
      </c>
      <c r="G87" s="99">
        <f t="shared" si="26"/>
        <v>47791.88</v>
      </c>
      <c r="H87" s="99">
        <f t="shared" si="26"/>
        <v>48259.080000000009</v>
      </c>
      <c r="I87" s="213">
        <f t="shared" si="18"/>
        <v>59.055543617498806</v>
      </c>
      <c r="J87" s="240">
        <f t="shared" si="19"/>
        <v>100.97757192225963</v>
      </c>
    </row>
    <row r="88" spans="1:11" x14ac:dyDescent="0.25">
      <c r="A88" s="78"/>
      <c r="B88" s="78">
        <v>3231</v>
      </c>
      <c r="C88" s="79"/>
      <c r="D88" s="103" t="s">
        <v>125</v>
      </c>
      <c r="E88" s="100">
        <v>9860.85</v>
      </c>
      <c r="F88" s="100">
        <v>9320.4599999999991</v>
      </c>
      <c r="G88" s="100">
        <v>11005.72</v>
      </c>
      <c r="H88" s="100">
        <v>11003.22</v>
      </c>
      <c r="I88" s="213">
        <f t="shared" si="18"/>
        <v>111.58490393830145</v>
      </c>
      <c r="J88" s="240">
        <f t="shared" si="19"/>
        <v>99.977284539312279</v>
      </c>
      <c r="K88" s="39"/>
    </row>
    <row r="89" spans="1:11" x14ac:dyDescent="0.25">
      <c r="A89" s="78"/>
      <c r="B89" s="78">
        <v>3232</v>
      </c>
      <c r="C89" s="79"/>
      <c r="D89" s="103" t="s">
        <v>97</v>
      </c>
      <c r="E89" s="97">
        <v>45910.1</v>
      </c>
      <c r="F89" s="98">
        <v>9601.01</v>
      </c>
      <c r="G89" s="98">
        <v>11703.1</v>
      </c>
      <c r="H89" s="104">
        <v>11703.1</v>
      </c>
      <c r="I89" s="213">
        <f t="shared" si="18"/>
        <v>25.491340685382958</v>
      </c>
      <c r="J89" s="240">
        <f t="shared" si="19"/>
        <v>100</v>
      </c>
    </row>
    <row r="90" spans="1:11" x14ac:dyDescent="0.25">
      <c r="A90" s="78"/>
      <c r="B90" s="78">
        <v>3233</v>
      </c>
      <c r="C90" s="79"/>
      <c r="D90" s="103" t="s">
        <v>101</v>
      </c>
      <c r="E90" s="97">
        <v>622.74</v>
      </c>
      <c r="F90" s="98">
        <v>66.36</v>
      </c>
      <c r="G90" s="98">
        <v>632.21</v>
      </c>
      <c r="H90" s="104">
        <v>632.21</v>
      </c>
      <c r="I90" s="213">
        <f t="shared" si="18"/>
        <v>101.52069884703087</v>
      </c>
      <c r="J90" s="240">
        <f t="shared" si="19"/>
        <v>100</v>
      </c>
    </row>
    <row r="91" spans="1:11" x14ac:dyDescent="0.25">
      <c r="A91" s="78"/>
      <c r="B91" s="78">
        <v>3234</v>
      </c>
      <c r="C91" s="79"/>
      <c r="D91" s="103" t="s">
        <v>98</v>
      </c>
      <c r="E91" s="97">
        <v>8500.7199999999993</v>
      </c>
      <c r="F91" s="98">
        <v>11281.75</v>
      </c>
      <c r="G91" s="98">
        <v>8428.42</v>
      </c>
      <c r="H91" s="104">
        <v>8779.8700000000008</v>
      </c>
      <c r="I91" s="213">
        <f t="shared" si="18"/>
        <v>103.28383948653763</v>
      </c>
      <c r="J91" s="240">
        <f t="shared" si="19"/>
        <v>104.16982067813423</v>
      </c>
    </row>
    <row r="92" spans="1:11" x14ac:dyDescent="0.25">
      <c r="A92" s="78"/>
      <c r="B92" s="78">
        <v>3235</v>
      </c>
      <c r="C92" s="79"/>
      <c r="D92" s="103" t="s">
        <v>102</v>
      </c>
      <c r="E92" s="97">
        <v>4155.88</v>
      </c>
      <c r="F92" s="97">
        <v>4167.5</v>
      </c>
      <c r="G92" s="97">
        <v>4561.58</v>
      </c>
      <c r="H92" s="115">
        <v>4561.58</v>
      </c>
      <c r="I92" s="213">
        <f t="shared" si="18"/>
        <v>109.76207205212856</v>
      </c>
      <c r="J92" s="240">
        <f t="shared" si="19"/>
        <v>100</v>
      </c>
    </row>
    <row r="93" spans="1:11" x14ac:dyDescent="0.25">
      <c r="A93" s="78"/>
      <c r="B93" s="78">
        <v>3236</v>
      </c>
      <c r="C93" s="79"/>
      <c r="D93" s="103" t="s">
        <v>99</v>
      </c>
      <c r="E93" s="100">
        <v>7019.76</v>
      </c>
      <c r="F93" s="100">
        <v>3849.35</v>
      </c>
      <c r="G93" s="100">
        <v>5095.25</v>
      </c>
      <c r="H93" s="100">
        <v>5233.26</v>
      </c>
      <c r="I93" s="213">
        <f t="shared" si="18"/>
        <v>74.550411979896751</v>
      </c>
      <c r="J93" s="240">
        <f t="shared" si="19"/>
        <v>102.70860114812817</v>
      </c>
    </row>
    <row r="94" spans="1:11" x14ac:dyDescent="0.25">
      <c r="A94" s="78"/>
      <c r="B94" s="78">
        <v>3237</v>
      </c>
      <c r="C94" s="79"/>
      <c r="D94" s="103" t="s">
        <v>84</v>
      </c>
      <c r="E94" s="97">
        <v>3412.69</v>
      </c>
      <c r="F94" s="98">
        <v>3204.56</v>
      </c>
      <c r="G94" s="98">
        <v>4216.13</v>
      </c>
      <c r="H94" s="98">
        <v>4196.37</v>
      </c>
      <c r="I94" s="213">
        <f t="shared" si="18"/>
        <v>122.96370311982629</v>
      </c>
      <c r="J94" s="240">
        <f t="shared" si="19"/>
        <v>99.531323749504878</v>
      </c>
    </row>
    <row r="95" spans="1:11" x14ac:dyDescent="0.25">
      <c r="A95" s="78"/>
      <c r="B95" s="78">
        <v>3238</v>
      </c>
      <c r="C95" s="79"/>
      <c r="D95" s="103" t="s">
        <v>103</v>
      </c>
      <c r="E95" s="105">
        <v>2148.2800000000002</v>
      </c>
      <c r="F95" s="105">
        <v>2389.0100000000002</v>
      </c>
      <c r="G95" s="105">
        <v>2102.9699999999998</v>
      </c>
      <c r="H95" s="105">
        <v>2102.9699999999998</v>
      </c>
      <c r="I95" s="213">
        <f t="shared" si="18"/>
        <v>97.890870836203831</v>
      </c>
      <c r="J95" s="240">
        <f t="shared" si="19"/>
        <v>100</v>
      </c>
    </row>
    <row r="96" spans="1:11" x14ac:dyDescent="0.25">
      <c r="A96" s="78"/>
      <c r="B96" s="78">
        <v>3239</v>
      </c>
      <c r="C96" s="79"/>
      <c r="D96" s="103" t="s">
        <v>104</v>
      </c>
      <c r="E96" s="97">
        <v>87.1</v>
      </c>
      <c r="F96" s="98">
        <v>199.08</v>
      </c>
      <c r="G96" s="98">
        <v>46.5</v>
      </c>
      <c r="H96" s="98">
        <v>46.5</v>
      </c>
      <c r="I96" s="213">
        <f t="shared" si="18"/>
        <v>53.386911595866827</v>
      </c>
      <c r="J96" s="240">
        <f t="shared" si="19"/>
        <v>100</v>
      </c>
    </row>
    <row r="97" spans="1:13" s="27" customFormat="1" ht="25.5" x14ac:dyDescent="0.25">
      <c r="A97" s="75"/>
      <c r="B97" s="75">
        <v>329</v>
      </c>
      <c r="C97" s="76"/>
      <c r="D97" s="81" t="s">
        <v>73</v>
      </c>
      <c r="E97" s="99">
        <f t="shared" ref="E97:H97" si="27">SUM(E98:E104)</f>
        <v>13208.13</v>
      </c>
      <c r="F97" s="99">
        <f t="shared" si="27"/>
        <v>19072.870000000003</v>
      </c>
      <c r="G97" s="99">
        <f t="shared" si="27"/>
        <v>17645.670000000002</v>
      </c>
      <c r="H97" s="99">
        <f t="shared" si="27"/>
        <v>15756.41</v>
      </c>
      <c r="I97" s="213">
        <f t="shared" si="18"/>
        <v>119.29326861561782</v>
      </c>
      <c r="J97" s="240">
        <f t="shared" si="19"/>
        <v>89.293350720034994</v>
      </c>
      <c r="K97" s="124"/>
    </row>
    <row r="98" spans="1:13" ht="25.5" x14ac:dyDescent="0.25">
      <c r="A98" s="78"/>
      <c r="B98" s="78">
        <v>3291</v>
      </c>
      <c r="C98" s="79"/>
      <c r="D98" s="103" t="s">
        <v>109</v>
      </c>
      <c r="E98" s="105">
        <v>0</v>
      </c>
      <c r="F98" s="105">
        <v>796.34</v>
      </c>
      <c r="G98" s="105">
        <v>0</v>
      </c>
      <c r="H98" s="105">
        <v>0</v>
      </c>
      <c r="I98" s="213"/>
      <c r="J98" s="240"/>
    </row>
    <row r="99" spans="1:13" x14ac:dyDescent="0.25">
      <c r="A99" s="78"/>
      <c r="B99" s="78">
        <v>3292</v>
      </c>
      <c r="C99" s="79"/>
      <c r="D99" s="103" t="s">
        <v>126</v>
      </c>
      <c r="E99" s="105">
        <v>0</v>
      </c>
      <c r="F99" s="105"/>
      <c r="G99" s="105">
        <v>0</v>
      </c>
      <c r="H99" s="105">
        <v>0</v>
      </c>
      <c r="I99" s="213"/>
      <c r="J99" s="240"/>
    </row>
    <row r="100" spans="1:13" x14ac:dyDescent="0.25">
      <c r="A100" s="78"/>
      <c r="B100" s="78">
        <v>3293</v>
      </c>
      <c r="C100" s="79"/>
      <c r="D100" s="103" t="s">
        <v>113</v>
      </c>
      <c r="E100" s="105">
        <v>0</v>
      </c>
      <c r="F100" s="105"/>
      <c r="G100" s="105">
        <v>0</v>
      </c>
      <c r="H100" s="105">
        <v>0</v>
      </c>
      <c r="I100" s="213"/>
      <c r="J100" s="240"/>
      <c r="M100" s="39"/>
    </row>
    <row r="101" spans="1:13" x14ac:dyDescent="0.25">
      <c r="A101" s="78"/>
      <c r="B101" s="78">
        <v>3294</v>
      </c>
      <c r="C101" s="79"/>
      <c r="D101" s="103" t="s">
        <v>105</v>
      </c>
      <c r="E101" s="105">
        <v>159.27000000000001</v>
      </c>
      <c r="F101" s="105">
        <v>159.27000000000001</v>
      </c>
      <c r="G101" s="105">
        <v>163.09</v>
      </c>
      <c r="H101" s="105">
        <v>163.09</v>
      </c>
      <c r="I101" s="213">
        <f t="shared" si="18"/>
        <v>102.39844289571167</v>
      </c>
      <c r="J101" s="240">
        <f t="shared" si="19"/>
        <v>100</v>
      </c>
    </row>
    <row r="102" spans="1:13" x14ac:dyDescent="0.25">
      <c r="A102" s="78"/>
      <c r="B102" s="78">
        <v>3295</v>
      </c>
      <c r="C102" s="79"/>
      <c r="D102" s="103" t="s">
        <v>72</v>
      </c>
      <c r="E102" s="97">
        <v>1178.08</v>
      </c>
      <c r="F102" s="98">
        <v>3632.72</v>
      </c>
      <c r="G102" s="98">
        <v>900.98</v>
      </c>
      <c r="H102" s="98">
        <v>900.98</v>
      </c>
      <c r="I102" s="213">
        <f t="shared" si="18"/>
        <v>76.478677169631951</v>
      </c>
      <c r="J102" s="240">
        <f t="shared" si="19"/>
        <v>100</v>
      </c>
    </row>
    <row r="103" spans="1:13" x14ac:dyDescent="0.25">
      <c r="A103" s="78"/>
      <c r="B103" s="78">
        <v>3296</v>
      </c>
      <c r="C103" s="79"/>
      <c r="D103" s="103" t="s">
        <v>74</v>
      </c>
      <c r="E103" s="97">
        <v>3359.55</v>
      </c>
      <c r="F103" s="98">
        <v>2500</v>
      </c>
      <c r="G103" s="98">
        <v>746.57</v>
      </c>
      <c r="H103" s="98">
        <v>746.57</v>
      </c>
      <c r="I103" s="213">
        <f t="shared" si="18"/>
        <v>22.222321441859773</v>
      </c>
      <c r="J103" s="240">
        <f t="shared" si="19"/>
        <v>100</v>
      </c>
    </row>
    <row r="104" spans="1:13" x14ac:dyDescent="0.25">
      <c r="A104" s="78"/>
      <c r="B104" s="78">
        <v>3299</v>
      </c>
      <c r="C104" s="79"/>
      <c r="D104" s="103" t="s">
        <v>73</v>
      </c>
      <c r="E104" s="97">
        <v>8511.23</v>
      </c>
      <c r="F104" s="98">
        <v>11984.54</v>
      </c>
      <c r="G104" s="98">
        <v>15835.03</v>
      </c>
      <c r="H104" s="98">
        <v>13945.77</v>
      </c>
      <c r="I104" s="213">
        <f t="shared" si="18"/>
        <v>163.85140573101657</v>
      </c>
      <c r="J104" s="240">
        <f t="shared" si="19"/>
        <v>88.069110067994814</v>
      </c>
    </row>
    <row r="105" spans="1:13" hidden="1" x14ac:dyDescent="0.25">
      <c r="A105" s="85"/>
      <c r="B105" s="85"/>
      <c r="C105" s="86" t="s">
        <v>62</v>
      </c>
      <c r="D105" s="86" t="s">
        <v>120</v>
      </c>
      <c r="E105" s="87"/>
      <c r="F105" s="87"/>
      <c r="G105" s="87"/>
      <c r="H105" s="87"/>
      <c r="I105" s="213" t="e">
        <f t="shared" si="18"/>
        <v>#DIV/0!</v>
      </c>
      <c r="J105" s="240" t="e">
        <f t="shared" si="19"/>
        <v>#DIV/0!</v>
      </c>
      <c r="K105" s="55"/>
    </row>
    <row r="106" spans="1:13" hidden="1" x14ac:dyDescent="0.25">
      <c r="A106" s="85"/>
      <c r="B106" s="85"/>
      <c r="C106" s="86" t="s">
        <v>47</v>
      </c>
      <c r="D106" s="86" t="s">
        <v>224</v>
      </c>
      <c r="E106" s="87"/>
      <c r="F106" s="87"/>
      <c r="G106" s="87"/>
      <c r="H106" s="87"/>
      <c r="I106" s="213" t="e">
        <f t="shared" si="18"/>
        <v>#DIV/0!</v>
      </c>
      <c r="J106" s="240" t="e">
        <f t="shared" si="19"/>
        <v>#DIV/0!</v>
      </c>
    </row>
    <row r="107" spans="1:13" ht="25.5" hidden="1" x14ac:dyDescent="0.25">
      <c r="A107" s="72"/>
      <c r="B107" s="72"/>
      <c r="C107" s="73" t="s">
        <v>233</v>
      </c>
      <c r="D107" s="31" t="s">
        <v>172</v>
      </c>
      <c r="E107" s="88"/>
      <c r="F107" s="88"/>
      <c r="G107" s="88"/>
      <c r="H107" s="88"/>
      <c r="I107" s="213" t="e">
        <f t="shared" si="18"/>
        <v>#DIV/0!</v>
      </c>
      <c r="J107" s="240" t="e">
        <f t="shared" si="19"/>
        <v>#DIV/0!</v>
      </c>
    </row>
    <row r="108" spans="1:13" hidden="1" x14ac:dyDescent="0.25">
      <c r="A108" s="71"/>
      <c r="B108" s="72"/>
      <c r="C108" s="73" t="s">
        <v>93</v>
      </c>
      <c r="D108" s="73" t="s">
        <v>225</v>
      </c>
      <c r="E108" s="74"/>
      <c r="F108" s="74"/>
      <c r="G108" s="74"/>
      <c r="H108" s="74"/>
      <c r="I108" s="213" t="e">
        <f t="shared" si="18"/>
        <v>#DIV/0!</v>
      </c>
      <c r="J108" s="240" t="e">
        <f t="shared" si="19"/>
        <v>#DIV/0!</v>
      </c>
    </row>
    <row r="109" spans="1:13" ht="25.5" hidden="1" x14ac:dyDescent="0.25">
      <c r="A109" s="72"/>
      <c r="B109" s="72"/>
      <c r="C109" s="73" t="s">
        <v>236</v>
      </c>
      <c r="D109" s="31" t="s">
        <v>184</v>
      </c>
      <c r="E109" s="74"/>
      <c r="F109" s="88"/>
      <c r="G109" s="88"/>
      <c r="H109" s="88"/>
      <c r="I109" s="213" t="e">
        <f t="shared" si="18"/>
        <v>#DIV/0!</v>
      </c>
      <c r="J109" s="240" t="e">
        <f t="shared" si="19"/>
        <v>#DIV/0!</v>
      </c>
    </row>
    <row r="110" spans="1:13" hidden="1" x14ac:dyDescent="0.25">
      <c r="A110" s="71"/>
      <c r="B110" s="72"/>
      <c r="C110" s="73" t="s">
        <v>57</v>
      </c>
      <c r="D110" s="73" t="s">
        <v>223</v>
      </c>
      <c r="E110" s="74"/>
      <c r="F110" s="74"/>
      <c r="G110" s="74"/>
      <c r="H110" s="74"/>
      <c r="I110" s="213" t="e">
        <f t="shared" si="18"/>
        <v>#DIV/0!</v>
      </c>
      <c r="J110" s="240" t="e">
        <f t="shared" si="19"/>
        <v>#DIV/0!</v>
      </c>
    </row>
    <row r="111" spans="1:13" hidden="1" x14ac:dyDescent="0.25">
      <c r="A111" s="72"/>
      <c r="B111" s="72"/>
      <c r="C111" s="73" t="s">
        <v>237</v>
      </c>
      <c r="D111" s="31" t="s">
        <v>238</v>
      </c>
      <c r="E111" s="88"/>
      <c r="F111" s="88"/>
      <c r="G111" s="88"/>
      <c r="H111" s="88"/>
      <c r="I111" s="213" t="e">
        <f t="shared" si="18"/>
        <v>#DIV/0!</v>
      </c>
      <c r="J111" s="240" t="e">
        <f t="shared" si="19"/>
        <v>#DIV/0!</v>
      </c>
    </row>
    <row r="112" spans="1:13" hidden="1" x14ac:dyDescent="0.25">
      <c r="A112" s="85"/>
      <c r="B112" s="85"/>
      <c r="C112" s="86" t="s">
        <v>61</v>
      </c>
      <c r="D112" s="86" t="s">
        <v>227</v>
      </c>
      <c r="E112" s="87"/>
      <c r="F112" s="87"/>
      <c r="G112" s="87"/>
      <c r="H112" s="87"/>
      <c r="I112" s="213" t="e">
        <f t="shared" si="18"/>
        <v>#DIV/0!</v>
      </c>
      <c r="J112" s="240" t="e">
        <f t="shared" si="19"/>
        <v>#DIV/0!</v>
      </c>
    </row>
    <row r="113" spans="1:11" ht="25.5" hidden="1" x14ac:dyDescent="0.25">
      <c r="A113" s="72"/>
      <c r="B113" s="72"/>
      <c r="C113" s="73" t="s">
        <v>239</v>
      </c>
      <c r="D113" s="31" t="s">
        <v>213</v>
      </c>
      <c r="E113" s="88"/>
      <c r="F113" s="88"/>
      <c r="G113" s="88"/>
      <c r="H113" s="88"/>
      <c r="I113" s="213" t="e">
        <f t="shared" si="18"/>
        <v>#DIV/0!</v>
      </c>
      <c r="J113" s="240" t="e">
        <f t="shared" si="19"/>
        <v>#DIV/0!</v>
      </c>
    </row>
    <row r="114" spans="1:11" x14ac:dyDescent="0.25">
      <c r="A114" s="281"/>
      <c r="B114" s="274">
        <v>34</v>
      </c>
      <c r="C114" s="274"/>
      <c r="D114" s="283" t="s">
        <v>75</v>
      </c>
      <c r="E114" s="282">
        <f>E115</f>
        <v>6325.47</v>
      </c>
      <c r="F114" s="282">
        <f>F115</f>
        <v>5500.4</v>
      </c>
      <c r="G114" s="282">
        <f t="shared" ref="G114:H114" si="28">G115</f>
        <v>1653.26</v>
      </c>
      <c r="H114" s="282">
        <f t="shared" si="28"/>
        <v>1650.39</v>
      </c>
      <c r="I114" s="279">
        <f t="shared" si="18"/>
        <v>26.091183738125391</v>
      </c>
      <c r="J114" s="280">
        <f t="shared" si="19"/>
        <v>99.826403590481831</v>
      </c>
    </row>
    <row r="115" spans="1:11" s="27" customFormat="1" x14ac:dyDescent="0.25">
      <c r="A115" s="75"/>
      <c r="B115" s="75">
        <v>343</v>
      </c>
      <c r="C115" s="76"/>
      <c r="D115" s="81" t="s">
        <v>76</v>
      </c>
      <c r="E115" s="99">
        <f>E116+E117</f>
        <v>6325.47</v>
      </c>
      <c r="F115" s="99">
        <f>F116+F117</f>
        <v>5500.4</v>
      </c>
      <c r="G115" s="99">
        <f t="shared" ref="G115:H115" si="29">G116+G117</f>
        <v>1653.26</v>
      </c>
      <c r="H115" s="99">
        <f t="shared" si="29"/>
        <v>1650.39</v>
      </c>
      <c r="I115" s="213">
        <f t="shared" si="18"/>
        <v>26.091183738125391</v>
      </c>
      <c r="J115" s="240">
        <f t="shared" si="19"/>
        <v>99.826403590481831</v>
      </c>
      <c r="K115" s="124"/>
    </row>
    <row r="116" spans="1:11" ht="26.25" x14ac:dyDescent="0.25">
      <c r="A116" s="101"/>
      <c r="B116" s="101">
        <v>3431</v>
      </c>
      <c r="C116" s="106"/>
      <c r="D116" s="102" t="s">
        <v>106</v>
      </c>
      <c r="E116" s="97">
        <v>1475.71</v>
      </c>
      <c r="F116" s="98">
        <v>1975.4</v>
      </c>
      <c r="G116" s="98">
        <v>1234.47</v>
      </c>
      <c r="H116" s="104">
        <v>1234.47</v>
      </c>
      <c r="I116" s="213">
        <f t="shared" si="18"/>
        <v>83.652614673614735</v>
      </c>
      <c r="J116" s="240">
        <f t="shared" si="19"/>
        <v>100</v>
      </c>
      <c r="K116" s="39"/>
    </row>
    <row r="117" spans="1:11" x14ac:dyDescent="0.25">
      <c r="A117" s="78"/>
      <c r="B117" s="78">
        <v>3433</v>
      </c>
      <c r="C117" s="76"/>
      <c r="D117" s="103" t="s">
        <v>77</v>
      </c>
      <c r="E117" s="97">
        <v>4849.76</v>
      </c>
      <c r="F117" s="98">
        <v>3525</v>
      </c>
      <c r="G117" s="98">
        <v>418.79</v>
      </c>
      <c r="H117" s="98">
        <v>415.92</v>
      </c>
      <c r="I117" s="213">
        <f t="shared" si="18"/>
        <v>8.576094487149879</v>
      </c>
      <c r="J117" s="240">
        <f t="shared" si="19"/>
        <v>99.314692327897035</v>
      </c>
    </row>
    <row r="118" spans="1:11" hidden="1" x14ac:dyDescent="0.25">
      <c r="A118" s="85"/>
      <c r="B118" s="85"/>
      <c r="C118" s="86" t="s">
        <v>62</v>
      </c>
      <c r="D118" s="86" t="s">
        <v>120</v>
      </c>
      <c r="E118" s="87" t="e">
        <f>#REF!/7.5345</f>
        <v>#REF!</v>
      </c>
      <c r="F118" s="87">
        <v>1725.4</v>
      </c>
      <c r="G118" s="87">
        <v>1725.4</v>
      </c>
      <c r="H118" s="87">
        <v>1725.4</v>
      </c>
      <c r="I118" s="213" t="e">
        <f t="shared" si="18"/>
        <v>#REF!</v>
      </c>
      <c r="J118" s="240">
        <f t="shared" si="19"/>
        <v>100</v>
      </c>
    </row>
    <row r="119" spans="1:11" hidden="1" x14ac:dyDescent="0.25">
      <c r="A119" s="85"/>
      <c r="B119" s="85"/>
      <c r="C119" s="86" t="s">
        <v>57</v>
      </c>
      <c r="D119" s="86" t="s">
        <v>223</v>
      </c>
      <c r="E119" s="87"/>
      <c r="F119" s="87">
        <v>3500</v>
      </c>
      <c r="G119" s="87">
        <v>3500</v>
      </c>
      <c r="H119" s="87">
        <v>3500</v>
      </c>
      <c r="I119" s="213" t="e">
        <f t="shared" si="18"/>
        <v>#DIV/0!</v>
      </c>
      <c r="J119" s="240">
        <f t="shared" si="19"/>
        <v>100</v>
      </c>
      <c r="K119" s="55"/>
    </row>
    <row r="120" spans="1:11" hidden="1" x14ac:dyDescent="0.25">
      <c r="A120" s="71"/>
      <c r="B120" s="72"/>
      <c r="C120" s="73" t="s">
        <v>93</v>
      </c>
      <c r="D120" s="73" t="s">
        <v>225</v>
      </c>
      <c r="E120" s="74" t="e">
        <f>#REF!/7.5345</f>
        <v>#REF!</v>
      </c>
      <c r="F120" s="74">
        <v>200</v>
      </c>
      <c r="G120" s="74">
        <v>200</v>
      </c>
      <c r="H120" s="74">
        <v>200</v>
      </c>
      <c r="I120" s="213" t="e">
        <f t="shared" si="18"/>
        <v>#REF!</v>
      </c>
      <c r="J120" s="240">
        <f t="shared" si="19"/>
        <v>100</v>
      </c>
    </row>
    <row r="121" spans="1:11" hidden="1" x14ac:dyDescent="0.25">
      <c r="A121" s="71"/>
      <c r="B121" s="72"/>
      <c r="C121" s="73" t="s">
        <v>233</v>
      </c>
      <c r="D121" s="73" t="s">
        <v>244</v>
      </c>
      <c r="E121" s="74" t="e">
        <f>#REF!/7.5345</f>
        <v>#REF!</v>
      </c>
      <c r="F121" s="74">
        <v>75</v>
      </c>
      <c r="G121" s="74">
        <v>75</v>
      </c>
      <c r="H121" s="74">
        <v>75</v>
      </c>
      <c r="I121" s="213" t="e">
        <f t="shared" si="18"/>
        <v>#REF!</v>
      </c>
      <c r="J121" s="240">
        <f t="shared" si="19"/>
        <v>100</v>
      </c>
    </row>
    <row r="122" spans="1:11" ht="38.25" x14ac:dyDescent="0.25">
      <c r="A122" s="274"/>
      <c r="B122" s="274">
        <v>37</v>
      </c>
      <c r="C122" s="274"/>
      <c r="D122" s="283" t="s">
        <v>100</v>
      </c>
      <c r="E122" s="282">
        <f t="shared" ref="E122:H122" si="30">E123</f>
        <v>55526.06</v>
      </c>
      <c r="F122" s="282">
        <f t="shared" si="30"/>
        <v>57046.87</v>
      </c>
      <c r="G122" s="282">
        <f t="shared" si="30"/>
        <v>51354.61</v>
      </c>
      <c r="H122" s="282">
        <f t="shared" si="30"/>
        <v>51354.61</v>
      </c>
      <c r="I122" s="279">
        <f t="shared" si="18"/>
        <v>92.487401411157222</v>
      </c>
      <c r="J122" s="280">
        <f t="shared" si="19"/>
        <v>100</v>
      </c>
    </row>
    <row r="123" spans="1:11" s="27" customFormat="1" ht="25.5" x14ac:dyDescent="0.25">
      <c r="A123" s="75"/>
      <c r="B123" s="75">
        <v>372</v>
      </c>
      <c r="C123" s="76"/>
      <c r="D123" s="81" t="s">
        <v>90</v>
      </c>
      <c r="E123" s="99">
        <f t="shared" ref="E123:H123" si="31">SUM(E124:E126)</f>
        <v>55526.06</v>
      </c>
      <c r="F123" s="99">
        <f t="shared" si="31"/>
        <v>57046.87</v>
      </c>
      <c r="G123" s="99">
        <f t="shared" si="31"/>
        <v>51354.61</v>
      </c>
      <c r="H123" s="99">
        <f t="shared" si="31"/>
        <v>51354.61</v>
      </c>
      <c r="I123" s="213">
        <f t="shared" si="18"/>
        <v>92.487401411157222</v>
      </c>
      <c r="J123" s="240">
        <f t="shared" si="19"/>
        <v>100</v>
      </c>
      <c r="K123" s="124"/>
    </row>
    <row r="124" spans="1:11" ht="25.5" x14ac:dyDescent="0.25">
      <c r="A124" s="78"/>
      <c r="B124" s="78">
        <v>3721</v>
      </c>
      <c r="C124" s="76"/>
      <c r="D124" s="103" t="s">
        <v>91</v>
      </c>
      <c r="E124" s="97">
        <v>2759.94</v>
      </c>
      <c r="F124" s="98">
        <v>3900</v>
      </c>
      <c r="G124" s="98">
        <v>2174.16</v>
      </c>
      <c r="H124" s="98">
        <v>2174.16</v>
      </c>
      <c r="I124" s="213">
        <f t="shared" si="18"/>
        <v>78.775625557077319</v>
      </c>
      <c r="J124" s="240">
        <f t="shared" si="19"/>
        <v>100</v>
      </c>
    </row>
    <row r="125" spans="1:11" ht="25.5" x14ac:dyDescent="0.25">
      <c r="A125" s="78"/>
      <c r="B125" s="78">
        <v>3722</v>
      </c>
      <c r="C125" s="76"/>
      <c r="D125" s="103" t="s">
        <v>92</v>
      </c>
      <c r="E125" s="97">
        <v>48426.879999999997</v>
      </c>
      <c r="F125" s="98">
        <v>45847.12</v>
      </c>
      <c r="G125" s="98">
        <v>48916.45</v>
      </c>
      <c r="H125" s="98">
        <v>48916.45</v>
      </c>
      <c r="I125" s="213">
        <f t="shared" ref="I125:I160" si="32">H125/E125*100</f>
        <v>101.01094681300964</v>
      </c>
      <c r="J125" s="240">
        <f t="shared" ref="J125:J160" si="33">H125/G125*100</f>
        <v>100</v>
      </c>
    </row>
    <row r="126" spans="1:11" ht="25.5" x14ac:dyDescent="0.25">
      <c r="A126" s="78"/>
      <c r="B126" s="78">
        <v>3723</v>
      </c>
      <c r="C126" s="76"/>
      <c r="D126" s="103" t="s">
        <v>110</v>
      </c>
      <c r="E126" s="105">
        <v>4339.24</v>
      </c>
      <c r="F126" s="105">
        <v>7299.75</v>
      </c>
      <c r="G126" s="105">
        <v>264</v>
      </c>
      <c r="H126" s="105">
        <v>264</v>
      </c>
      <c r="I126" s="213">
        <f t="shared" si="32"/>
        <v>6.0840147122537589</v>
      </c>
      <c r="J126" s="240">
        <f t="shared" si="33"/>
        <v>100</v>
      </c>
    </row>
    <row r="127" spans="1:11" hidden="1" x14ac:dyDescent="0.25">
      <c r="A127" s="85"/>
      <c r="B127" s="85"/>
      <c r="C127" s="86" t="s">
        <v>62</v>
      </c>
      <c r="D127" s="86" t="s">
        <v>120</v>
      </c>
      <c r="E127" s="87" t="e">
        <f>#REF!/7.5345</f>
        <v>#REF!</v>
      </c>
      <c r="F127" s="87">
        <v>11546.87</v>
      </c>
      <c r="G127" s="87">
        <v>11546.87</v>
      </c>
      <c r="H127" s="87">
        <v>11546.87</v>
      </c>
      <c r="I127" s="213" t="e">
        <f t="shared" si="32"/>
        <v>#REF!</v>
      </c>
      <c r="J127" s="240">
        <f t="shared" si="33"/>
        <v>100</v>
      </c>
    </row>
    <row r="128" spans="1:11" hidden="1" x14ac:dyDescent="0.25">
      <c r="A128" s="71"/>
      <c r="B128" s="72"/>
      <c r="C128" s="73" t="s">
        <v>57</v>
      </c>
      <c r="D128" s="73" t="s">
        <v>223</v>
      </c>
      <c r="E128" s="74" t="e">
        <f>#REF!/7.5345</f>
        <v>#REF!</v>
      </c>
      <c r="F128" s="74">
        <v>45500</v>
      </c>
      <c r="G128" s="74">
        <v>45500</v>
      </c>
      <c r="H128" s="74">
        <v>45500</v>
      </c>
      <c r="I128" s="213" t="e">
        <f t="shared" si="32"/>
        <v>#REF!</v>
      </c>
      <c r="J128" s="240">
        <f t="shared" si="33"/>
        <v>100</v>
      </c>
      <c r="K128" s="55"/>
    </row>
    <row r="129" spans="1:12" s="27" customFormat="1" x14ac:dyDescent="0.25">
      <c r="A129" s="284"/>
      <c r="B129" s="284">
        <v>38</v>
      </c>
      <c r="C129" s="285"/>
      <c r="D129" s="286" t="s">
        <v>189</v>
      </c>
      <c r="E129" s="287">
        <f>E132</f>
        <v>0</v>
      </c>
      <c r="F129" s="287">
        <f>F132</f>
        <v>0</v>
      </c>
      <c r="G129" s="287">
        <f>G130+G132</f>
        <v>1338.15</v>
      </c>
      <c r="H129" s="287">
        <f t="shared" ref="H129" si="34">H130+H132</f>
        <v>1338.15</v>
      </c>
      <c r="I129" s="279"/>
      <c r="J129" s="280">
        <f t="shared" si="33"/>
        <v>100</v>
      </c>
    </row>
    <row r="130" spans="1:12" s="27" customFormat="1" x14ac:dyDescent="0.25">
      <c r="A130" s="107"/>
      <c r="B130" s="107">
        <v>381</v>
      </c>
      <c r="C130" s="106"/>
      <c r="D130" s="108" t="s">
        <v>59</v>
      </c>
      <c r="E130" s="99">
        <v>0</v>
      </c>
      <c r="F130" s="99">
        <v>0</v>
      </c>
      <c r="G130" s="99">
        <f>G131</f>
        <v>1338.15</v>
      </c>
      <c r="H130" s="99">
        <f t="shared" ref="H130" si="35">H131</f>
        <v>1338.15</v>
      </c>
      <c r="I130" s="213"/>
      <c r="J130" s="240">
        <f t="shared" si="33"/>
        <v>100</v>
      </c>
      <c r="K130" s="124"/>
    </row>
    <row r="131" spans="1:12" s="27" customFormat="1" x14ac:dyDescent="0.25">
      <c r="A131" s="107"/>
      <c r="B131" s="101">
        <v>3812</v>
      </c>
      <c r="C131" s="106"/>
      <c r="D131" s="148" t="s">
        <v>300</v>
      </c>
      <c r="E131" s="100">
        <v>0</v>
      </c>
      <c r="F131" s="99">
        <v>0</v>
      </c>
      <c r="G131" s="100">
        <v>1338.15</v>
      </c>
      <c r="H131" s="100">
        <v>1338.15</v>
      </c>
      <c r="I131" s="213"/>
      <c r="J131" s="240">
        <f t="shared" si="33"/>
        <v>100</v>
      </c>
    </row>
    <row r="132" spans="1:12" s="27" customFormat="1" x14ac:dyDescent="0.25">
      <c r="A132" s="107"/>
      <c r="B132" s="107">
        <v>383</v>
      </c>
      <c r="C132" s="106"/>
      <c r="D132" s="108" t="s">
        <v>190</v>
      </c>
      <c r="E132" s="99">
        <f t="shared" ref="E132:H132" si="36">E133</f>
        <v>0</v>
      </c>
      <c r="F132" s="99">
        <f t="shared" si="36"/>
        <v>0</v>
      </c>
      <c r="G132" s="99">
        <f t="shared" si="36"/>
        <v>0</v>
      </c>
      <c r="H132" s="99">
        <f t="shared" si="36"/>
        <v>0</v>
      </c>
      <c r="I132" s="213"/>
      <c r="J132" s="240"/>
    </row>
    <row r="133" spans="1:12" ht="26.25" x14ac:dyDescent="0.25">
      <c r="A133" s="101"/>
      <c r="B133" s="101">
        <v>3831</v>
      </c>
      <c r="C133" s="106"/>
      <c r="D133" s="109" t="s">
        <v>191</v>
      </c>
      <c r="E133" s="97">
        <v>0</v>
      </c>
      <c r="F133" s="97">
        <v>0</v>
      </c>
      <c r="G133" s="97">
        <v>0</v>
      </c>
      <c r="H133" s="97">
        <v>0</v>
      </c>
      <c r="I133" s="213"/>
      <c r="J133" s="240"/>
    </row>
    <row r="134" spans="1:12" hidden="1" x14ac:dyDescent="0.25">
      <c r="A134" s="71"/>
      <c r="B134" s="72"/>
      <c r="C134" s="73" t="s">
        <v>57</v>
      </c>
      <c r="D134" s="73" t="s">
        <v>223</v>
      </c>
      <c r="E134" s="74" t="e">
        <f>#REF!/7.5345</f>
        <v>#REF!</v>
      </c>
      <c r="F134" s="74">
        <v>0</v>
      </c>
      <c r="G134" s="74">
        <v>0</v>
      </c>
      <c r="H134" s="74">
        <v>0</v>
      </c>
      <c r="I134" s="213" t="e">
        <f t="shared" si="32"/>
        <v>#REF!</v>
      </c>
      <c r="J134" s="240" t="e">
        <f t="shared" si="33"/>
        <v>#DIV/0!</v>
      </c>
    </row>
    <row r="135" spans="1:12" ht="25.5" x14ac:dyDescent="0.25">
      <c r="A135" s="82">
        <v>4</v>
      </c>
      <c r="B135" s="82"/>
      <c r="C135" s="82"/>
      <c r="D135" s="110" t="s">
        <v>16</v>
      </c>
      <c r="E135" s="96">
        <f t="shared" ref="E135:H135" si="37">E136+E156</f>
        <v>328274.93</v>
      </c>
      <c r="F135" s="96">
        <f t="shared" si="37"/>
        <v>250396.88</v>
      </c>
      <c r="G135" s="96">
        <f t="shared" si="37"/>
        <v>172627.02000000002</v>
      </c>
      <c r="H135" s="96">
        <f t="shared" si="37"/>
        <v>171959.67</v>
      </c>
      <c r="I135" s="213">
        <f t="shared" si="32"/>
        <v>52.382821313829851</v>
      </c>
      <c r="J135" s="240">
        <f t="shared" si="33"/>
        <v>99.613415095736457</v>
      </c>
    </row>
    <row r="136" spans="1:12" ht="25.5" x14ac:dyDescent="0.25">
      <c r="A136" s="277"/>
      <c r="B136" s="276">
        <v>42</v>
      </c>
      <c r="C136" s="276"/>
      <c r="D136" s="288" t="s">
        <v>34</v>
      </c>
      <c r="E136" s="278">
        <f t="shared" ref="E136:H136" si="38">E137+E139+E146</f>
        <v>35663.31</v>
      </c>
      <c r="F136" s="278">
        <f t="shared" si="38"/>
        <v>150854.88</v>
      </c>
      <c r="G136" s="278">
        <f t="shared" si="38"/>
        <v>68308.61</v>
      </c>
      <c r="H136" s="278">
        <f t="shared" si="38"/>
        <v>67641.260000000009</v>
      </c>
      <c r="I136" s="279">
        <f t="shared" si="32"/>
        <v>189.66624242113258</v>
      </c>
      <c r="J136" s="280">
        <f t="shared" si="33"/>
        <v>99.023036773841554</v>
      </c>
      <c r="L136" s="39"/>
    </row>
    <row r="137" spans="1:12" s="27" customFormat="1" x14ac:dyDescent="0.25">
      <c r="A137" s="64"/>
      <c r="B137" s="64">
        <v>421</v>
      </c>
      <c r="C137" s="95"/>
      <c r="D137" s="110" t="s">
        <v>107</v>
      </c>
      <c r="E137" s="111">
        <f t="shared" ref="E137:H137" si="39">E138</f>
        <v>7465.66</v>
      </c>
      <c r="F137" s="111">
        <f t="shared" si="39"/>
        <v>99542</v>
      </c>
      <c r="G137" s="111">
        <f t="shared" si="39"/>
        <v>22033.99</v>
      </c>
      <c r="H137" s="111">
        <f t="shared" si="39"/>
        <v>22033.99</v>
      </c>
      <c r="I137" s="213">
        <f t="shared" si="32"/>
        <v>295.13787126657257</v>
      </c>
      <c r="J137" s="240">
        <f t="shared" si="33"/>
        <v>100</v>
      </c>
      <c r="K137" s="124"/>
    </row>
    <row r="138" spans="1:12" x14ac:dyDescent="0.25">
      <c r="A138" s="66"/>
      <c r="B138" s="66">
        <v>4212</v>
      </c>
      <c r="C138" s="95"/>
      <c r="D138" s="84" t="s">
        <v>108</v>
      </c>
      <c r="E138" s="105">
        <v>7465.66</v>
      </c>
      <c r="F138" s="105">
        <v>99542</v>
      </c>
      <c r="G138" s="105">
        <v>22033.99</v>
      </c>
      <c r="H138" s="105">
        <v>22033.99</v>
      </c>
      <c r="I138" s="213">
        <f t="shared" si="32"/>
        <v>295.13787126657257</v>
      </c>
      <c r="J138" s="240">
        <f t="shared" si="33"/>
        <v>100</v>
      </c>
    </row>
    <row r="139" spans="1:12" s="27" customFormat="1" x14ac:dyDescent="0.25">
      <c r="A139" s="64"/>
      <c r="B139" s="64">
        <v>422</v>
      </c>
      <c r="C139" s="64"/>
      <c r="D139" s="110" t="s">
        <v>85</v>
      </c>
      <c r="E139" s="96">
        <f>E140+E141+E142+E143+E144+E145</f>
        <v>26287.81</v>
      </c>
      <c r="F139" s="96">
        <f t="shared" ref="F139:G139" si="40">SUM(F140:F145)</f>
        <v>30283.879999999997</v>
      </c>
      <c r="G139" s="96">
        <f t="shared" si="40"/>
        <v>34011.25</v>
      </c>
      <c r="H139" s="96">
        <f>SUM(H140:H145)</f>
        <v>33344.14</v>
      </c>
      <c r="I139" s="213">
        <f t="shared" si="32"/>
        <v>126.84259358234861</v>
      </c>
      <c r="J139" s="240">
        <f t="shared" si="33"/>
        <v>98.038560770333333</v>
      </c>
      <c r="K139" s="124"/>
    </row>
    <row r="140" spans="1:12" x14ac:dyDescent="0.25">
      <c r="A140" s="66"/>
      <c r="B140" s="66">
        <v>4221</v>
      </c>
      <c r="C140" s="66"/>
      <c r="D140" s="84" t="s">
        <v>86</v>
      </c>
      <c r="E140" s="97">
        <v>8768.7900000000009</v>
      </c>
      <c r="F140" s="98">
        <v>11921.6</v>
      </c>
      <c r="G140" s="98">
        <v>0</v>
      </c>
      <c r="H140" s="98">
        <v>0</v>
      </c>
      <c r="I140" s="213">
        <f t="shared" si="32"/>
        <v>0</v>
      </c>
      <c r="J140" s="240"/>
    </row>
    <row r="141" spans="1:12" x14ac:dyDescent="0.25">
      <c r="A141" s="66"/>
      <c r="B141" s="66">
        <v>4222</v>
      </c>
      <c r="C141" s="66"/>
      <c r="D141" s="84" t="s">
        <v>114</v>
      </c>
      <c r="E141" s="97">
        <v>0</v>
      </c>
      <c r="F141" s="98">
        <v>0</v>
      </c>
      <c r="G141" s="248">
        <v>0</v>
      </c>
      <c r="H141" s="104">
        <v>0</v>
      </c>
      <c r="I141" s="213"/>
      <c r="J141" s="240"/>
    </row>
    <row r="142" spans="1:12" x14ac:dyDescent="0.25">
      <c r="A142" s="66"/>
      <c r="B142" s="66">
        <v>4223</v>
      </c>
      <c r="C142" s="66"/>
      <c r="D142" s="84" t="s">
        <v>197</v>
      </c>
      <c r="E142" s="97">
        <v>3850.29</v>
      </c>
      <c r="F142" s="98">
        <v>0</v>
      </c>
      <c r="G142" s="98">
        <v>673.16</v>
      </c>
      <c r="H142" s="104">
        <v>673.16</v>
      </c>
      <c r="I142" s="213">
        <f t="shared" si="32"/>
        <v>17.483358396380531</v>
      </c>
      <c r="J142" s="240">
        <f t="shared" si="33"/>
        <v>100</v>
      </c>
    </row>
    <row r="143" spans="1:12" x14ac:dyDescent="0.25">
      <c r="A143" s="66"/>
      <c r="B143" s="66">
        <v>4225</v>
      </c>
      <c r="C143" s="66"/>
      <c r="D143" s="84" t="s">
        <v>198</v>
      </c>
      <c r="E143" s="97">
        <v>0</v>
      </c>
      <c r="F143" s="98">
        <v>0</v>
      </c>
      <c r="G143" s="98">
        <v>0</v>
      </c>
      <c r="H143" s="104">
        <v>0</v>
      </c>
      <c r="I143" s="213"/>
      <c r="J143" s="240"/>
    </row>
    <row r="144" spans="1:12" x14ac:dyDescent="0.25">
      <c r="A144" s="66"/>
      <c r="B144" s="66">
        <v>4226</v>
      </c>
      <c r="C144" s="66"/>
      <c r="D144" s="84" t="s">
        <v>186</v>
      </c>
      <c r="E144" s="97">
        <v>198.05</v>
      </c>
      <c r="F144" s="98">
        <v>1191</v>
      </c>
      <c r="G144" s="98">
        <v>886.84</v>
      </c>
      <c r="H144" s="104">
        <v>219.99</v>
      </c>
      <c r="I144" s="213">
        <f t="shared" si="32"/>
        <v>111.07801060338298</v>
      </c>
      <c r="J144" s="240">
        <f t="shared" si="33"/>
        <v>24.806052952054486</v>
      </c>
    </row>
    <row r="145" spans="1:11" ht="25.5" x14ac:dyDescent="0.25">
      <c r="A145" s="66"/>
      <c r="B145" s="66">
        <v>4227</v>
      </c>
      <c r="C145" s="66"/>
      <c r="D145" s="84" t="s">
        <v>87</v>
      </c>
      <c r="E145" s="97">
        <v>13470.68</v>
      </c>
      <c r="F145" s="98">
        <v>17171.28</v>
      </c>
      <c r="G145" s="98">
        <v>32451.25</v>
      </c>
      <c r="H145" s="98">
        <v>32450.99</v>
      </c>
      <c r="I145" s="213">
        <f t="shared" si="32"/>
        <v>240.90090477986266</v>
      </c>
      <c r="J145" s="240">
        <f t="shared" si="33"/>
        <v>99.999198798197298</v>
      </c>
    </row>
    <row r="146" spans="1:11" s="27" customFormat="1" ht="25.5" x14ac:dyDescent="0.25">
      <c r="A146" s="64"/>
      <c r="B146" s="64">
        <v>424</v>
      </c>
      <c r="C146" s="64"/>
      <c r="D146" s="110" t="s">
        <v>88</v>
      </c>
      <c r="E146" s="96">
        <f t="shared" ref="E146:H146" si="41">E147</f>
        <v>1909.84</v>
      </c>
      <c r="F146" s="96">
        <f t="shared" si="41"/>
        <v>21029</v>
      </c>
      <c r="G146" s="96">
        <f t="shared" si="41"/>
        <v>12263.37</v>
      </c>
      <c r="H146" s="96">
        <f t="shared" si="41"/>
        <v>12263.13</v>
      </c>
      <c r="I146" s="213">
        <f t="shared" si="32"/>
        <v>642.10247978888276</v>
      </c>
      <c r="J146" s="240">
        <f t="shared" si="33"/>
        <v>99.998042952304289</v>
      </c>
      <c r="K146" s="124"/>
    </row>
    <row r="147" spans="1:11" x14ac:dyDescent="0.25">
      <c r="A147" s="66"/>
      <c r="B147" s="66">
        <v>4241</v>
      </c>
      <c r="C147" s="66"/>
      <c r="D147" s="84" t="s">
        <v>89</v>
      </c>
      <c r="E147" s="97">
        <v>1909.84</v>
      </c>
      <c r="F147" s="98">
        <v>21029</v>
      </c>
      <c r="G147" s="98">
        <v>12263.37</v>
      </c>
      <c r="H147" s="104">
        <v>12263.13</v>
      </c>
      <c r="I147" s="213">
        <f t="shared" si="32"/>
        <v>642.10247978888276</v>
      </c>
      <c r="J147" s="240">
        <f t="shared" si="33"/>
        <v>99.998042952304289</v>
      </c>
    </row>
    <row r="148" spans="1:11" hidden="1" x14ac:dyDescent="0.25">
      <c r="A148" s="85"/>
      <c r="B148" s="85"/>
      <c r="C148" s="86" t="s">
        <v>62</v>
      </c>
      <c r="D148" s="86" t="s">
        <v>120</v>
      </c>
      <c r="E148" s="87" t="e">
        <f>#REF!/7.5345</f>
        <v>#REF!</v>
      </c>
      <c r="F148" s="87">
        <v>49107.44</v>
      </c>
      <c r="G148" s="87">
        <v>49107.44</v>
      </c>
      <c r="H148" s="87">
        <v>49107.44</v>
      </c>
      <c r="I148" s="213" t="e">
        <f t="shared" si="32"/>
        <v>#REF!</v>
      </c>
      <c r="J148" s="240">
        <f t="shared" si="33"/>
        <v>100</v>
      </c>
    </row>
    <row r="149" spans="1:11" hidden="1" x14ac:dyDescent="0.25">
      <c r="A149" s="85"/>
      <c r="B149" s="85"/>
      <c r="C149" s="86" t="s">
        <v>47</v>
      </c>
      <c r="D149" s="86" t="s">
        <v>224</v>
      </c>
      <c r="E149" s="87" t="e">
        <f>#REF!/7.5345</f>
        <v>#REF!</v>
      </c>
      <c r="F149" s="87">
        <v>179</v>
      </c>
      <c r="G149" s="87">
        <v>179</v>
      </c>
      <c r="H149" s="87">
        <v>179</v>
      </c>
      <c r="I149" s="213" t="e">
        <f t="shared" si="32"/>
        <v>#REF!</v>
      </c>
      <c r="J149" s="240">
        <f t="shared" si="33"/>
        <v>100</v>
      </c>
      <c r="K149" s="55"/>
    </row>
    <row r="150" spans="1:11" ht="25.5" hidden="1" x14ac:dyDescent="0.25">
      <c r="A150" s="72"/>
      <c r="B150" s="72"/>
      <c r="C150" s="73" t="s">
        <v>233</v>
      </c>
      <c r="D150" s="31" t="s">
        <v>172</v>
      </c>
      <c r="E150" s="88" t="e">
        <f>#REF!/7.5345</f>
        <v>#REF!</v>
      </c>
      <c r="F150" s="88">
        <v>2000</v>
      </c>
      <c r="G150" s="88">
        <v>2000</v>
      </c>
      <c r="H150" s="88">
        <v>2000</v>
      </c>
      <c r="I150" s="213" t="e">
        <f t="shared" si="32"/>
        <v>#REF!</v>
      </c>
      <c r="J150" s="240">
        <f t="shared" si="33"/>
        <v>100</v>
      </c>
    </row>
    <row r="151" spans="1:11" hidden="1" x14ac:dyDescent="0.25">
      <c r="A151" s="72"/>
      <c r="B151" s="72"/>
      <c r="C151" s="73" t="s">
        <v>93</v>
      </c>
      <c r="D151" s="73" t="s">
        <v>225</v>
      </c>
      <c r="E151" s="88"/>
      <c r="F151" s="88">
        <v>3318</v>
      </c>
      <c r="G151" s="88">
        <v>3318</v>
      </c>
      <c r="H151" s="88">
        <v>3318</v>
      </c>
      <c r="I151" s="213" t="e">
        <f t="shared" si="32"/>
        <v>#DIV/0!</v>
      </c>
      <c r="J151" s="240">
        <f t="shared" si="33"/>
        <v>100</v>
      </c>
    </row>
    <row r="152" spans="1:11" ht="25.5" hidden="1" x14ac:dyDescent="0.25">
      <c r="A152" s="72"/>
      <c r="B152" s="72"/>
      <c r="C152" s="73" t="s">
        <v>236</v>
      </c>
      <c r="D152" s="31" t="s">
        <v>184</v>
      </c>
      <c r="E152" s="88"/>
      <c r="F152" s="88">
        <v>531</v>
      </c>
      <c r="G152" s="88">
        <v>531</v>
      </c>
      <c r="H152" s="88">
        <v>531</v>
      </c>
      <c r="I152" s="213" t="e">
        <f t="shared" si="32"/>
        <v>#DIV/0!</v>
      </c>
      <c r="J152" s="240">
        <f t="shared" si="33"/>
        <v>100</v>
      </c>
    </row>
    <row r="153" spans="1:11" ht="15.75" hidden="1" customHeight="1" x14ac:dyDescent="0.25">
      <c r="A153" s="72"/>
      <c r="B153" s="72"/>
      <c r="C153" s="73" t="s">
        <v>57</v>
      </c>
      <c r="D153" s="112" t="s">
        <v>223</v>
      </c>
      <c r="E153" s="113" t="e">
        <f>#REF!/7.5345</f>
        <v>#REF!</v>
      </c>
      <c r="F153" s="113">
        <v>20797</v>
      </c>
      <c r="G153" s="113">
        <v>20797</v>
      </c>
      <c r="H153" s="113">
        <v>20797</v>
      </c>
      <c r="I153" s="213" t="e">
        <f t="shared" si="32"/>
        <v>#REF!</v>
      </c>
      <c r="J153" s="240">
        <f t="shared" si="33"/>
        <v>100</v>
      </c>
    </row>
    <row r="154" spans="1:11" hidden="1" x14ac:dyDescent="0.25">
      <c r="A154" s="85"/>
      <c r="B154" s="85"/>
      <c r="C154" s="86" t="s">
        <v>61</v>
      </c>
      <c r="D154" s="86" t="s">
        <v>227</v>
      </c>
      <c r="E154" s="87" t="e">
        <f>#REF!/7.5345</f>
        <v>#REF!</v>
      </c>
      <c r="F154" s="87">
        <v>651</v>
      </c>
      <c r="G154" s="87">
        <v>651</v>
      </c>
      <c r="H154" s="87">
        <v>651</v>
      </c>
      <c r="I154" s="213" t="e">
        <f t="shared" si="32"/>
        <v>#REF!</v>
      </c>
      <c r="J154" s="240">
        <f t="shared" si="33"/>
        <v>100</v>
      </c>
    </row>
    <row r="155" spans="1:11" ht="25.5" hidden="1" x14ac:dyDescent="0.25">
      <c r="A155" s="85"/>
      <c r="B155" s="85"/>
      <c r="C155" s="73" t="s">
        <v>239</v>
      </c>
      <c r="D155" s="31" t="s">
        <v>213</v>
      </c>
      <c r="E155" s="87" t="e">
        <f>#REF!/7.5345</f>
        <v>#REF!</v>
      </c>
      <c r="F155" s="87">
        <v>1274</v>
      </c>
      <c r="G155" s="87">
        <v>1274</v>
      </c>
      <c r="H155" s="87">
        <v>1274</v>
      </c>
      <c r="I155" s="213" t="e">
        <f t="shared" si="32"/>
        <v>#REF!</v>
      </c>
      <c r="J155" s="240">
        <f t="shared" si="33"/>
        <v>100</v>
      </c>
    </row>
    <row r="156" spans="1:11" ht="25.5" x14ac:dyDescent="0.25">
      <c r="A156" s="277"/>
      <c r="B156" s="276">
        <v>45</v>
      </c>
      <c r="C156" s="276"/>
      <c r="D156" s="288" t="s">
        <v>111</v>
      </c>
      <c r="E156" s="278">
        <f t="shared" ref="E156:H157" si="42">E157</f>
        <v>292611.62</v>
      </c>
      <c r="F156" s="278">
        <f t="shared" si="42"/>
        <v>99542</v>
      </c>
      <c r="G156" s="278">
        <f t="shared" si="42"/>
        <v>104318.41</v>
      </c>
      <c r="H156" s="278">
        <f t="shared" si="42"/>
        <v>104318.41</v>
      </c>
      <c r="I156" s="279">
        <f t="shared" si="32"/>
        <v>35.6508090827015</v>
      </c>
      <c r="J156" s="280">
        <f t="shared" si="33"/>
        <v>100</v>
      </c>
    </row>
    <row r="157" spans="1:11" s="27" customFormat="1" ht="25.5" x14ac:dyDescent="0.25">
      <c r="A157" s="64"/>
      <c r="B157" s="64">
        <v>451</v>
      </c>
      <c r="C157" s="95"/>
      <c r="D157" s="110" t="s">
        <v>112</v>
      </c>
      <c r="E157" s="111">
        <f t="shared" si="42"/>
        <v>292611.62</v>
      </c>
      <c r="F157" s="111">
        <f t="shared" si="42"/>
        <v>99542</v>
      </c>
      <c r="G157" s="111">
        <f t="shared" si="42"/>
        <v>104318.41</v>
      </c>
      <c r="H157" s="111">
        <f t="shared" si="42"/>
        <v>104318.41</v>
      </c>
      <c r="I157" s="213">
        <f t="shared" si="32"/>
        <v>35.6508090827015</v>
      </c>
      <c r="J157" s="240">
        <f t="shared" si="33"/>
        <v>100</v>
      </c>
    </row>
    <row r="158" spans="1:11" ht="25.5" x14ac:dyDescent="0.25">
      <c r="A158" s="66"/>
      <c r="B158" s="66">
        <v>4511</v>
      </c>
      <c r="C158" s="95"/>
      <c r="D158" s="84" t="s">
        <v>112</v>
      </c>
      <c r="E158" s="105">
        <v>292611.62</v>
      </c>
      <c r="F158" s="105">
        <v>99542</v>
      </c>
      <c r="G158" s="105">
        <v>104318.41</v>
      </c>
      <c r="H158" s="105">
        <v>104318.41</v>
      </c>
      <c r="I158" s="213">
        <f t="shared" si="32"/>
        <v>35.6508090827015</v>
      </c>
      <c r="J158" s="240">
        <f t="shared" si="33"/>
        <v>100</v>
      </c>
      <c r="K158" s="39"/>
    </row>
    <row r="159" spans="1:11" hidden="1" x14ac:dyDescent="0.25">
      <c r="A159" s="85"/>
      <c r="B159" s="85"/>
      <c r="C159" s="86" t="s">
        <v>62</v>
      </c>
      <c r="D159" s="86" t="s">
        <v>120</v>
      </c>
      <c r="E159" s="87" t="e">
        <f>#REF!/7.5345</f>
        <v>#REF!</v>
      </c>
      <c r="F159" s="87">
        <f>F156</f>
        <v>99542</v>
      </c>
      <c r="G159" s="87">
        <f>G154</f>
        <v>651</v>
      </c>
      <c r="H159" s="87">
        <f>H154</f>
        <v>651</v>
      </c>
      <c r="I159" s="213" t="e">
        <f t="shared" si="32"/>
        <v>#REF!</v>
      </c>
      <c r="J159" s="240">
        <f t="shared" si="33"/>
        <v>100</v>
      </c>
    </row>
    <row r="160" spans="1:11" x14ac:dyDescent="0.25">
      <c r="A160" s="89"/>
      <c r="B160" s="89"/>
      <c r="C160" s="89"/>
      <c r="D160" s="90" t="s">
        <v>115</v>
      </c>
      <c r="E160" s="91">
        <f t="shared" ref="E160:H160" si="43">E60+E135</f>
        <v>2388646.11</v>
      </c>
      <c r="F160" s="91">
        <f t="shared" si="43"/>
        <v>2466042.65</v>
      </c>
      <c r="G160" s="91">
        <f t="shared" si="43"/>
        <v>2536531.4699999993</v>
      </c>
      <c r="H160" s="91">
        <f t="shared" si="43"/>
        <v>2525255.52</v>
      </c>
      <c r="I160" s="241">
        <f t="shared" si="32"/>
        <v>105.71911466617381</v>
      </c>
      <c r="J160" s="242">
        <f t="shared" si="33"/>
        <v>99.555457910403959</v>
      </c>
    </row>
    <row r="163" spans="6:7" x14ac:dyDescent="0.25">
      <c r="F163" s="39"/>
    </row>
    <row r="164" spans="6:7" x14ac:dyDescent="0.25">
      <c r="F164" s="39"/>
    </row>
    <row r="165" spans="6:7" x14ac:dyDescent="0.25">
      <c r="F165" s="39"/>
    </row>
    <row r="166" spans="6:7" x14ac:dyDescent="0.25">
      <c r="F166" s="39"/>
    </row>
    <row r="167" spans="6:7" x14ac:dyDescent="0.25">
      <c r="F167" s="39"/>
      <c r="G167" s="39"/>
    </row>
    <row r="168" spans="6:7" x14ac:dyDescent="0.25">
      <c r="F168" s="56"/>
    </row>
    <row r="169" spans="6:7" x14ac:dyDescent="0.25">
      <c r="F169" s="39"/>
    </row>
    <row r="170" spans="6:7" x14ac:dyDescent="0.25">
      <c r="F170" s="39"/>
    </row>
    <row r="174" spans="6:7" x14ac:dyDescent="0.25">
      <c r="F174" s="39"/>
    </row>
  </sheetData>
  <mergeCells count="5">
    <mergeCell ref="A1:H1"/>
    <mergeCell ref="A3:H3"/>
    <mergeCell ref="A5:H5"/>
    <mergeCell ref="A7:H7"/>
    <mergeCell ref="A57:H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7"/>
  <sheetViews>
    <sheetView workbookViewId="0">
      <selection activeCell="L10" sqref="L10"/>
    </sheetView>
  </sheetViews>
  <sheetFormatPr defaultRowHeight="15" x14ac:dyDescent="0.25"/>
  <cols>
    <col min="1" max="1" width="45" customWidth="1"/>
    <col min="2" max="2" width="16.85546875" customWidth="1"/>
    <col min="3" max="3" width="16.28515625" customWidth="1"/>
    <col min="4" max="4" width="13.7109375" customWidth="1"/>
    <col min="5" max="5" width="14.28515625" customWidth="1"/>
    <col min="6" max="6" width="6.5703125" customWidth="1"/>
    <col min="7" max="7" width="11.42578125" hidden="1" customWidth="1"/>
    <col min="8" max="8" width="12" hidden="1" customWidth="1"/>
    <col min="9" max="9" width="6.5703125" customWidth="1"/>
  </cols>
  <sheetData>
    <row r="2" spans="1:9" ht="30.75" customHeight="1" x14ac:dyDescent="0.25">
      <c r="A2" s="327" t="s">
        <v>335</v>
      </c>
      <c r="B2" s="328"/>
      <c r="C2" s="328"/>
      <c r="D2" s="328"/>
      <c r="E2" s="328"/>
      <c r="F2" s="328"/>
      <c r="G2" s="328"/>
      <c r="H2" s="328"/>
      <c r="I2" s="328"/>
    </row>
    <row r="3" spans="1:9" ht="15.75" customHeight="1" x14ac:dyDescent="0.25">
      <c r="A3" s="293" t="s">
        <v>272</v>
      </c>
      <c r="B3" s="293"/>
      <c r="C3" s="293"/>
      <c r="D3" s="293"/>
      <c r="E3" s="293"/>
      <c r="F3" s="293"/>
      <c r="G3" s="293"/>
      <c r="H3" s="293"/>
    </row>
    <row r="4" spans="1:9" ht="18" x14ac:dyDescent="0.25">
      <c r="A4" s="4"/>
      <c r="B4" s="4"/>
      <c r="C4" s="4"/>
      <c r="D4" s="4"/>
      <c r="E4" s="5"/>
      <c r="F4" s="5"/>
      <c r="G4" s="5"/>
      <c r="H4" s="5"/>
    </row>
    <row r="5" spans="1:9" ht="40.5" customHeight="1" x14ac:dyDescent="0.25">
      <c r="A5" s="130" t="s">
        <v>18</v>
      </c>
      <c r="B5" s="130" t="s">
        <v>323</v>
      </c>
      <c r="C5" s="130" t="s">
        <v>324</v>
      </c>
      <c r="D5" s="193" t="s">
        <v>332</v>
      </c>
      <c r="E5" s="130" t="s">
        <v>326</v>
      </c>
      <c r="F5" s="196" t="s">
        <v>327</v>
      </c>
      <c r="G5" s="196" t="s">
        <v>330</v>
      </c>
      <c r="H5" s="131" t="s">
        <v>273</v>
      </c>
      <c r="I5" s="196" t="s">
        <v>330</v>
      </c>
    </row>
    <row r="6" spans="1:9" x14ac:dyDescent="0.25">
      <c r="A6" s="194">
        <v>1</v>
      </c>
      <c r="B6" s="194">
        <v>2</v>
      </c>
      <c r="C6" s="194">
        <v>3</v>
      </c>
      <c r="D6" s="194">
        <v>4</v>
      </c>
      <c r="E6" s="194">
        <v>5</v>
      </c>
      <c r="F6" s="194">
        <v>6</v>
      </c>
      <c r="G6" s="194" t="s">
        <v>274</v>
      </c>
      <c r="H6" s="194" t="s">
        <v>275</v>
      </c>
      <c r="I6" s="195">
        <v>7</v>
      </c>
    </row>
    <row r="7" spans="1:9" x14ac:dyDescent="0.25">
      <c r="A7" s="132" t="s">
        <v>120</v>
      </c>
      <c r="B7" s="133"/>
      <c r="C7" s="133"/>
      <c r="D7" s="133"/>
      <c r="E7" s="133"/>
      <c r="F7" s="133"/>
      <c r="G7" s="133"/>
      <c r="H7" s="133"/>
      <c r="I7" s="180"/>
    </row>
    <row r="8" spans="1:9" x14ac:dyDescent="0.25">
      <c r="A8" s="134" t="s">
        <v>276</v>
      </c>
      <c r="B8" s="147"/>
      <c r="C8" s="133"/>
      <c r="D8" s="133"/>
      <c r="E8" s="133"/>
      <c r="F8" s="133"/>
      <c r="G8" s="133"/>
      <c r="H8" s="133"/>
      <c r="I8" s="180"/>
    </row>
    <row r="9" spans="1:9" x14ac:dyDescent="0.25">
      <c r="A9" s="135" t="s">
        <v>277</v>
      </c>
      <c r="B9" s="251">
        <v>558465.80000000005</v>
      </c>
      <c r="C9" s="249">
        <v>393205.65</v>
      </c>
      <c r="D9" s="249">
        <v>359515.83</v>
      </c>
      <c r="E9" s="249">
        <v>359515.83</v>
      </c>
      <c r="F9" s="229">
        <f>E9/D9*100</f>
        <v>100</v>
      </c>
      <c r="G9" s="136">
        <f>E9/B9*100</f>
        <v>64.375621568948361</v>
      </c>
      <c r="H9" s="136">
        <f>E9/C9*100</f>
        <v>91.432010196191229</v>
      </c>
      <c r="I9" s="250">
        <f>E9/D9*100</f>
        <v>100</v>
      </c>
    </row>
    <row r="10" spans="1:9" x14ac:dyDescent="0.25">
      <c r="A10" s="135" t="s">
        <v>278</v>
      </c>
      <c r="B10" s="251">
        <v>558465.80000000005</v>
      </c>
      <c r="C10" s="249">
        <v>393205.65</v>
      </c>
      <c r="D10" s="249">
        <v>359515.83</v>
      </c>
      <c r="E10" s="249">
        <v>359515.83</v>
      </c>
      <c r="F10" s="229">
        <f t="shared" ref="F10:F73" si="0">E10/D10*100</f>
        <v>100</v>
      </c>
      <c r="G10" s="136">
        <f t="shared" ref="G10:G60" si="1">E10/B10*100</f>
        <v>64.375621568948361</v>
      </c>
      <c r="H10" s="136">
        <f t="shared" ref="H10:H73" si="2">E10/C10*100</f>
        <v>91.432010196191229</v>
      </c>
      <c r="I10" s="250">
        <f t="shared" ref="I10:I73" si="3">E10/D10*100</f>
        <v>100</v>
      </c>
    </row>
    <row r="11" spans="1:9" x14ac:dyDescent="0.25">
      <c r="A11" s="135" t="s">
        <v>279</v>
      </c>
      <c r="B11" s="251">
        <f>B9-B10</f>
        <v>0</v>
      </c>
      <c r="C11" s="251">
        <f t="shared" ref="C11:E11" si="4">C9-C10</f>
        <v>0</v>
      </c>
      <c r="D11" s="251">
        <f t="shared" si="4"/>
        <v>0</v>
      </c>
      <c r="E11" s="251">
        <f t="shared" si="4"/>
        <v>0</v>
      </c>
      <c r="F11" s="229"/>
      <c r="G11" s="136"/>
      <c r="H11" s="136"/>
      <c r="I11" s="250"/>
    </row>
    <row r="12" spans="1:9" ht="15.6" customHeight="1" x14ac:dyDescent="0.25">
      <c r="A12" s="137" t="s">
        <v>289</v>
      </c>
      <c r="B12" s="251"/>
      <c r="C12" s="249"/>
      <c r="D12" s="249"/>
      <c r="E12" s="249"/>
      <c r="F12" s="229"/>
      <c r="G12" s="136"/>
      <c r="H12" s="136"/>
      <c r="I12" s="250"/>
    </row>
    <row r="13" spans="1:9" ht="15.6" customHeight="1" x14ac:dyDescent="0.25">
      <c r="A13" s="138" t="s">
        <v>280</v>
      </c>
      <c r="B13" s="251">
        <v>0</v>
      </c>
      <c r="C13" s="249">
        <v>0</v>
      </c>
      <c r="D13" s="249">
        <v>0</v>
      </c>
      <c r="E13" s="249">
        <v>0</v>
      </c>
      <c r="F13" s="229"/>
      <c r="G13" s="136"/>
      <c r="H13" s="136"/>
      <c r="I13" s="250"/>
    </row>
    <row r="14" spans="1:9" ht="15.6" customHeight="1" x14ac:dyDescent="0.25">
      <c r="A14" s="138" t="s">
        <v>278</v>
      </c>
      <c r="B14" s="251">
        <v>0</v>
      </c>
      <c r="C14" s="249">
        <v>0</v>
      </c>
      <c r="D14" s="249">
        <v>0</v>
      </c>
      <c r="E14" s="249">
        <v>0</v>
      </c>
      <c r="F14" s="229"/>
      <c r="G14" s="136"/>
      <c r="H14" s="136"/>
      <c r="I14" s="250"/>
    </row>
    <row r="15" spans="1:9" ht="15" customHeight="1" x14ac:dyDescent="0.25">
      <c r="A15" s="138" t="s">
        <v>279</v>
      </c>
      <c r="B15" s="251">
        <v>0</v>
      </c>
      <c r="C15" s="249">
        <f t="shared" ref="C15:E15" si="5">C13-C14</f>
        <v>0</v>
      </c>
      <c r="D15" s="249">
        <f>D13-D14</f>
        <v>0</v>
      </c>
      <c r="E15" s="249">
        <f t="shared" si="5"/>
        <v>0</v>
      </c>
      <c r="F15" s="229"/>
      <c r="G15" s="136"/>
      <c r="H15" s="136"/>
      <c r="I15" s="250"/>
    </row>
    <row r="16" spans="1:9" ht="15.6" hidden="1" customHeight="1" x14ac:dyDescent="0.25">
      <c r="A16" s="137"/>
      <c r="B16" s="251"/>
      <c r="C16" s="249"/>
      <c r="D16" s="249"/>
      <c r="E16" s="249"/>
      <c r="F16" s="229"/>
      <c r="G16" s="136"/>
      <c r="H16" s="136"/>
      <c r="I16" s="250"/>
    </row>
    <row r="17" spans="1:9" hidden="1" x14ac:dyDescent="0.25">
      <c r="A17" s="139"/>
      <c r="B17" s="252"/>
      <c r="C17" s="253"/>
      <c r="D17" s="253"/>
      <c r="E17" s="254"/>
      <c r="F17" s="229"/>
      <c r="G17" s="136"/>
      <c r="H17" s="136"/>
      <c r="I17" s="250"/>
    </row>
    <row r="18" spans="1:9" ht="15" hidden="1" customHeight="1" x14ac:dyDescent="0.25">
      <c r="A18" s="141"/>
      <c r="B18" s="252"/>
      <c r="C18" s="253"/>
      <c r="D18" s="253"/>
      <c r="E18" s="254"/>
      <c r="F18" s="229"/>
      <c r="G18" s="136"/>
      <c r="H18" s="136"/>
      <c r="I18" s="250"/>
    </row>
    <row r="19" spans="1:9" x14ac:dyDescent="0.25">
      <c r="A19" s="141"/>
      <c r="B19" s="252"/>
      <c r="C19" s="253"/>
      <c r="D19" s="253"/>
      <c r="E19" s="254"/>
      <c r="F19" s="229"/>
      <c r="G19" s="136"/>
      <c r="H19" s="136"/>
      <c r="I19" s="250"/>
    </row>
    <row r="20" spans="1:9" x14ac:dyDescent="0.25">
      <c r="A20" s="142" t="s">
        <v>227</v>
      </c>
      <c r="B20" s="252"/>
      <c r="C20" s="253"/>
      <c r="D20" s="253"/>
      <c r="E20" s="254"/>
      <c r="F20" s="229"/>
      <c r="G20" s="136"/>
      <c r="H20" s="136"/>
      <c r="I20" s="250"/>
    </row>
    <row r="21" spans="1:9" x14ac:dyDescent="0.25">
      <c r="A21" s="143" t="s">
        <v>308</v>
      </c>
      <c r="B21" s="252"/>
      <c r="C21" s="253"/>
      <c r="D21" s="253"/>
      <c r="E21" s="254"/>
      <c r="F21" s="229"/>
      <c r="G21" s="136"/>
      <c r="H21" s="136"/>
      <c r="I21" s="250"/>
    </row>
    <row r="22" spans="1:9" x14ac:dyDescent="0.25">
      <c r="A22" s="139" t="s">
        <v>277</v>
      </c>
      <c r="B22" s="252">
        <v>8261.23</v>
      </c>
      <c r="C22" s="253">
        <v>9477</v>
      </c>
      <c r="D22" s="249">
        <v>17107.419999999998</v>
      </c>
      <c r="E22" s="249">
        <v>13833.47</v>
      </c>
      <c r="F22" s="229">
        <f t="shared" si="0"/>
        <v>80.862397719819825</v>
      </c>
      <c r="G22" s="136">
        <f t="shared" si="1"/>
        <v>167.45048860762864</v>
      </c>
      <c r="H22" s="136">
        <f t="shared" si="2"/>
        <v>145.96887200590905</v>
      </c>
      <c r="I22" s="250">
        <f t="shared" si="3"/>
        <v>80.862397719819825</v>
      </c>
    </row>
    <row r="23" spans="1:9" x14ac:dyDescent="0.25">
      <c r="A23" s="141" t="s">
        <v>281</v>
      </c>
      <c r="B23" s="252">
        <v>7207.84</v>
      </c>
      <c r="C23" s="253">
        <v>9477</v>
      </c>
      <c r="D23" s="249">
        <v>17107.419999999998</v>
      </c>
      <c r="E23" s="249">
        <v>14169.33</v>
      </c>
      <c r="F23" s="229">
        <f t="shared" si="0"/>
        <v>82.825639400914923</v>
      </c>
      <c r="G23" s="136">
        <f t="shared" si="1"/>
        <v>196.58219383338144</v>
      </c>
      <c r="H23" s="136">
        <f t="shared" si="2"/>
        <v>149.5128205128205</v>
      </c>
      <c r="I23" s="250">
        <f t="shared" si="3"/>
        <v>82.825639400914923</v>
      </c>
    </row>
    <row r="24" spans="1:9" x14ac:dyDescent="0.25">
      <c r="A24" s="141" t="s">
        <v>279</v>
      </c>
      <c r="B24" s="252">
        <v>1053.3900000000001</v>
      </c>
      <c r="C24" s="252">
        <f>C22-C23</f>
        <v>0</v>
      </c>
      <c r="D24" s="253">
        <f>D22-D23</f>
        <v>0</v>
      </c>
      <c r="E24" s="253">
        <f>E22-E23</f>
        <v>-335.86000000000058</v>
      </c>
      <c r="F24" s="229"/>
      <c r="G24" s="136"/>
      <c r="H24" s="136"/>
      <c r="I24" s="250"/>
    </row>
    <row r="25" spans="1:9" x14ac:dyDescent="0.25">
      <c r="A25" s="84" t="s">
        <v>290</v>
      </c>
      <c r="B25" s="252"/>
      <c r="C25" s="253"/>
      <c r="D25" s="253"/>
      <c r="E25" s="254"/>
      <c r="F25" s="229"/>
      <c r="G25" s="136"/>
      <c r="H25" s="136"/>
      <c r="I25" s="250"/>
    </row>
    <row r="26" spans="1:9" x14ac:dyDescent="0.25">
      <c r="A26" s="138" t="s">
        <v>280</v>
      </c>
      <c r="B26" s="252">
        <v>2278.64</v>
      </c>
      <c r="C26" s="253">
        <v>3315</v>
      </c>
      <c r="D26" s="253">
        <v>0</v>
      </c>
      <c r="E26" s="253">
        <v>3332.04</v>
      </c>
      <c r="F26" s="229"/>
      <c r="G26" s="136"/>
      <c r="H26" s="136"/>
      <c r="I26" s="250"/>
    </row>
    <row r="27" spans="1:9" x14ac:dyDescent="0.25">
      <c r="A27" s="141" t="s">
        <v>281</v>
      </c>
      <c r="B27" s="252">
        <v>0</v>
      </c>
      <c r="C27" s="253">
        <v>3315</v>
      </c>
      <c r="D27" s="253">
        <v>0</v>
      </c>
      <c r="E27" s="253">
        <v>-335.86</v>
      </c>
      <c r="F27" s="229"/>
      <c r="G27" s="140"/>
      <c r="H27" s="136"/>
      <c r="I27" s="250"/>
    </row>
    <row r="28" spans="1:9" x14ac:dyDescent="0.25">
      <c r="A28" s="141" t="s">
        <v>279</v>
      </c>
      <c r="B28" s="252">
        <v>2278.64</v>
      </c>
      <c r="C28" s="253">
        <f>C26-C27</f>
        <v>0</v>
      </c>
      <c r="D28" s="253">
        <f>D26-D27</f>
        <v>0</v>
      </c>
      <c r="E28" s="253">
        <f>E26+E27</f>
        <v>2996.18</v>
      </c>
      <c r="F28" s="229"/>
      <c r="G28" s="136"/>
      <c r="H28" s="136"/>
      <c r="I28" s="250"/>
    </row>
    <row r="29" spans="1:9" x14ac:dyDescent="0.25">
      <c r="A29" s="141"/>
      <c r="B29" s="252"/>
      <c r="C29" s="253"/>
      <c r="D29" s="253"/>
      <c r="E29" s="254"/>
      <c r="F29" s="229"/>
      <c r="G29" s="136"/>
      <c r="H29" s="136"/>
      <c r="I29" s="250"/>
    </row>
    <row r="30" spans="1:9" x14ac:dyDescent="0.25">
      <c r="A30" s="142" t="s">
        <v>224</v>
      </c>
      <c r="B30" s="252"/>
      <c r="C30" s="253"/>
      <c r="D30" s="253"/>
      <c r="E30" s="254"/>
      <c r="F30" s="229"/>
      <c r="G30" s="136"/>
      <c r="H30" s="136"/>
      <c r="I30" s="250"/>
    </row>
    <row r="31" spans="1:9" x14ac:dyDescent="0.25">
      <c r="A31" s="143" t="s">
        <v>291</v>
      </c>
      <c r="B31" s="252"/>
      <c r="C31" s="253"/>
      <c r="D31" s="253"/>
      <c r="E31" s="254"/>
      <c r="F31" s="229"/>
      <c r="G31" s="136"/>
      <c r="H31" s="136"/>
      <c r="I31" s="250"/>
    </row>
    <row r="32" spans="1:9" x14ac:dyDescent="0.25">
      <c r="A32" s="141" t="s">
        <v>277</v>
      </c>
      <c r="B32" s="252">
        <v>938.08</v>
      </c>
      <c r="C32" s="253">
        <v>1130</v>
      </c>
      <c r="D32" s="249">
        <v>3749.28</v>
      </c>
      <c r="E32" s="249">
        <v>1297.07</v>
      </c>
      <c r="F32" s="229">
        <f t="shared" si="0"/>
        <v>34.595175607049882</v>
      </c>
      <c r="G32" s="136">
        <f t="shared" si="1"/>
        <v>138.26859116493262</v>
      </c>
      <c r="H32" s="136">
        <f t="shared" si="2"/>
        <v>114.7849557522124</v>
      </c>
      <c r="I32" s="250">
        <f t="shared" si="3"/>
        <v>34.595175607049882</v>
      </c>
    </row>
    <row r="33" spans="1:9" x14ac:dyDescent="0.25">
      <c r="A33" s="141" t="s">
        <v>281</v>
      </c>
      <c r="B33" s="252">
        <v>695.08</v>
      </c>
      <c r="C33" s="253">
        <v>1130</v>
      </c>
      <c r="D33" s="249">
        <v>3749.28</v>
      </c>
      <c r="E33" s="249">
        <v>3496.92</v>
      </c>
      <c r="F33" s="229">
        <f t="shared" si="0"/>
        <v>93.269107668672376</v>
      </c>
      <c r="G33" s="136">
        <f t="shared" si="1"/>
        <v>503.09604649824473</v>
      </c>
      <c r="H33" s="136">
        <f t="shared" si="2"/>
        <v>309.46194690265492</v>
      </c>
      <c r="I33" s="250">
        <f t="shared" si="3"/>
        <v>93.269107668672376</v>
      </c>
    </row>
    <row r="34" spans="1:9" x14ac:dyDescent="0.25">
      <c r="A34" s="141" t="s">
        <v>279</v>
      </c>
      <c r="B34" s="252">
        <f>B32-B33</f>
        <v>243</v>
      </c>
      <c r="C34" s="253">
        <f>C32-C33</f>
        <v>0</v>
      </c>
      <c r="D34" s="253">
        <f>D32-D33</f>
        <v>0</v>
      </c>
      <c r="E34" s="253">
        <f>E32-E33</f>
        <v>-2199.8500000000004</v>
      </c>
      <c r="F34" s="229"/>
      <c r="G34" s="136"/>
      <c r="H34" s="136"/>
      <c r="I34" s="250"/>
    </row>
    <row r="35" spans="1:9" x14ac:dyDescent="0.25">
      <c r="A35" s="84" t="s">
        <v>292</v>
      </c>
      <c r="B35" s="252"/>
      <c r="C35" s="253"/>
      <c r="D35" s="249"/>
      <c r="E35" s="255"/>
      <c r="F35" s="229"/>
      <c r="G35" s="136"/>
      <c r="H35" s="136"/>
      <c r="I35" s="250"/>
    </row>
    <row r="36" spans="1:9" x14ac:dyDescent="0.25">
      <c r="A36" s="138" t="s">
        <v>280</v>
      </c>
      <c r="B36" s="252">
        <v>2209.1999999999998</v>
      </c>
      <c r="C36" s="253">
        <v>2000</v>
      </c>
      <c r="D36" s="249">
        <v>0</v>
      </c>
      <c r="E36" s="249">
        <v>2452.21</v>
      </c>
      <c r="F36" s="229"/>
      <c r="G36" s="136"/>
      <c r="H36" s="136"/>
      <c r="I36" s="250"/>
    </row>
    <row r="37" spans="1:9" x14ac:dyDescent="0.25">
      <c r="A37" s="141" t="s">
        <v>281</v>
      </c>
      <c r="B37" s="252">
        <v>0</v>
      </c>
      <c r="C37" s="253">
        <v>2000</v>
      </c>
      <c r="D37" s="249">
        <v>0</v>
      </c>
      <c r="E37" s="249">
        <v>-2199.85</v>
      </c>
      <c r="F37" s="229"/>
      <c r="G37" s="136"/>
      <c r="H37" s="136"/>
      <c r="I37" s="250"/>
    </row>
    <row r="38" spans="1:9" x14ac:dyDescent="0.25">
      <c r="A38" s="141" t="s">
        <v>279</v>
      </c>
      <c r="B38" s="256">
        <v>2209.1999999999998</v>
      </c>
      <c r="C38" s="255">
        <f>C36-C37</f>
        <v>0</v>
      </c>
      <c r="D38" s="255">
        <f>D36-D37</f>
        <v>0</v>
      </c>
      <c r="E38" s="255">
        <f>E36+E37</f>
        <v>252.36000000000013</v>
      </c>
      <c r="F38" s="229"/>
      <c r="G38" s="136"/>
      <c r="H38" s="136"/>
      <c r="I38" s="250"/>
    </row>
    <row r="39" spans="1:9" x14ac:dyDescent="0.25">
      <c r="A39" s="142" t="s">
        <v>282</v>
      </c>
      <c r="B39" s="252"/>
      <c r="C39" s="253"/>
      <c r="D39" s="253"/>
      <c r="E39" s="254"/>
      <c r="F39" s="229"/>
      <c r="G39" s="136"/>
      <c r="H39" s="136"/>
      <c r="I39" s="250"/>
    </row>
    <row r="40" spans="1:9" x14ac:dyDescent="0.25">
      <c r="A40" s="144" t="s">
        <v>293</v>
      </c>
      <c r="B40" s="253"/>
      <c r="C40" s="253"/>
      <c r="D40" s="253"/>
      <c r="E40" s="254"/>
      <c r="F40" s="229"/>
      <c r="G40" s="136"/>
      <c r="H40" s="136"/>
      <c r="I40" s="250"/>
    </row>
    <row r="41" spans="1:9" x14ac:dyDescent="0.25">
      <c r="A41" s="141" t="s">
        <v>277</v>
      </c>
      <c r="B41" s="252">
        <v>124710.72</v>
      </c>
      <c r="C41" s="253">
        <v>149592</v>
      </c>
      <c r="D41" s="249">
        <v>50819.07</v>
      </c>
      <c r="E41" s="249">
        <v>45091.79</v>
      </c>
      <c r="F41" s="229">
        <f t="shared" si="0"/>
        <v>88.730057437099902</v>
      </c>
      <c r="G41" s="136">
        <f t="shared" si="1"/>
        <v>36.157108226141268</v>
      </c>
      <c r="H41" s="136">
        <f t="shared" si="2"/>
        <v>30.143182790523561</v>
      </c>
      <c r="I41" s="250">
        <f t="shared" si="3"/>
        <v>88.730057437099902</v>
      </c>
    </row>
    <row r="42" spans="1:9" x14ac:dyDescent="0.25">
      <c r="A42" s="141" t="s">
        <v>281</v>
      </c>
      <c r="B42" s="252">
        <v>118326.41</v>
      </c>
      <c r="C42" s="253">
        <v>149592</v>
      </c>
      <c r="D42" s="249">
        <v>50819.07</v>
      </c>
      <c r="E42" s="249">
        <v>46176.92</v>
      </c>
      <c r="F42" s="229">
        <f t="shared" si="0"/>
        <v>90.865338543188614</v>
      </c>
      <c r="G42" s="136">
        <f t="shared" si="1"/>
        <v>39.025032535002111</v>
      </c>
      <c r="H42" s="136">
        <f t="shared" si="2"/>
        <v>30.868575859671637</v>
      </c>
      <c r="I42" s="250">
        <f t="shared" si="3"/>
        <v>90.865338543188614</v>
      </c>
    </row>
    <row r="43" spans="1:9" x14ac:dyDescent="0.25">
      <c r="A43" s="141" t="s">
        <v>279</v>
      </c>
      <c r="B43" s="252">
        <f>B41-B42</f>
        <v>6384.3099999999977</v>
      </c>
      <c r="C43" s="253">
        <f>C41-C42</f>
        <v>0</v>
      </c>
      <c r="D43" s="253">
        <f>D41-D42</f>
        <v>0</v>
      </c>
      <c r="E43" s="253">
        <f>E41-E42</f>
        <v>-1085.1299999999974</v>
      </c>
      <c r="F43" s="229"/>
      <c r="G43" s="136"/>
      <c r="H43" s="136"/>
      <c r="I43" s="250"/>
    </row>
    <row r="44" spans="1:9" x14ac:dyDescent="0.25">
      <c r="A44" s="144" t="s">
        <v>294</v>
      </c>
      <c r="B44" s="253"/>
      <c r="C44" s="253"/>
      <c r="D44" s="249"/>
      <c r="E44" s="255"/>
      <c r="F44" s="229"/>
      <c r="G44" s="136"/>
      <c r="H44" s="136"/>
      <c r="I44" s="250"/>
    </row>
    <row r="45" spans="1:9" x14ac:dyDescent="0.25">
      <c r="A45" s="138" t="s">
        <v>280</v>
      </c>
      <c r="B45" s="253">
        <v>0</v>
      </c>
      <c r="C45" s="253">
        <v>1328</v>
      </c>
      <c r="D45" s="249">
        <v>0</v>
      </c>
      <c r="E45" s="249">
        <v>5242.84</v>
      </c>
      <c r="F45" s="229"/>
      <c r="G45" s="136"/>
      <c r="H45" s="136"/>
      <c r="I45" s="250"/>
    </row>
    <row r="46" spans="1:9" x14ac:dyDescent="0.25">
      <c r="A46" s="138" t="s">
        <v>283</v>
      </c>
      <c r="B46" s="253">
        <v>-1141.47</v>
      </c>
      <c r="C46" s="253"/>
      <c r="D46" s="249">
        <v>0</v>
      </c>
      <c r="E46" s="255"/>
      <c r="F46" s="229"/>
      <c r="G46" s="136"/>
      <c r="H46" s="136"/>
      <c r="I46" s="250"/>
    </row>
    <row r="47" spans="1:9" x14ac:dyDescent="0.25">
      <c r="A47" s="141" t="s">
        <v>281</v>
      </c>
      <c r="B47" s="253">
        <v>0</v>
      </c>
      <c r="C47" s="253">
        <v>1328</v>
      </c>
      <c r="D47" s="249">
        <v>0</v>
      </c>
      <c r="E47" s="249">
        <v>-1085.1300000000001</v>
      </c>
      <c r="F47" s="229"/>
      <c r="G47" s="136"/>
      <c r="H47" s="136"/>
      <c r="I47" s="250"/>
    </row>
    <row r="48" spans="1:9" x14ac:dyDescent="0.25">
      <c r="A48" s="141" t="s">
        <v>279</v>
      </c>
      <c r="B48" s="255">
        <f>B45+B46</f>
        <v>-1141.47</v>
      </c>
      <c r="C48" s="255"/>
      <c r="D48" s="255">
        <v>0</v>
      </c>
      <c r="E48" s="255">
        <f>E45+E47</f>
        <v>4157.71</v>
      </c>
      <c r="F48" s="229"/>
      <c r="G48" s="136"/>
      <c r="H48" s="136"/>
      <c r="I48" s="250"/>
    </row>
    <row r="49" spans="1:9" x14ac:dyDescent="0.25">
      <c r="A49" s="142" t="s">
        <v>223</v>
      </c>
      <c r="B49" s="253"/>
      <c r="C49" s="253"/>
      <c r="D49" s="253"/>
      <c r="E49" s="254"/>
      <c r="F49" s="229"/>
      <c r="G49" s="136"/>
      <c r="H49" s="136"/>
      <c r="I49" s="250"/>
    </row>
    <row r="50" spans="1:9" x14ac:dyDescent="0.25">
      <c r="A50" s="144" t="s">
        <v>301</v>
      </c>
      <c r="B50" s="253"/>
      <c r="C50" s="253"/>
      <c r="D50" s="253"/>
      <c r="E50" s="254"/>
      <c r="F50" s="229"/>
      <c r="G50" s="136"/>
      <c r="H50" s="136"/>
      <c r="I50" s="250"/>
    </row>
    <row r="51" spans="1:9" x14ac:dyDescent="0.25">
      <c r="A51" s="141" t="s">
        <v>277</v>
      </c>
      <c r="B51" s="253">
        <v>1625133.98</v>
      </c>
      <c r="C51" s="253">
        <v>1905995</v>
      </c>
      <c r="D51" s="249">
        <v>1998791.71</v>
      </c>
      <c r="E51" s="249">
        <v>1984410.33</v>
      </c>
      <c r="F51" s="229">
        <f t="shared" si="0"/>
        <v>99.280496315446499</v>
      </c>
      <c r="G51" s="136">
        <f t="shared" si="1"/>
        <v>122.10749110051837</v>
      </c>
      <c r="H51" s="136">
        <f t="shared" si="2"/>
        <v>104.11414143269002</v>
      </c>
      <c r="I51" s="250">
        <f t="shared" si="3"/>
        <v>99.280496315446499</v>
      </c>
    </row>
    <row r="52" spans="1:9" x14ac:dyDescent="0.25">
      <c r="A52" s="141" t="s">
        <v>281</v>
      </c>
      <c r="B52" s="255">
        <v>1624199.52</v>
      </c>
      <c r="C52" s="255">
        <v>1905995</v>
      </c>
      <c r="D52" s="255">
        <v>1998791.71</v>
      </c>
      <c r="E52" s="255">
        <v>1995256.43</v>
      </c>
      <c r="F52" s="229">
        <f t="shared" si="0"/>
        <v>99.823129144356912</v>
      </c>
      <c r="G52" s="136">
        <f t="shared" si="1"/>
        <v>122.84552516060342</v>
      </c>
      <c r="H52" s="136">
        <f t="shared" si="2"/>
        <v>104.68319329274212</v>
      </c>
      <c r="I52" s="250">
        <f t="shared" si="3"/>
        <v>99.823129144356912</v>
      </c>
    </row>
    <row r="53" spans="1:9" x14ac:dyDescent="0.25">
      <c r="A53" s="141" t="s">
        <v>279</v>
      </c>
      <c r="B53" s="255">
        <f>B51-B52</f>
        <v>934.45999999996275</v>
      </c>
      <c r="C53" s="255">
        <f>C51-C52</f>
        <v>0</v>
      </c>
      <c r="D53" s="255">
        <f>D51-D52</f>
        <v>0</v>
      </c>
      <c r="E53" s="255">
        <f>E51-E52</f>
        <v>-10846.09999999986</v>
      </c>
      <c r="F53" s="229"/>
      <c r="G53" s="136"/>
      <c r="H53" s="136"/>
      <c r="I53" s="250"/>
    </row>
    <row r="54" spans="1:9" ht="15.6" customHeight="1" x14ac:dyDescent="0.25">
      <c r="A54" s="144" t="s">
        <v>309</v>
      </c>
      <c r="B54" s="253"/>
      <c r="C54" s="253"/>
      <c r="D54" s="249"/>
      <c r="E54" s="255"/>
      <c r="F54" s="229"/>
      <c r="G54" s="136"/>
      <c r="H54" s="136"/>
      <c r="I54" s="250"/>
    </row>
    <row r="55" spans="1:9" x14ac:dyDescent="0.25">
      <c r="A55" s="138" t="s">
        <v>280</v>
      </c>
      <c r="B55" s="253">
        <v>-842.52</v>
      </c>
      <c r="C55" s="253">
        <v>0</v>
      </c>
      <c r="D55" s="249">
        <v>0</v>
      </c>
      <c r="E55" s="255">
        <v>91.93</v>
      </c>
      <c r="F55" s="229"/>
      <c r="G55" s="136"/>
      <c r="H55" s="136"/>
      <c r="I55" s="250"/>
    </row>
    <row r="56" spans="1:9" x14ac:dyDescent="0.25">
      <c r="A56" s="141" t="s">
        <v>281</v>
      </c>
      <c r="B56" s="253">
        <v>0</v>
      </c>
      <c r="C56" s="253">
        <v>0</v>
      </c>
      <c r="D56" s="249">
        <v>0</v>
      </c>
      <c r="E56" s="255">
        <v>-91.93</v>
      </c>
      <c r="F56" s="229"/>
      <c r="G56" s="136"/>
      <c r="H56" s="136"/>
      <c r="I56" s="250"/>
    </row>
    <row r="57" spans="1:9" x14ac:dyDescent="0.25">
      <c r="A57" s="141" t="s">
        <v>279</v>
      </c>
      <c r="B57" s="255">
        <f>B55-B56</f>
        <v>-842.52</v>
      </c>
      <c r="C57" s="255">
        <v>0</v>
      </c>
      <c r="D57" s="255">
        <v>0</v>
      </c>
      <c r="E57" s="255">
        <f>E55+E56</f>
        <v>0</v>
      </c>
      <c r="F57" s="229"/>
      <c r="G57" s="136"/>
      <c r="H57" s="136"/>
      <c r="I57" s="250"/>
    </row>
    <row r="58" spans="1:9" x14ac:dyDescent="0.25">
      <c r="A58" s="84" t="s">
        <v>296</v>
      </c>
      <c r="B58" s="255"/>
      <c r="C58" s="255"/>
      <c r="D58" s="255"/>
      <c r="E58" s="255"/>
      <c r="F58" s="229"/>
      <c r="G58" s="136"/>
      <c r="H58" s="136"/>
      <c r="I58" s="250"/>
    </row>
    <row r="59" spans="1:9" x14ac:dyDescent="0.25">
      <c r="A59" s="141" t="s">
        <v>277</v>
      </c>
      <c r="B59" s="253">
        <v>79751.460000000006</v>
      </c>
      <c r="C59" s="253">
        <v>0</v>
      </c>
      <c r="D59" s="249">
        <v>106548.16</v>
      </c>
      <c r="E59" s="249">
        <v>106548.16</v>
      </c>
      <c r="F59" s="229">
        <f t="shared" si="0"/>
        <v>100</v>
      </c>
      <c r="G59" s="136">
        <f t="shared" si="1"/>
        <v>133.60026261588189</v>
      </c>
      <c r="H59" s="136">
        <v>0</v>
      </c>
      <c r="I59" s="250">
        <f t="shared" si="3"/>
        <v>100</v>
      </c>
    </row>
    <row r="60" spans="1:9" x14ac:dyDescent="0.25">
      <c r="A60" s="141" t="s">
        <v>281</v>
      </c>
      <c r="B60" s="253">
        <v>79751.460000000006</v>
      </c>
      <c r="C60" s="253">
        <v>0</v>
      </c>
      <c r="D60" s="249">
        <v>106548.16</v>
      </c>
      <c r="E60" s="255">
        <v>106548.16</v>
      </c>
      <c r="F60" s="229">
        <f t="shared" si="0"/>
        <v>100</v>
      </c>
      <c r="G60" s="136">
        <f t="shared" si="1"/>
        <v>133.60026261588189</v>
      </c>
      <c r="H60" s="136">
        <v>0</v>
      </c>
      <c r="I60" s="250">
        <f t="shared" si="3"/>
        <v>100</v>
      </c>
    </row>
    <row r="61" spans="1:9" x14ac:dyDescent="0.25">
      <c r="A61" s="141" t="s">
        <v>279</v>
      </c>
      <c r="B61" s="253">
        <f>B59-B60</f>
        <v>0</v>
      </c>
      <c r="C61" s="253">
        <f t="shared" ref="C61:E61" si="6">C59-C60</f>
        <v>0</v>
      </c>
      <c r="D61" s="253">
        <v>0</v>
      </c>
      <c r="E61" s="254">
        <f t="shared" si="6"/>
        <v>0</v>
      </c>
      <c r="F61" s="229"/>
      <c r="G61" s="136"/>
      <c r="H61" s="136"/>
      <c r="I61" s="250"/>
    </row>
    <row r="62" spans="1:9" x14ac:dyDescent="0.25">
      <c r="A62" s="144" t="s">
        <v>295</v>
      </c>
      <c r="B62" s="253"/>
      <c r="C62" s="253"/>
      <c r="D62" s="249"/>
      <c r="E62" s="255"/>
      <c r="F62" s="229"/>
      <c r="G62" s="136"/>
      <c r="H62" s="136"/>
      <c r="I62" s="250"/>
    </row>
    <row r="63" spans="1:9" x14ac:dyDescent="0.25">
      <c r="A63" s="138" t="s">
        <v>280</v>
      </c>
      <c r="B63" s="253">
        <v>0</v>
      </c>
      <c r="C63" s="253">
        <v>0</v>
      </c>
      <c r="D63" s="249">
        <v>0</v>
      </c>
      <c r="E63" s="255">
        <v>0</v>
      </c>
      <c r="F63" s="229"/>
      <c r="G63" s="136"/>
      <c r="H63" s="136"/>
      <c r="I63" s="250"/>
    </row>
    <row r="64" spans="1:9" x14ac:dyDescent="0.25">
      <c r="A64" s="141" t="s">
        <v>281</v>
      </c>
      <c r="B64" s="253">
        <v>0</v>
      </c>
      <c r="C64" s="253">
        <v>0</v>
      </c>
      <c r="D64" s="249">
        <v>0</v>
      </c>
      <c r="E64" s="255">
        <v>0</v>
      </c>
      <c r="F64" s="229"/>
      <c r="G64" s="136"/>
      <c r="H64" s="136"/>
      <c r="I64" s="250"/>
    </row>
    <row r="65" spans="1:11" x14ac:dyDescent="0.25">
      <c r="A65" s="141" t="s">
        <v>279</v>
      </c>
      <c r="B65" s="255">
        <f t="shared" ref="B65:C65" si="7">B63-B64</f>
        <v>0</v>
      </c>
      <c r="C65" s="255">
        <f t="shared" si="7"/>
        <v>0</v>
      </c>
      <c r="D65" s="255">
        <v>0</v>
      </c>
      <c r="E65" s="255">
        <f>E63-E64</f>
        <v>0</v>
      </c>
      <c r="F65" s="229"/>
      <c r="G65" s="136"/>
      <c r="H65" s="136"/>
      <c r="I65" s="250"/>
    </row>
    <row r="66" spans="1:11" hidden="1" x14ac:dyDescent="0.25">
      <c r="A66" s="142" t="s">
        <v>284</v>
      </c>
      <c r="B66" s="253"/>
      <c r="C66" s="253"/>
      <c r="D66" s="253"/>
      <c r="E66" s="254"/>
      <c r="F66" s="229" t="e">
        <f t="shared" si="0"/>
        <v>#DIV/0!</v>
      </c>
      <c r="G66" s="136"/>
      <c r="H66" s="136"/>
      <c r="I66" s="250" t="e">
        <f t="shared" si="3"/>
        <v>#DIV/0!</v>
      </c>
    </row>
    <row r="67" spans="1:11" hidden="1" x14ac:dyDescent="0.25">
      <c r="A67" s="144" t="s">
        <v>285</v>
      </c>
      <c r="B67" s="253"/>
      <c r="C67" s="253"/>
      <c r="D67" s="253"/>
      <c r="E67" s="254"/>
      <c r="F67" s="229" t="e">
        <f t="shared" si="0"/>
        <v>#DIV/0!</v>
      </c>
      <c r="G67" s="136"/>
      <c r="H67" s="136"/>
      <c r="I67" s="250" t="e">
        <f t="shared" si="3"/>
        <v>#DIV/0!</v>
      </c>
    </row>
    <row r="68" spans="1:11" ht="13.15" hidden="1" customHeight="1" x14ac:dyDescent="0.25">
      <c r="A68" s="141" t="s">
        <v>277</v>
      </c>
      <c r="B68" s="253"/>
      <c r="C68" s="253">
        <v>400</v>
      </c>
      <c r="D68" s="249"/>
      <c r="E68" s="255">
        <v>122.22</v>
      </c>
      <c r="F68" s="229" t="e">
        <f t="shared" si="0"/>
        <v>#DIV/0!</v>
      </c>
      <c r="G68" s="136">
        <v>0</v>
      </c>
      <c r="H68" s="136">
        <f t="shared" si="2"/>
        <v>30.555</v>
      </c>
      <c r="I68" s="250" t="e">
        <f t="shared" si="3"/>
        <v>#DIV/0!</v>
      </c>
    </row>
    <row r="69" spans="1:11" ht="16.899999999999999" hidden="1" customHeight="1" x14ac:dyDescent="0.25">
      <c r="A69" s="141" t="s">
        <v>281</v>
      </c>
      <c r="B69" s="257">
        <v>0</v>
      </c>
      <c r="C69" s="257">
        <v>400</v>
      </c>
      <c r="D69" s="257"/>
      <c r="E69" s="257">
        <v>0</v>
      </c>
      <c r="F69" s="229" t="e">
        <f t="shared" si="0"/>
        <v>#DIV/0!</v>
      </c>
      <c r="G69" s="136">
        <v>0</v>
      </c>
      <c r="H69" s="136">
        <f t="shared" si="2"/>
        <v>0</v>
      </c>
      <c r="I69" s="250" t="e">
        <f t="shared" si="3"/>
        <v>#DIV/0!</v>
      </c>
      <c r="J69" s="146"/>
      <c r="K69" s="146"/>
    </row>
    <row r="70" spans="1:11" ht="16.899999999999999" hidden="1" customHeight="1" x14ac:dyDescent="0.25">
      <c r="A70" s="141" t="s">
        <v>279</v>
      </c>
      <c r="B70" s="257">
        <f>B68-B69</f>
        <v>0</v>
      </c>
      <c r="C70" s="257">
        <f t="shared" ref="C70:E70" si="8">C68-C69</f>
        <v>0</v>
      </c>
      <c r="D70" s="257"/>
      <c r="E70" s="257">
        <f t="shared" si="8"/>
        <v>122.22</v>
      </c>
      <c r="F70" s="229" t="e">
        <f t="shared" si="0"/>
        <v>#DIV/0!</v>
      </c>
      <c r="G70" s="136">
        <v>0</v>
      </c>
      <c r="H70" s="136">
        <v>0</v>
      </c>
      <c r="I70" s="250" t="e">
        <f t="shared" si="3"/>
        <v>#DIV/0!</v>
      </c>
      <c r="J70" s="146"/>
      <c r="K70" s="146"/>
    </row>
    <row r="71" spans="1:11" ht="13.15" hidden="1" customHeight="1" x14ac:dyDescent="0.25">
      <c r="A71" s="143" t="s">
        <v>286</v>
      </c>
      <c r="B71" s="253"/>
      <c r="C71" s="253"/>
      <c r="D71" s="249"/>
      <c r="E71" s="255"/>
      <c r="F71" s="229" t="e">
        <f t="shared" si="0"/>
        <v>#DIV/0!</v>
      </c>
      <c r="G71" s="136"/>
      <c r="H71" s="136"/>
      <c r="I71" s="250" t="e">
        <f t="shared" si="3"/>
        <v>#DIV/0!</v>
      </c>
    </row>
    <row r="72" spans="1:11" hidden="1" x14ac:dyDescent="0.25">
      <c r="A72" s="138" t="s">
        <v>280</v>
      </c>
      <c r="B72" s="253"/>
      <c r="C72" s="253">
        <v>3260</v>
      </c>
      <c r="D72" s="249"/>
      <c r="E72" s="255">
        <v>3616.14</v>
      </c>
      <c r="F72" s="229" t="e">
        <f t="shared" si="0"/>
        <v>#DIV/0!</v>
      </c>
      <c r="G72" s="136">
        <v>0</v>
      </c>
      <c r="H72" s="136">
        <f t="shared" si="2"/>
        <v>110.9245398773006</v>
      </c>
      <c r="I72" s="250" t="e">
        <f t="shared" si="3"/>
        <v>#DIV/0!</v>
      </c>
    </row>
    <row r="73" spans="1:11" hidden="1" x14ac:dyDescent="0.25">
      <c r="A73" s="141" t="s">
        <v>281</v>
      </c>
      <c r="B73" s="253">
        <v>0</v>
      </c>
      <c r="C73" s="253">
        <v>3260</v>
      </c>
      <c r="D73" s="249"/>
      <c r="E73" s="255">
        <v>0</v>
      </c>
      <c r="F73" s="229" t="e">
        <f t="shared" si="0"/>
        <v>#DIV/0!</v>
      </c>
      <c r="G73" s="136">
        <v>0</v>
      </c>
      <c r="H73" s="136">
        <f t="shared" si="2"/>
        <v>0</v>
      </c>
      <c r="I73" s="250" t="e">
        <f t="shared" si="3"/>
        <v>#DIV/0!</v>
      </c>
    </row>
    <row r="74" spans="1:11" hidden="1" x14ac:dyDescent="0.25">
      <c r="A74" s="141" t="s">
        <v>279</v>
      </c>
      <c r="B74" s="255">
        <f t="shared" ref="B74:C74" si="9">B72-B73</f>
        <v>0</v>
      </c>
      <c r="C74" s="255">
        <f t="shared" si="9"/>
        <v>0</v>
      </c>
      <c r="D74" s="255"/>
      <c r="E74" s="255">
        <f>E72-E73</f>
        <v>3616.14</v>
      </c>
      <c r="F74" s="229" t="e">
        <f t="shared" ref="F74:F76" si="10">E74/D74*100</f>
        <v>#DIV/0!</v>
      </c>
      <c r="G74" s="136">
        <v>0</v>
      </c>
      <c r="H74" s="136">
        <v>0</v>
      </c>
      <c r="I74" s="250" t="e">
        <f t="shared" ref="I74:I76" si="11">E74/D74*100</f>
        <v>#DIV/0!</v>
      </c>
    </row>
    <row r="75" spans="1:11" x14ac:dyDescent="0.25">
      <c r="A75" s="8" t="s">
        <v>287</v>
      </c>
      <c r="B75" s="258">
        <f>B9+B17+B22+B32+B41+B51+B59+B68</f>
        <v>2397261.27</v>
      </c>
      <c r="C75" s="258">
        <f>C9+C22+C32+C41+C51</f>
        <v>2459399.65</v>
      </c>
      <c r="D75" s="258">
        <f>D9+D22+D32+D41+D51+D59</f>
        <v>2536531.4700000002</v>
      </c>
      <c r="E75" s="258">
        <f>E9+E22+E32+E41+E51+E59</f>
        <v>2510696.6500000004</v>
      </c>
      <c r="F75" s="229">
        <f t="shared" si="10"/>
        <v>98.981490263158463</v>
      </c>
      <c r="G75" s="149">
        <f>G9+G22+G32+G41+G51</f>
        <v>528.35930066816923</v>
      </c>
      <c r="H75" s="149">
        <f>H9+H22+H32+H41+H51</f>
        <v>486.44316217752623</v>
      </c>
      <c r="I75" s="250">
        <f t="shared" si="11"/>
        <v>98.981490263158463</v>
      </c>
    </row>
    <row r="76" spans="1:11" ht="13.15" customHeight="1" x14ac:dyDescent="0.25">
      <c r="A76" s="110" t="s">
        <v>19</v>
      </c>
      <c r="B76" s="254">
        <f>B10+B14+B18+B23+B33+B42+B52+B60+B69</f>
        <v>2388646.11</v>
      </c>
      <c r="C76" s="254">
        <f>C10+C27+C33+C37+C42+C47+C52+C23</f>
        <v>2466042.65</v>
      </c>
      <c r="D76" s="254">
        <f>D10+D27+D33+D37+D42+D47+D52+D23+D60</f>
        <v>2536531.4700000002</v>
      </c>
      <c r="E76" s="254">
        <f>E10+E33+E42+E52+E23+E60+E55</f>
        <v>2525255.5200000005</v>
      </c>
      <c r="F76" s="229">
        <f t="shared" si="10"/>
        <v>99.555457910403931</v>
      </c>
      <c r="G76" s="98">
        <f>G10+G27+G33+G37+G42+G47+G52+G23</f>
        <v>925.92441959618009</v>
      </c>
      <c r="H76" s="98">
        <f>H10+H27+H33+H37+H42+H47+H52+H23</f>
        <v>685.95854676408044</v>
      </c>
      <c r="I76" s="250">
        <f t="shared" si="11"/>
        <v>99.555457910403931</v>
      </c>
    </row>
    <row r="77" spans="1:11" x14ac:dyDescent="0.25">
      <c r="A77" s="145" t="s">
        <v>288</v>
      </c>
      <c r="B77" s="255">
        <f>B75-B76</f>
        <v>8615.160000000149</v>
      </c>
      <c r="C77" s="255">
        <f>C13+C26+C36+C45+C55+C63</f>
        <v>6643</v>
      </c>
      <c r="D77" s="255">
        <f>D13+D26+D36+D45+D55+D63</f>
        <v>0</v>
      </c>
      <c r="E77" s="255">
        <f>E13+E26+E36+E45+E55+E63</f>
        <v>11119.02</v>
      </c>
      <c r="F77" s="229"/>
      <c r="G77" s="150"/>
      <c r="H77" s="150"/>
      <c r="I77" s="250"/>
    </row>
  </sheetData>
  <mergeCells count="2">
    <mergeCell ref="A3:H3"/>
    <mergeCell ref="A2:I2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50"/>
  <sheetViews>
    <sheetView workbookViewId="0">
      <selection activeCell="J310" sqref="J3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18.7109375" hidden="1" customWidth="1"/>
    <col min="8" max="10" width="18.7109375" customWidth="1"/>
    <col min="11" max="11" width="5.5703125" customWidth="1"/>
    <col min="13" max="13" width="11.7109375" bestFit="1" customWidth="1"/>
    <col min="14" max="14" width="10.140625" bestFit="1" customWidth="1"/>
  </cols>
  <sheetData>
    <row r="1" spans="1:13" s="43" customFormat="1" ht="42" customHeight="1" x14ac:dyDescent="0.25">
      <c r="A1" s="327" t="s">
        <v>334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3" s="43" customFormat="1" ht="18" x14ac:dyDescent="0.25">
      <c r="A2" s="44"/>
      <c r="B2" s="44"/>
      <c r="C2" s="44"/>
      <c r="D2" s="44"/>
      <c r="E2" s="44"/>
      <c r="F2" s="44"/>
      <c r="G2" s="44"/>
      <c r="H2" s="44"/>
      <c r="I2" s="44"/>
      <c r="J2" s="45"/>
      <c r="K2" s="45"/>
    </row>
    <row r="3" spans="1:13" s="43" customFormat="1" ht="18" customHeight="1" x14ac:dyDescent="0.25">
      <c r="A3" s="327" t="s">
        <v>21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</row>
    <row r="4" spans="1:13" s="43" customFormat="1" ht="10.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5"/>
      <c r="K4" s="45"/>
    </row>
    <row r="5" spans="1:13" s="43" customFormat="1" ht="33.75" x14ac:dyDescent="0.25">
      <c r="A5" s="356" t="s">
        <v>23</v>
      </c>
      <c r="B5" s="357"/>
      <c r="C5" s="358"/>
      <c r="D5" s="46" t="s">
        <v>24</v>
      </c>
      <c r="E5" s="46" t="s">
        <v>267</v>
      </c>
      <c r="F5" s="47" t="s">
        <v>209</v>
      </c>
      <c r="G5" s="47" t="s">
        <v>269</v>
      </c>
      <c r="H5" s="47" t="s">
        <v>324</v>
      </c>
      <c r="I5" s="184" t="s">
        <v>325</v>
      </c>
      <c r="J5" s="47" t="s">
        <v>326</v>
      </c>
      <c r="K5" s="215" t="s">
        <v>328</v>
      </c>
    </row>
    <row r="6" spans="1:13" s="43" customFormat="1" x14ac:dyDescent="0.25">
      <c r="A6" s="197"/>
      <c r="B6" s="198">
        <v>1</v>
      </c>
      <c r="C6" s="199"/>
      <c r="D6" s="200">
        <v>2</v>
      </c>
      <c r="E6" s="200"/>
      <c r="F6" s="200"/>
      <c r="G6" s="200"/>
      <c r="H6" s="200">
        <v>3</v>
      </c>
      <c r="I6" s="201">
        <v>4</v>
      </c>
      <c r="J6" s="200">
        <v>5</v>
      </c>
      <c r="K6" s="202">
        <v>6</v>
      </c>
    </row>
    <row r="7" spans="1:13" s="50" customFormat="1" x14ac:dyDescent="0.25">
      <c r="A7" s="359"/>
      <c r="B7" s="360"/>
      <c r="C7" s="361"/>
      <c r="D7" s="48" t="s">
        <v>115</v>
      </c>
      <c r="E7" s="49">
        <f>E8+E60+E186+E193+E200+E207+E238+E229</f>
        <v>2383796.6099999994</v>
      </c>
      <c r="F7" s="49">
        <f>F8+F60+F186+F193+F200+F207+F238</f>
        <v>18654319.59</v>
      </c>
      <c r="G7" s="49">
        <f>G8+G60+G186+G193+G200+G207+G238</f>
        <v>2475853.6850487753</v>
      </c>
      <c r="H7" s="49">
        <f>H8+H60+H186+H193+H200+H207+H238</f>
        <v>2466042.65</v>
      </c>
      <c r="I7" s="49">
        <f>I8+I60+I186+I193+I200+I207+I238+I229</f>
        <v>2536531.4699999997</v>
      </c>
      <c r="J7" s="49">
        <f>J8+J60+J186+J193+J200+J207+J238+J229</f>
        <v>2525255.5200000005</v>
      </c>
      <c r="K7" s="206">
        <f>J7/I7*100</f>
        <v>99.555457910403959</v>
      </c>
    </row>
    <row r="8" spans="1:13" s="27" customFormat="1" ht="51" x14ac:dyDescent="0.25">
      <c r="A8" s="362" t="s">
        <v>116</v>
      </c>
      <c r="B8" s="363"/>
      <c r="C8" s="364"/>
      <c r="D8" s="32" t="s">
        <v>117</v>
      </c>
      <c r="E8" s="51">
        <f>E9+E45+E54</f>
        <v>96489.500000000015</v>
      </c>
      <c r="F8" s="51">
        <f t="shared" ref="F8:J8" si="0">F9+F45+F54</f>
        <v>622611.17000000004</v>
      </c>
      <c r="G8" s="51">
        <f t="shared" si="0"/>
        <v>82634.703032716148</v>
      </c>
      <c r="H8" s="51">
        <f t="shared" si="0"/>
        <v>84636.999999999985</v>
      </c>
      <c r="I8" s="51">
        <f t="shared" si="0"/>
        <v>90480.080000000016</v>
      </c>
      <c r="J8" s="51">
        <f t="shared" si="0"/>
        <v>90480.080000000016</v>
      </c>
      <c r="K8" s="207">
        <f>J8/I8*100</f>
        <v>100</v>
      </c>
      <c r="M8" s="124"/>
    </row>
    <row r="9" spans="1:13" s="27" customFormat="1" x14ac:dyDescent="0.25">
      <c r="A9" s="352" t="s">
        <v>118</v>
      </c>
      <c r="B9" s="353"/>
      <c r="C9" s="354"/>
      <c r="D9" s="30" t="s">
        <v>12</v>
      </c>
      <c r="E9" s="52">
        <f>E10</f>
        <v>82629.970000000016</v>
      </c>
      <c r="F9" s="52">
        <f t="shared" ref="F9:J10" si="1">F10</f>
        <v>516875</v>
      </c>
      <c r="G9" s="52">
        <f t="shared" si="1"/>
        <v>68601.101599309826</v>
      </c>
      <c r="H9" s="52">
        <f t="shared" si="1"/>
        <v>70777.419999999984</v>
      </c>
      <c r="I9" s="52">
        <f t="shared" si="1"/>
        <v>73782.27</v>
      </c>
      <c r="J9" s="52">
        <f t="shared" si="1"/>
        <v>73782.27</v>
      </c>
      <c r="K9" s="208">
        <f t="shared" ref="K9:K72" si="2">J9/I9*100</f>
        <v>100</v>
      </c>
      <c r="M9" s="124"/>
    </row>
    <row r="10" spans="1:13" s="27" customFormat="1" x14ac:dyDescent="0.25">
      <c r="A10" s="338" t="s">
        <v>119</v>
      </c>
      <c r="B10" s="339"/>
      <c r="C10" s="340"/>
      <c r="D10" s="31" t="s">
        <v>120</v>
      </c>
      <c r="E10" s="53">
        <f>E11</f>
        <v>82629.970000000016</v>
      </c>
      <c r="F10" s="53">
        <f>F11</f>
        <v>516875</v>
      </c>
      <c r="G10" s="53">
        <f t="shared" si="1"/>
        <v>68601.101599309826</v>
      </c>
      <c r="H10" s="53">
        <f t="shared" si="1"/>
        <v>70777.419999999984</v>
      </c>
      <c r="I10" s="53">
        <f t="shared" si="1"/>
        <v>73782.27</v>
      </c>
      <c r="J10" s="53">
        <f t="shared" si="1"/>
        <v>73782.27</v>
      </c>
      <c r="K10" s="209">
        <f t="shared" si="2"/>
        <v>100</v>
      </c>
      <c r="M10" s="124"/>
    </row>
    <row r="11" spans="1:13" s="27" customFormat="1" x14ac:dyDescent="0.25">
      <c r="A11" s="347">
        <v>3</v>
      </c>
      <c r="B11" s="348"/>
      <c r="C11" s="349"/>
      <c r="D11" s="28" t="s">
        <v>14</v>
      </c>
      <c r="E11" s="25">
        <f>E12+E37+E40</f>
        <v>82629.970000000016</v>
      </c>
      <c r="F11" s="25">
        <f t="shared" ref="F11:J11" si="3">F12+F37+F40</f>
        <v>516875</v>
      </c>
      <c r="G11" s="25">
        <f t="shared" si="3"/>
        <v>68601.101599309826</v>
      </c>
      <c r="H11" s="25">
        <f>H12+H37+H40</f>
        <v>70777.419999999984</v>
      </c>
      <c r="I11" s="25">
        <f>I12+I37+I40</f>
        <v>73782.27</v>
      </c>
      <c r="J11" s="25">
        <f t="shared" si="3"/>
        <v>73782.27</v>
      </c>
      <c r="K11" s="210">
        <f t="shared" si="2"/>
        <v>100</v>
      </c>
    </row>
    <row r="12" spans="1:13" s="27" customFormat="1" x14ac:dyDescent="0.25">
      <c r="A12" s="341">
        <v>32</v>
      </c>
      <c r="B12" s="342"/>
      <c r="C12" s="343"/>
      <c r="D12" s="127" t="s">
        <v>25</v>
      </c>
      <c r="E12" s="128">
        <f>SUM(E13+E17+E22+E31)</f>
        <v>76557.290000000008</v>
      </c>
      <c r="F12" s="128">
        <f t="shared" ref="F12:J12" si="4">SUM(F13+F17+F22+F31)</f>
        <v>470375</v>
      </c>
      <c r="G12" s="128">
        <f t="shared" si="4"/>
        <v>62429.49100802972</v>
      </c>
      <c r="H12" s="128">
        <f t="shared" si="4"/>
        <v>64804.899999999994</v>
      </c>
      <c r="I12" s="128">
        <f t="shared" si="4"/>
        <v>67834.2</v>
      </c>
      <c r="J12" s="128">
        <f t="shared" si="4"/>
        <v>67834.2</v>
      </c>
      <c r="K12" s="210">
        <f t="shared" si="2"/>
        <v>100</v>
      </c>
    </row>
    <row r="13" spans="1:13" s="27" customFormat="1" x14ac:dyDescent="0.25">
      <c r="A13" s="332">
        <v>321</v>
      </c>
      <c r="B13" s="333"/>
      <c r="C13" s="334"/>
      <c r="D13" s="28" t="s">
        <v>68</v>
      </c>
      <c r="E13" s="25">
        <f>E14+E15+E16</f>
        <v>3118.61</v>
      </c>
      <c r="F13" s="25">
        <f t="shared" ref="F13:J13" si="5">F14+F15+F16</f>
        <v>45500</v>
      </c>
      <c r="G13" s="25">
        <f t="shared" si="5"/>
        <v>6038.887782865485</v>
      </c>
      <c r="H13" s="25">
        <f t="shared" si="5"/>
        <v>5574.3600000000006</v>
      </c>
      <c r="I13" s="25">
        <f t="shared" si="5"/>
        <v>6131.5599999999995</v>
      </c>
      <c r="J13" s="25">
        <f t="shared" si="5"/>
        <v>6131.5599999999995</v>
      </c>
      <c r="K13" s="210">
        <f t="shared" si="2"/>
        <v>100</v>
      </c>
    </row>
    <row r="14" spans="1:13" x14ac:dyDescent="0.25">
      <c r="A14" s="335">
        <v>3211</v>
      </c>
      <c r="B14" s="336"/>
      <c r="C14" s="337"/>
      <c r="D14" s="29" t="s">
        <v>78</v>
      </c>
      <c r="E14" s="26">
        <v>2354.5300000000002</v>
      </c>
      <c r="F14" s="54">
        <v>35000</v>
      </c>
      <c r="G14" s="54">
        <f>F14/7.5345</f>
        <v>4645.298294511912</v>
      </c>
      <c r="H14" s="54">
        <v>4645.3</v>
      </c>
      <c r="I14" s="54">
        <v>5000.6899999999996</v>
      </c>
      <c r="J14" s="54">
        <v>5000.6899999999996</v>
      </c>
      <c r="K14" s="210">
        <f t="shared" si="2"/>
        <v>100</v>
      </c>
      <c r="M14" s="39"/>
    </row>
    <row r="15" spans="1:13" x14ac:dyDescent="0.25">
      <c r="A15" s="335">
        <v>3213</v>
      </c>
      <c r="B15" s="336"/>
      <c r="C15" s="337"/>
      <c r="D15" s="29" t="s">
        <v>121</v>
      </c>
      <c r="E15" s="26">
        <v>465.19</v>
      </c>
      <c r="F15" s="54">
        <v>8000</v>
      </c>
      <c r="G15" s="54">
        <f>F15/7.5345</f>
        <v>1061.7824673170085</v>
      </c>
      <c r="H15" s="54">
        <v>597.25</v>
      </c>
      <c r="I15" s="54">
        <v>627.66999999999996</v>
      </c>
      <c r="J15" s="54">
        <v>627.66999999999996</v>
      </c>
      <c r="K15" s="210">
        <f t="shared" si="2"/>
        <v>100</v>
      </c>
    </row>
    <row r="16" spans="1:13" ht="25.5" x14ac:dyDescent="0.25">
      <c r="A16" s="335">
        <v>3214</v>
      </c>
      <c r="B16" s="336"/>
      <c r="C16" s="337"/>
      <c r="D16" s="29" t="s">
        <v>80</v>
      </c>
      <c r="E16" s="26">
        <v>298.89</v>
      </c>
      <c r="F16" s="54">
        <v>2500</v>
      </c>
      <c r="G16" s="54">
        <f>F16/7.5345</f>
        <v>331.80702103656512</v>
      </c>
      <c r="H16" s="54">
        <v>331.81</v>
      </c>
      <c r="I16" s="54">
        <v>503.2</v>
      </c>
      <c r="J16" s="54">
        <v>503.2</v>
      </c>
      <c r="K16" s="210">
        <f t="shared" si="2"/>
        <v>100</v>
      </c>
    </row>
    <row r="17" spans="1:14" s="27" customFormat="1" x14ac:dyDescent="0.25">
      <c r="A17" s="332">
        <v>322</v>
      </c>
      <c r="B17" s="333"/>
      <c r="C17" s="334"/>
      <c r="D17" s="28" t="s">
        <v>70</v>
      </c>
      <c r="E17" s="25">
        <f>SUM(E18:E21)</f>
        <v>49793.62</v>
      </c>
      <c r="F17" s="25">
        <f t="shared" ref="F17:J17" si="6">SUM(F18:F21)</f>
        <v>279275</v>
      </c>
      <c r="G17" s="25">
        <f t="shared" si="6"/>
        <v>37066.162319994677</v>
      </c>
      <c r="H17" s="25">
        <f t="shared" si="6"/>
        <v>37384.359999999993</v>
      </c>
      <c r="I17" s="25">
        <f t="shared" si="6"/>
        <v>36127.85</v>
      </c>
      <c r="J17" s="25">
        <f t="shared" si="6"/>
        <v>36127.85</v>
      </c>
      <c r="K17" s="210">
        <f t="shared" si="2"/>
        <v>100</v>
      </c>
    </row>
    <row r="18" spans="1:14" ht="25.5" x14ac:dyDescent="0.25">
      <c r="A18" s="335">
        <v>3221</v>
      </c>
      <c r="B18" s="336"/>
      <c r="C18" s="337"/>
      <c r="D18" s="29" t="s">
        <v>122</v>
      </c>
      <c r="E18" s="26">
        <v>19325.21</v>
      </c>
      <c r="F18" s="54">
        <v>48275</v>
      </c>
      <c r="G18" s="54">
        <f>F18/7.5345</f>
        <v>6407.193576216072</v>
      </c>
      <c r="H18" s="54">
        <v>10362</v>
      </c>
      <c r="I18" s="54">
        <v>5018.71</v>
      </c>
      <c r="J18" s="54">
        <v>5018.71</v>
      </c>
      <c r="K18" s="210">
        <f t="shared" si="2"/>
        <v>100</v>
      </c>
      <c r="M18" s="39"/>
    </row>
    <row r="19" spans="1:14" x14ac:dyDescent="0.25">
      <c r="A19" s="335">
        <v>3223</v>
      </c>
      <c r="B19" s="336"/>
      <c r="C19" s="337"/>
      <c r="D19" s="29" t="s">
        <v>94</v>
      </c>
      <c r="E19" s="26">
        <v>29776.87</v>
      </c>
      <c r="F19" s="54">
        <v>230000</v>
      </c>
      <c r="G19" s="54">
        <f>F19/7.5345</f>
        <v>30526.24593536399</v>
      </c>
      <c r="H19" s="54">
        <v>26876.37</v>
      </c>
      <c r="I19" s="54">
        <v>31109.14</v>
      </c>
      <c r="J19" s="54">
        <v>31109.14</v>
      </c>
      <c r="K19" s="210">
        <f t="shared" si="2"/>
        <v>100</v>
      </c>
    </row>
    <row r="20" spans="1:14" x14ac:dyDescent="0.25">
      <c r="A20" s="335">
        <v>3225</v>
      </c>
      <c r="B20" s="336"/>
      <c r="C20" s="337"/>
      <c r="D20" s="29" t="s">
        <v>123</v>
      </c>
      <c r="E20" s="26">
        <v>0</v>
      </c>
      <c r="F20" s="54">
        <v>500</v>
      </c>
      <c r="G20" s="54">
        <f>F20/7.5345</f>
        <v>66.361404207313029</v>
      </c>
      <c r="H20" s="54">
        <v>132.72</v>
      </c>
      <c r="I20" s="54"/>
      <c r="J20" s="54"/>
      <c r="K20" s="210">
        <v>0</v>
      </c>
      <c r="N20" s="39"/>
    </row>
    <row r="21" spans="1:14" ht="25.5" x14ac:dyDescent="0.25">
      <c r="A21" s="335">
        <v>3227</v>
      </c>
      <c r="B21" s="336"/>
      <c r="C21" s="337"/>
      <c r="D21" s="29" t="s">
        <v>124</v>
      </c>
      <c r="E21" s="26">
        <v>691.54</v>
      </c>
      <c r="F21" s="54">
        <v>500</v>
      </c>
      <c r="G21" s="54">
        <f>F21/7.5345</f>
        <v>66.361404207313029</v>
      </c>
      <c r="H21" s="54">
        <v>13.27</v>
      </c>
      <c r="I21" s="54"/>
      <c r="J21" s="54"/>
      <c r="K21" s="210">
        <v>0</v>
      </c>
      <c r="M21" s="39"/>
    </row>
    <row r="22" spans="1:14" s="27" customFormat="1" x14ac:dyDescent="0.25">
      <c r="A22" s="332">
        <v>323</v>
      </c>
      <c r="B22" s="333"/>
      <c r="C22" s="334"/>
      <c r="D22" s="28" t="s">
        <v>83</v>
      </c>
      <c r="E22" s="25">
        <f>SUM(E23:E30)</f>
        <v>23226.98</v>
      </c>
      <c r="F22" s="25">
        <f>SUM(F23:F30)</f>
        <v>142600</v>
      </c>
      <c r="G22" s="25">
        <f t="shared" ref="G22:J22" si="7">SUM(G23:G30)</f>
        <v>18926.272479925672</v>
      </c>
      <c r="H22" s="25">
        <f t="shared" si="7"/>
        <v>21288.739999999998</v>
      </c>
      <c r="I22" s="25">
        <f t="shared" si="7"/>
        <v>24907.820000000003</v>
      </c>
      <c r="J22" s="25">
        <f t="shared" si="7"/>
        <v>24907.820000000003</v>
      </c>
      <c r="K22" s="210">
        <f t="shared" si="2"/>
        <v>100</v>
      </c>
    </row>
    <row r="23" spans="1:14" x14ac:dyDescent="0.25">
      <c r="A23" s="335">
        <v>3231</v>
      </c>
      <c r="B23" s="336"/>
      <c r="C23" s="337"/>
      <c r="D23" s="29" t="s">
        <v>125</v>
      </c>
      <c r="E23" s="26">
        <v>2553.14</v>
      </c>
      <c r="F23" s="54">
        <v>21000</v>
      </c>
      <c r="G23" s="54">
        <f t="shared" ref="G23:G30" si="8">F23/7.5345</f>
        <v>2787.1789767071468</v>
      </c>
      <c r="H23" s="54">
        <v>2654.46</v>
      </c>
      <c r="I23" s="54">
        <v>2825.72</v>
      </c>
      <c r="J23" s="54">
        <v>2825.72</v>
      </c>
      <c r="K23" s="210">
        <f t="shared" si="2"/>
        <v>100</v>
      </c>
      <c r="M23" s="39"/>
    </row>
    <row r="24" spans="1:14" x14ac:dyDescent="0.25">
      <c r="A24" s="335">
        <v>3233</v>
      </c>
      <c r="B24" s="336"/>
      <c r="C24" s="337"/>
      <c r="D24" s="29" t="s">
        <v>101</v>
      </c>
      <c r="E24" s="26">
        <v>622.74</v>
      </c>
      <c r="F24" s="54">
        <v>2500</v>
      </c>
      <c r="G24" s="54">
        <f t="shared" si="8"/>
        <v>331.80702103656512</v>
      </c>
      <c r="H24" s="54">
        <v>66.36</v>
      </c>
      <c r="I24" s="54">
        <v>632.21</v>
      </c>
      <c r="J24" s="54">
        <v>632.21</v>
      </c>
      <c r="K24" s="210">
        <f t="shared" si="2"/>
        <v>100</v>
      </c>
    </row>
    <row r="25" spans="1:14" x14ac:dyDescent="0.25">
      <c r="A25" s="335">
        <v>3234</v>
      </c>
      <c r="B25" s="336"/>
      <c r="C25" s="337"/>
      <c r="D25" s="29" t="s">
        <v>98</v>
      </c>
      <c r="E25" s="26">
        <v>6778.16</v>
      </c>
      <c r="F25" s="54">
        <v>45000</v>
      </c>
      <c r="G25" s="54">
        <f t="shared" si="8"/>
        <v>5972.5263786581718</v>
      </c>
      <c r="H25" s="54">
        <v>7299.75</v>
      </c>
      <c r="I25" s="54">
        <v>8364.11</v>
      </c>
      <c r="J25" s="54">
        <v>8364.11</v>
      </c>
      <c r="K25" s="210">
        <f t="shared" si="2"/>
        <v>100</v>
      </c>
    </row>
    <row r="26" spans="1:14" x14ac:dyDescent="0.25">
      <c r="A26" s="335">
        <v>3235</v>
      </c>
      <c r="B26" s="336"/>
      <c r="C26" s="337"/>
      <c r="D26" s="29" t="s">
        <v>102</v>
      </c>
      <c r="E26" s="26">
        <v>4155.88</v>
      </c>
      <c r="F26" s="54">
        <v>27000</v>
      </c>
      <c r="G26" s="54">
        <f t="shared" si="8"/>
        <v>3583.5158271949031</v>
      </c>
      <c r="H26" s="54">
        <v>4167.5</v>
      </c>
      <c r="I26" s="54">
        <v>4561.58</v>
      </c>
      <c r="J26" s="54">
        <v>4561.58</v>
      </c>
      <c r="K26" s="210">
        <f t="shared" si="2"/>
        <v>100</v>
      </c>
    </row>
    <row r="27" spans="1:14" x14ac:dyDescent="0.25">
      <c r="A27" s="335">
        <v>3236</v>
      </c>
      <c r="B27" s="336"/>
      <c r="C27" s="337"/>
      <c r="D27" s="29" t="s">
        <v>99</v>
      </c>
      <c r="E27" s="26">
        <v>5328.82</v>
      </c>
      <c r="F27" s="54">
        <v>20000</v>
      </c>
      <c r="G27" s="54">
        <f t="shared" si="8"/>
        <v>2654.4561682925209</v>
      </c>
      <c r="H27" s="54">
        <v>3185.35</v>
      </c>
      <c r="I27" s="54">
        <v>4760.83</v>
      </c>
      <c r="J27" s="54">
        <v>4760.83</v>
      </c>
      <c r="K27" s="210">
        <f t="shared" si="2"/>
        <v>100</v>
      </c>
    </row>
    <row r="28" spans="1:14" x14ac:dyDescent="0.25">
      <c r="A28" s="335">
        <v>3237</v>
      </c>
      <c r="B28" s="336"/>
      <c r="C28" s="337"/>
      <c r="D28" s="29" t="s">
        <v>84</v>
      </c>
      <c r="E28" s="26">
        <v>1552.86</v>
      </c>
      <c r="F28" s="54">
        <v>7500</v>
      </c>
      <c r="G28" s="54">
        <f t="shared" si="8"/>
        <v>995.4210631096953</v>
      </c>
      <c r="H28" s="54">
        <v>1327.23</v>
      </c>
      <c r="I28" s="54">
        <v>1613.9</v>
      </c>
      <c r="J28" s="54">
        <v>1613.9</v>
      </c>
      <c r="K28" s="210">
        <f t="shared" si="2"/>
        <v>100</v>
      </c>
    </row>
    <row r="29" spans="1:14" x14ac:dyDescent="0.25">
      <c r="A29" s="335">
        <v>3238</v>
      </c>
      <c r="B29" s="336"/>
      <c r="C29" s="337"/>
      <c r="D29" s="29" t="s">
        <v>103</v>
      </c>
      <c r="E29" s="26">
        <v>2148.2800000000002</v>
      </c>
      <c r="F29" s="54">
        <v>19500</v>
      </c>
      <c r="G29" s="54">
        <f t="shared" si="8"/>
        <v>2588.0947640852078</v>
      </c>
      <c r="H29" s="54">
        <v>2389.0100000000002</v>
      </c>
      <c r="I29" s="54">
        <v>2102.9699999999998</v>
      </c>
      <c r="J29" s="54">
        <v>2102.9699999999998</v>
      </c>
      <c r="K29" s="210">
        <f t="shared" si="2"/>
        <v>100</v>
      </c>
    </row>
    <row r="30" spans="1:14" x14ac:dyDescent="0.25">
      <c r="A30" s="335">
        <v>3239</v>
      </c>
      <c r="B30" s="336"/>
      <c r="C30" s="337"/>
      <c r="D30" s="29" t="s">
        <v>104</v>
      </c>
      <c r="E30" s="26">
        <v>87.1</v>
      </c>
      <c r="F30" s="54">
        <v>100</v>
      </c>
      <c r="G30" s="54">
        <f t="shared" si="8"/>
        <v>13.272280841462605</v>
      </c>
      <c r="H30" s="54">
        <v>199.08</v>
      </c>
      <c r="I30" s="54">
        <v>46.5</v>
      </c>
      <c r="J30" s="54">
        <v>46.5</v>
      </c>
      <c r="K30" s="210">
        <f t="shared" si="2"/>
        <v>100</v>
      </c>
    </row>
    <row r="31" spans="1:14" s="27" customFormat="1" ht="25.5" x14ac:dyDescent="0.25">
      <c r="A31" s="332">
        <v>329</v>
      </c>
      <c r="B31" s="333"/>
      <c r="C31" s="334"/>
      <c r="D31" s="28" t="s">
        <v>73</v>
      </c>
      <c r="E31" s="25">
        <f>SUM(E32:E36)</f>
        <v>418.08000000000004</v>
      </c>
      <c r="F31" s="25">
        <f t="shared" ref="F31:J31" si="9">SUM(F32:F36)</f>
        <v>3000</v>
      </c>
      <c r="G31" s="25">
        <f t="shared" si="9"/>
        <v>398.16842524387812</v>
      </c>
      <c r="H31" s="25">
        <f t="shared" si="9"/>
        <v>557.44000000000005</v>
      </c>
      <c r="I31" s="25">
        <f t="shared" si="9"/>
        <v>666.97</v>
      </c>
      <c r="J31" s="25">
        <f t="shared" si="9"/>
        <v>666.97</v>
      </c>
      <c r="K31" s="210">
        <f t="shared" si="2"/>
        <v>100</v>
      </c>
    </row>
    <row r="32" spans="1:14" x14ac:dyDescent="0.25">
      <c r="A32" s="335">
        <v>3292</v>
      </c>
      <c r="B32" s="336"/>
      <c r="C32" s="337"/>
      <c r="D32" s="29" t="s">
        <v>126</v>
      </c>
      <c r="E32" s="26"/>
      <c r="F32" s="54">
        <v>0</v>
      </c>
      <c r="G32" s="54">
        <f>F32/7.5345</f>
        <v>0</v>
      </c>
      <c r="H32" s="54"/>
      <c r="I32" s="54"/>
      <c r="J32" s="54"/>
      <c r="K32" s="210">
        <v>0</v>
      </c>
    </row>
    <row r="33" spans="1:11" x14ac:dyDescent="0.25">
      <c r="A33" s="335">
        <v>3293</v>
      </c>
      <c r="B33" s="336"/>
      <c r="C33" s="337"/>
      <c r="D33" s="29" t="s">
        <v>113</v>
      </c>
      <c r="E33" s="26"/>
      <c r="F33" s="54">
        <v>0</v>
      </c>
      <c r="G33" s="54">
        <f>F33/7.5345</f>
        <v>0</v>
      </c>
      <c r="H33" s="54"/>
      <c r="I33" s="54"/>
      <c r="J33" s="54"/>
      <c r="K33" s="210">
        <v>0</v>
      </c>
    </row>
    <row r="34" spans="1:11" x14ac:dyDescent="0.25">
      <c r="A34" s="335">
        <v>3294</v>
      </c>
      <c r="B34" s="336"/>
      <c r="C34" s="337"/>
      <c r="D34" s="29" t="s">
        <v>105</v>
      </c>
      <c r="E34" s="26">
        <v>159.27000000000001</v>
      </c>
      <c r="F34" s="54">
        <v>500</v>
      </c>
      <c r="G34" s="54">
        <f>F34/7.5345</f>
        <v>66.361404207313029</v>
      </c>
      <c r="H34" s="54">
        <v>159.27000000000001</v>
      </c>
      <c r="I34" s="54">
        <v>163.09</v>
      </c>
      <c r="J34" s="54">
        <v>163.09</v>
      </c>
      <c r="K34" s="210">
        <f t="shared" si="2"/>
        <v>100</v>
      </c>
    </row>
    <row r="35" spans="1:11" x14ac:dyDescent="0.25">
      <c r="A35" s="335">
        <v>3295</v>
      </c>
      <c r="B35" s="336"/>
      <c r="C35" s="337"/>
      <c r="D35" s="29" t="s">
        <v>72</v>
      </c>
      <c r="E35" s="26">
        <v>99.54</v>
      </c>
      <c r="F35" s="54">
        <v>1000</v>
      </c>
      <c r="G35" s="54">
        <f>F35/7.5345</f>
        <v>132.72280841462606</v>
      </c>
      <c r="H35" s="54">
        <v>132.72</v>
      </c>
      <c r="I35" s="54">
        <v>365.87</v>
      </c>
      <c r="J35" s="54">
        <v>365.87</v>
      </c>
      <c r="K35" s="210">
        <f t="shared" si="2"/>
        <v>100</v>
      </c>
    </row>
    <row r="36" spans="1:11" ht="25.5" x14ac:dyDescent="0.25">
      <c r="A36" s="335">
        <v>3299</v>
      </c>
      <c r="B36" s="336"/>
      <c r="C36" s="337"/>
      <c r="D36" s="29" t="s">
        <v>73</v>
      </c>
      <c r="E36" s="26">
        <v>159.27000000000001</v>
      </c>
      <c r="F36" s="54">
        <v>1500</v>
      </c>
      <c r="G36" s="54">
        <f>F36/7.5345</f>
        <v>199.08421262193906</v>
      </c>
      <c r="H36" s="54">
        <v>265.45</v>
      </c>
      <c r="I36" s="54">
        <v>138.01</v>
      </c>
      <c r="J36" s="54">
        <v>138.01</v>
      </c>
      <c r="K36" s="210">
        <f t="shared" si="2"/>
        <v>100</v>
      </c>
    </row>
    <row r="37" spans="1:11" s="27" customFormat="1" x14ac:dyDescent="0.25">
      <c r="A37" s="341">
        <v>34</v>
      </c>
      <c r="B37" s="342"/>
      <c r="C37" s="343"/>
      <c r="D37" s="127" t="s">
        <v>75</v>
      </c>
      <c r="E37" s="128">
        <f>SUM(E38)</f>
        <v>1475.71</v>
      </c>
      <c r="F37" s="128">
        <f t="shared" ref="F37:J37" si="10">SUM(F38)</f>
        <v>6500</v>
      </c>
      <c r="G37" s="128">
        <f t="shared" si="10"/>
        <v>862.69825469506929</v>
      </c>
      <c r="H37" s="128">
        <f t="shared" si="10"/>
        <v>1725.4</v>
      </c>
      <c r="I37" s="128">
        <f t="shared" si="10"/>
        <v>1234.47</v>
      </c>
      <c r="J37" s="128">
        <f t="shared" si="10"/>
        <v>1234.47</v>
      </c>
      <c r="K37" s="214">
        <f t="shared" si="2"/>
        <v>100</v>
      </c>
    </row>
    <row r="38" spans="1:11" s="27" customFormat="1" x14ac:dyDescent="0.25">
      <c r="A38" s="332">
        <v>343</v>
      </c>
      <c r="B38" s="333"/>
      <c r="C38" s="334"/>
      <c r="D38" s="28" t="s">
        <v>76</v>
      </c>
      <c r="E38" s="25">
        <f>E39</f>
        <v>1475.71</v>
      </c>
      <c r="F38" s="25">
        <f t="shared" ref="F38:J38" si="11">F39</f>
        <v>6500</v>
      </c>
      <c r="G38" s="25">
        <f t="shared" si="11"/>
        <v>862.69825469506929</v>
      </c>
      <c r="H38" s="25">
        <f t="shared" si="11"/>
        <v>1725.4</v>
      </c>
      <c r="I38" s="25">
        <f t="shared" si="11"/>
        <v>1234.47</v>
      </c>
      <c r="J38" s="25">
        <f t="shared" si="11"/>
        <v>1234.47</v>
      </c>
      <c r="K38" s="210">
        <f t="shared" si="2"/>
        <v>100</v>
      </c>
    </row>
    <row r="39" spans="1:11" ht="25.5" x14ac:dyDescent="0.25">
      <c r="A39" s="335">
        <v>3431</v>
      </c>
      <c r="B39" s="336"/>
      <c r="C39" s="337"/>
      <c r="D39" s="29" t="s">
        <v>106</v>
      </c>
      <c r="E39" s="26">
        <v>1475.71</v>
      </c>
      <c r="F39" s="54">
        <v>6500</v>
      </c>
      <c r="G39" s="54">
        <f>F39/7.5345</f>
        <v>862.69825469506929</v>
      </c>
      <c r="H39" s="54">
        <v>1725.4</v>
      </c>
      <c r="I39" s="54">
        <v>1234.47</v>
      </c>
      <c r="J39" s="54">
        <v>1234.47</v>
      </c>
      <c r="K39" s="210">
        <f t="shared" si="2"/>
        <v>100</v>
      </c>
    </row>
    <row r="40" spans="1:11" ht="24" customHeight="1" x14ac:dyDescent="0.25">
      <c r="A40" s="352" t="s">
        <v>261</v>
      </c>
      <c r="B40" s="353"/>
      <c r="C40" s="354"/>
      <c r="D40" s="30" t="s">
        <v>205</v>
      </c>
      <c r="E40" s="52">
        <f t="shared" ref="E40:J41" si="12">E41</f>
        <v>4596.97</v>
      </c>
      <c r="F40" s="52">
        <f t="shared" si="12"/>
        <v>40000</v>
      </c>
      <c r="G40" s="52">
        <f t="shared" si="12"/>
        <v>5308.9123365850419</v>
      </c>
      <c r="H40" s="52">
        <f t="shared" si="12"/>
        <v>4247.12</v>
      </c>
      <c r="I40" s="52">
        <f t="shared" si="12"/>
        <v>4713.6000000000004</v>
      </c>
      <c r="J40" s="52">
        <f t="shared" si="12"/>
        <v>4713.6000000000004</v>
      </c>
      <c r="K40" s="208">
        <f t="shared" si="2"/>
        <v>100</v>
      </c>
    </row>
    <row r="41" spans="1:11" ht="15" customHeight="1" x14ac:dyDescent="0.25">
      <c r="A41" s="338" t="s">
        <v>119</v>
      </c>
      <c r="B41" s="339"/>
      <c r="C41" s="340"/>
      <c r="D41" s="31" t="s">
        <v>120</v>
      </c>
      <c r="E41" s="53">
        <f t="shared" si="12"/>
        <v>4596.97</v>
      </c>
      <c r="F41" s="53">
        <f t="shared" si="12"/>
        <v>40000</v>
      </c>
      <c r="G41" s="53">
        <f t="shared" si="12"/>
        <v>5308.9123365850419</v>
      </c>
      <c r="H41" s="53">
        <f t="shared" si="12"/>
        <v>4247.12</v>
      </c>
      <c r="I41" s="53">
        <f t="shared" si="12"/>
        <v>4713.6000000000004</v>
      </c>
      <c r="J41" s="53">
        <f t="shared" si="12"/>
        <v>4713.6000000000004</v>
      </c>
      <c r="K41" s="209">
        <f t="shared" si="2"/>
        <v>100</v>
      </c>
    </row>
    <row r="42" spans="1:11" s="27" customFormat="1" ht="38.25" x14ac:dyDescent="0.25">
      <c r="A42" s="341">
        <v>37</v>
      </c>
      <c r="B42" s="342"/>
      <c r="C42" s="343"/>
      <c r="D42" s="127" t="s">
        <v>127</v>
      </c>
      <c r="E42" s="128">
        <f>E43</f>
        <v>4596.97</v>
      </c>
      <c r="F42" s="128">
        <f t="shared" ref="F42:J43" si="13">F43</f>
        <v>40000</v>
      </c>
      <c r="G42" s="128">
        <f t="shared" si="13"/>
        <v>5308.9123365850419</v>
      </c>
      <c r="H42" s="128">
        <f t="shared" si="13"/>
        <v>4247.12</v>
      </c>
      <c r="I42" s="128">
        <f t="shared" si="13"/>
        <v>4713.6000000000004</v>
      </c>
      <c r="J42" s="128">
        <f t="shared" si="13"/>
        <v>4713.6000000000004</v>
      </c>
      <c r="K42" s="214">
        <f t="shared" si="2"/>
        <v>100</v>
      </c>
    </row>
    <row r="43" spans="1:11" s="27" customFormat="1" ht="25.5" x14ac:dyDescent="0.25">
      <c r="A43" s="332">
        <v>372</v>
      </c>
      <c r="B43" s="333"/>
      <c r="C43" s="334"/>
      <c r="D43" s="28" t="s">
        <v>90</v>
      </c>
      <c r="E43" s="25">
        <f>E44</f>
        <v>4596.97</v>
      </c>
      <c r="F43" s="25">
        <f t="shared" si="13"/>
        <v>40000</v>
      </c>
      <c r="G43" s="25">
        <f t="shared" si="13"/>
        <v>5308.9123365850419</v>
      </c>
      <c r="H43" s="25">
        <f t="shared" si="13"/>
        <v>4247.12</v>
      </c>
      <c r="I43" s="25">
        <f t="shared" si="13"/>
        <v>4713.6000000000004</v>
      </c>
      <c r="J43" s="25">
        <f t="shared" si="13"/>
        <v>4713.6000000000004</v>
      </c>
      <c r="K43" s="210">
        <f t="shared" si="2"/>
        <v>100</v>
      </c>
    </row>
    <row r="44" spans="1:11" ht="25.5" x14ac:dyDescent="0.25">
      <c r="A44" s="335">
        <v>3722</v>
      </c>
      <c r="B44" s="336"/>
      <c r="C44" s="337"/>
      <c r="D44" s="29" t="s">
        <v>92</v>
      </c>
      <c r="E44" s="26">
        <v>4596.97</v>
      </c>
      <c r="F44" s="54">
        <v>40000</v>
      </c>
      <c r="G44" s="54">
        <f>F44/7.5345</f>
        <v>5308.9123365850419</v>
      </c>
      <c r="H44" s="54">
        <v>4247.12</v>
      </c>
      <c r="I44" s="54">
        <v>4713.6000000000004</v>
      </c>
      <c r="J44" s="54">
        <v>4713.6000000000004</v>
      </c>
      <c r="K44" s="210">
        <f t="shared" si="2"/>
        <v>100</v>
      </c>
    </row>
    <row r="45" spans="1:11" s="27" customFormat="1" ht="38.25" x14ac:dyDescent="0.25">
      <c r="A45" s="352" t="s">
        <v>128</v>
      </c>
      <c r="B45" s="353"/>
      <c r="C45" s="354"/>
      <c r="D45" s="30" t="s">
        <v>129</v>
      </c>
      <c r="E45" s="52">
        <f t="shared" ref="E45:J47" si="14">E46</f>
        <v>13859.529999999999</v>
      </c>
      <c r="F45" s="52">
        <f t="shared" si="14"/>
        <v>105736.17</v>
      </c>
      <c r="G45" s="52">
        <f t="shared" si="14"/>
        <v>14033.601433406329</v>
      </c>
      <c r="H45" s="52">
        <f t="shared" si="14"/>
        <v>13859.580000000002</v>
      </c>
      <c r="I45" s="52">
        <f t="shared" si="14"/>
        <v>13873.400000000001</v>
      </c>
      <c r="J45" s="52">
        <f t="shared" si="14"/>
        <v>13873.400000000001</v>
      </c>
      <c r="K45" s="208">
        <f t="shared" si="2"/>
        <v>100</v>
      </c>
    </row>
    <row r="46" spans="1:11" s="27" customFormat="1" x14ac:dyDescent="0.25">
      <c r="A46" s="338" t="s">
        <v>119</v>
      </c>
      <c r="B46" s="339"/>
      <c r="C46" s="340"/>
      <c r="D46" s="31" t="s">
        <v>120</v>
      </c>
      <c r="E46" s="53">
        <f t="shared" si="14"/>
        <v>13859.529999999999</v>
      </c>
      <c r="F46" s="53">
        <f t="shared" si="14"/>
        <v>105736.17</v>
      </c>
      <c r="G46" s="53">
        <f t="shared" si="14"/>
        <v>14033.601433406329</v>
      </c>
      <c r="H46" s="53">
        <f t="shared" si="14"/>
        <v>13859.580000000002</v>
      </c>
      <c r="I46" s="53">
        <f t="shared" si="14"/>
        <v>13873.400000000001</v>
      </c>
      <c r="J46" s="53">
        <f t="shared" si="14"/>
        <v>13873.400000000001</v>
      </c>
      <c r="K46" s="209">
        <f t="shared" si="2"/>
        <v>100</v>
      </c>
    </row>
    <row r="47" spans="1:11" s="27" customFormat="1" x14ac:dyDescent="0.25">
      <c r="A47" s="347">
        <v>3</v>
      </c>
      <c r="B47" s="348"/>
      <c r="C47" s="349"/>
      <c r="D47" s="28" t="s">
        <v>14</v>
      </c>
      <c r="E47" s="25">
        <f t="shared" si="14"/>
        <v>13859.529999999999</v>
      </c>
      <c r="F47" s="25">
        <f t="shared" si="14"/>
        <v>105736.17</v>
      </c>
      <c r="G47" s="25">
        <f t="shared" si="14"/>
        <v>14033.601433406329</v>
      </c>
      <c r="H47" s="25">
        <f t="shared" si="14"/>
        <v>13859.580000000002</v>
      </c>
      <c r="I47" s="25">
        <f t="shared" si="14"/>
        <v>13873.400000000001</v>
      </c>
      <c r="J47" s="25">
        <f t="shared" si="14"/>
        <v>13873.400000000001</v>
      </c>
      <c r="K47" s="210">
        <f t="shared" si="2"/>
        <v>100</v>
      </c>
    </row>
    <row r="48" spans="1:11" s="27" customFormat="1" x14ac:dyDescent="0.25">
      <c r="A48" s="341">
        <v>32</v>
      </c>
      <c r="B48" s="342"/>
      <c r="C48" s="343"/>
      <c r="D48" s="127" t="s">
        <v>25</v>
      </c>
      <c r="E48" s="128">
        <f>E49+E51</f>
        <v>13859.529999999999</v>
      </c>
      <c r="F48" s="128">
        <f t="shared" ref="F48:J48" si="15">F49+F51</f>
        <v>105736.17</v>
      </c>
      <c r="G48" s="128">
        <f t="shared" si="15"/>
        <v>14033.601433406329</v>
      </c>
      <c r="H48" s="128">
        <f t="shared" si="15"/>
        <v>13859.580000000002</v>
      </c>
      <c r="I48" s="128">
        <f t="shared" si="15"/>
        <v>13873.400000000001</v>
      </c>
      <c r="J48" s="128">
        <f t="shared" si="15"/>
        <v>13873.400000000001</v>
      </c>
      <c r="K48" s="214">
        <f t="shared" si="2"/>
        <v>100</v>
      </c>
    </row>
    <row r="49" spans="1:13" s="27" customFormat="1" x14ac:dyDescent="0.25">
      <c r="A49" s="332">
        <v>322</v>
      </c>
      <c r="B49" s="333"/>
      <c r="C49" s="334"/>
      <c r="D49" s="28" t="s">
        <v>70</v>
      </c>
      <c r="E49" s="25">
        <f>E50</f>
        <v>3905.32</v>
      </c>
      <c r="F49" s="25">
        <f t="shared" ref="F49:J49" si="16">F50</f>
        <v>35000</v>
      </c>
      <c r="G49" s="25">
        <f t="shared" si="16"/>
        <v>4645.298294511912</v>
      </c>
      <c r="H49" s="25">
        <f t="shared" si="16"/>
        <v>4645.3</v>
      </c>
      <c r="I49" s="25">
        <f t="shared" si="16"/>
        <v>4645.3</v>
      </c>
      <c r="J49" s="25">
        <f t="shared" si="16"/>
        <v>4645.3</v>
      </c>
      <c r="K49" s="210">
        <f t="shared" si="2"/>
        <v>100</v>
      </c>
      <c r="M49" s="124"/>
    </row>
    <row r="50" spans="1:13" ht="25.5" x14ac:dyDescent="0.25">
      <c r="A50" s="335">
        <v>3224</v>
      </c>
      <c r="B50" s="336"/>
      <c r="C50" s="337"/>
      <c r="D50" s="29" t="s">
        <v>130</v>
      </c>
      <c r="E50" s="26">
        <v>3905.32</v>
      </c>
      <c r="F50" s="54">
        <v>35000</v>
      </c>
      <c r="G50" s="54">
        <f>F50/7.5345</f>
        <v>4645.298294511912</v>
      </c>
      <c r="H50" s="54">
        <v>4645.3</v>
      </c>
      <c r="I50" s="54">
        <v>4645.3</v>
      </c>
      <c r="J50" s="54">
        <v>4645.3</v>
      </c>
      <c r="K50" s="210">
        <f t="shared" si="2"/>
        <v>100</v>
      </c>
    </row>
    <row r="51" spans="1:13" s="27" customFormat="1" x14ac:dyDescent="0.25">
      <c r="A51" s="332">
        <v>323</v>
      </c>
      <c r="B51" s="333"/>
      <c r="C51" s="334"/>
      <c r="D51" s="28" t="s">
        <v>83</v>
      </c>
      <c r="E51" s="25">
        <f>E52+E53</f>
        <v>9954.2099999999991</v>
      </c>
      <c r="F51" s="25">
        <f t="shared" ref="F51:J51" si="17">F52+F53</f>
        <v>70736.17</v>
      </c>
      <c r="G51" s="25">
        <f t="shared" si="17"/>
        <v>9388.3031388944182</v>
      </c>
      <c r="H51" s="25">
        <f t="shared" si="17"/>
        <v>9214.2800000000007</v>
      </c>
      <c r="I51" s="25">
        <f>I52+I53</f>
        <v>9228.1</v>
      </c>
      <c r="J51" s="25">
        <f t="shared" si="17"/>
        <v>9228.1</v>
      </c>
      <c r="K51" s="210">
        <f t="shared" si="2"/>
        <v>100</v>
      </c>
    </row>
    <row r="52" spans="1:13" ht="25.5" x14ac:dyDescent="0.25">
      <c r="A52" s="335">
        <v>3232</v>
      </c>
      <c r="B52" s="336"/>
      <c r="C52" s="337"/>
      <c r="D52" s="29" t="s">
        <v>131</v>
      </c>
      <c r="E52" s="26">
        <v>9954.2099999999991</v>
      </c>
      <c r="F52" s="54">
        <v>70636.17</v>
      </c>
      <c r="G52" s="54">
        <f>F52/7.5345</f>
        <v>9375.0308580529563</v>
      </c>
      <c r="H52" s="54">
        <v>9201.01</v>
      </c>
      <c r="I52" s="54">
        <v>9228.1</v>
      </c>
      <c r="J52" s="54">
        <v>9228.1</v>
      </c>
      <c r="K52" s="210">
        <f t="shared" si="2"/>
        <v>100</v>
      </c>
      <c r="M52" s="39"/>
    </row>
    <row r="53" spans="1:13" x14ac:dyDescent="0.25">
      <c r="A53" s="335">
        <v>3237</v>
      </c>
      <c r="B53" s="336"/>
      <c r="C53" s="337"/>
      <c r="D53" s="29" t="s">
        <v>84</v>
      </c>
      <c r="E53" s="26"/>
      <c r="F53" s="54">
        <v>100</v>
      </c>
      <c r="G53" s="54">
        <f>F53/7.5345</f>
        <v>13.272280841462605</v>
      </c>
      <c r="H53" s="54">
        <v>13.27</v>
      </c>
      <c r="I53" s="54"/>
      <c r="J53" s="54"/>
      <c r="K53" s="210">
        <v>0</v>
      </c>
      <c r="M53" s="39"/>
    </row>
    <row r="54" spans="1:13" s="27" customFormat="1" x14ac:dyDescent="0.25">
      <c r="A54" s="352" t="s">
        <v>132</v>
      </c>
      <c r="B54" s="353"/>
      <c r="C54" s="354"/>
      <c r="D54" s="30" t="s">
        <v>133</v>
      </c>
      <c r="E54" s="52">
        <f t="shared" ref="E54:J58" si="18">E55</f>
        <v>0</v>
      </c>
      <c r="F54" s="52">
        <f t="shared" si="18"/>
        <v>0</v>
      </c>
      <c r="G54" s="52">
        <f t="shared" si="18"/>
        <v>0</v>
      </c>
      <c r="H54" s="52">
        <f t="shared" si="18"/>
        <v>0</v>
      </c>
      <c r="I54" s="52">
        <f t="shared" si="18"/>
        <v>2824.41</v>
      </c>
      <c r="J54" s="52">
        <f t="shared" si="18"/>
        <v>2824.41</v>
      </c>
      <c r="K54" s="208">
        <f t="shared" si="2"/>
        <v>100</v>
      </c>
    </row>
    <row r="55" spans="1:13" s="27" customFormat="1" x14ac:dyDescent="0.25">
      <c r="A55" s="338" t="s">
        <v>119</v>
      </c>
      <c r="B55" s="339"/>
      <c r="C55" s="340"/>
      <c r="D55" s="31" t="s">
        <v>120</v>
      </c>
      <c r="E55" s="53">
        <f t="shared" si="18"/>
        <v>0</v>
      </c>
      <c r="F55" s="53">
        <f t="shared" si="18"/>
        <v>0</v>
      </c>
      <c r="G55" s="53">
        <f t="shared" si="18"/>
        <v>0</v>
      </c>
      <c r="H55" s="53">
        <f t="shared" si="18"/>
        <v>0</v>
      </c>
      <c r="I55" s="53">
        <f t="shared" si="18"/>
        <v>2824.41</v>
      </c>
      <c r="J55" s="53">
        <f t="shared" si="18"/>
        <v>2824.41</v>
      </c>
      <c r="K55" s="209">
        <f t="shared" si="2"/>
        <v>100</v>
      </c>
    </row>
    <row r="56" spans="1:13" s="27" customFormat="1" x14ac:dyDescent="0.25">
      <c r="A56" s="347">
        <v>3</v>
      </c>
      <c r="B56" s="348"/>
      <c r="C56" s="349"/>
      <c r="D56" s="28" t="s">
        <v>14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>H57</f>
        <v>0</v>
      </c>
      <c r="I56" s="25">
        <f>I57</f>
        <v>2824.41</v>
      </c>
      <c r="J56" s="25">
        <f t="shared" si="18"/>
        <v>2824.41</v>
      </c>
      <c r="K56" s="210">
        <f t="shared" si="2"/>
        <v>100</v>
      </c>
    </row>
    <row r="57" spans="1:13" s="27" customFormat="1" x14ac:dyDescent="0.25">
      <c r="A57" s="341">
        <v>32</v>
      </c>
      <c r="B57" s="342"/>
      <c r="C57" s="343"/>
      <c r="D57" s="127" t="s">
        <v>25</v>
      </c>
      <c r="E57" s="128">
        <f t="shared" si="18"/>
        <v>0</v>
      </c>
      <c r="F57" s="128">
        <f t="shared" si="18"/>
        <v>0</v>
      </c>
      <c r="G57" s="128">
        <f t="shared" si="18"/>
        <v>0</v>
      </c>
      <c r="H57" s="128">
        <f>H58</f>
        <v>0</v>
      </c>
      <c r="I57" s="128">
        <f>I58</f>
        <v>2824.41</v>
      </c>
      <c r="J57" s="128">
        <f t="shared" si="18"/>
        <v>2824.41</v>
      </c>
      <c r="K57" s="214">
        <f t="shared" si="2"/>
        <v>100</v>
      </c>
    </row>
    <row r="58" spans="1:13" s="27" customFormat="1" x14ac:dyDescent="0.25">
      <c r="A58" s="332">
        <v>322</v>
      </c>
      <c r="B58" s="333"/>
      <c r="C58" s="334"/>
      <c r="D58" s="28" t="s">
        <v>70</v>
      </c>
      <c r="E58" s="25">
        <f t="shared" si="18"/>
        <v>0</v>
      </c>
      <c r="F58" s="25">
        <f t="shared" si="18"/>
        <v>0</v>
      </c>
      <c r="G58" s="25">
        <f t="shared" si="18"/>
        <v>0</v>
      </c>
      <c r="H58" s="25">
        <f t="shared" si="18"/>
        <v>0</v>
      </c>
      <c r="I58" s="25">
        <f t="shared" si="18"/>
        <v>2824.41</v>
      </c>
      <c r="J58" s="25">
        <f t="shared" si="18"/>
        <v>2824.41</v>
      </c>
      <c r="K58" s="210">
        <f t="shared" si="2"/>
        <v>100</v>
      </c>
    </row>
    <row r="59" spans="1:13" x14ac:dyDescent="0.25">
      <c r="A59" s="335">
        <v>3223</v>
      </c>
      <c r="B59" s="336"/>
      <c r="C59" s="337"/>
      <c r="D59" s="29" t="s">
        <v>94</v>
      </c>
      <c r="E59" s="26"/>
      <c r="F59" s="54"/>
      <c r="G59" s="54"/>
      <c r="H59" s="54"/>
      <c r="I59" s="54">
        <v>2824.41</v>
      </c>
      <c r="J59" s="54">
        <v>2824.41</v>
      </c>
      <c r="K59" s="210">
        <f t="shared" si="2"/>
        <v>100</v>
      </c>
    </row>
    <row r="60" spans="1:13" s="27" customFormat="1" ht="25.5" x14ac:dyDescent="0.25">
      <c r="A60" s="362" t="s">
        <v>116</v>
      </c>
      <c r="B60" s="363"/>
      <c r="C60" s="364"/>
      <c r="D60" s="32" t="s">
        <v>134</v>
      </c>
      <c r="E60" s="51">
        <f>E61+E67+E83+E90+E96+E102+E108+E114+E128+E142+E156</f>
        <v>89581.19</v>
      </c>
      <c r="F60" s="51">
        <f>F61+F67+F83+F90+F96+F102+F108+F114+F128+F142+F156</f>
        <v>703318.42</v>
      </c>
      <c r="G60" s="51">
        <f>G61+G67+G83+G90+G96+G102+G108+G114+G128+G142+G156</f>
        <v>93346.395912137523</v>
      </c>
      <c r="H60" s="51">
        <f>H61+H67+H83+H90+H96+H102+H108+H114+H128+H142+H156</f>
        <v>79622.02</v>
      </c>
      <c r="I60" s="51">
        <f>I61+I67+I83+I90+I96+I102+I108+I114+I128+I142+I156+I171</f>
        <v>108766.35</v>
      </c>
      <c r="J60" s="51">
        <f>J61+J67+J83+J90+J96+J102+J108+J114+J128+J142+J156+J171</f>
        <v>108766.35</v>
      </c>
      <c r="K60" s="207">
        <f t="shared" si="2"/>
        <v>100</v>
      </c>
    </row>
    <row r="61" spans="1:13" s="27" customFormat="1" x14ac:dyDescent="0.25">
      <c r="A61" s="352" t="s">
        <v>118</v>
      </c>
      <c r="B61" s="353"/>
      <c r="C61" s="354"/>
      <c r="D61" s="30" t="s">
        <v>135</v>
      </c>
      <c r="E61" s="52">
        <f t="shared" ref="E61:J65" si="19">E62</f>
        <v>0</v>
      </c>
      <c r="F61" s="52">
        <f t="shared" si="19"/>
        <v>0</v>
      </c>
      <c r="G61" s="52">
        <f t="shared" si="19"/>
        <v>0</v>
      </c>
      <c r="H61" s="52">
        <f t="shared" si="19"/>
        <v>0</v>
      </c>
      <c r="I61" s="52">
        <f t="shared" si="19"/>
        <v>100</v>
      </c>
      <c r="J61" s="52">
        <f t="shared" si="19"/>
        <v>100</v>
      </c>
      <c r="K61" s="208">
        <f t="shared" si="2"/>
        <v>100</v>
      </c>
    </row>
    <row r="62" spans="1:13" s="27" customFormat="1" x14ac:dyDescent="0.25">
      <c r="A62" s="338" t="s">
        <v>119</v>
      </c>
      <c r="B62" s="339"/>
      <c r="C62" s="340"/>
      <c r="D62" s="31" t="s">
        <v>120</v>
      </c>
      <c r="E62" s="53">
        <f t="shared" si="19"/>
        <v>0</v>
      </c>
      <c r="F62" s="53">
        <f t="shared" si="19"/>
        <v>0</v>
      </c>
      <c r="G62" s="53">
        <f t="shared" si="19"/>
        <v>0</v>
      </c>
      <c r="H62" s="53">
        <f t="shared" si="19"/>
        <v>0</v>
      </c>
      <c r="I62" s="53">
        <f t="shared" si="19"/>
        <v>100</v>
      </c>
      <c r="J62" s="53">
        <f t="shared" si="19"/>
        <v>100</v>
      </c>
      <c r="K62" s="209">
        <f t="shared" si="2"/>
        <v>100</v>
      </c>
    </row>
    <row r="63" spans="1:13" s="27" customFormat="1" x14ac:dyDescent="0.25">
      <c r="A63" s="347">
        <v>3</v>
      </c>
      <c r="B63" s="348"/>
      <c r="C63" s="349"/>
      <c r="D63" s="28" t="s">
        <v>14</v>
      </c>
      <c r="E63" s="25">
        <f t="shared" si="19"/>
        <v>0</v>
      </c>
      <c r="F63" s="25">
        <f t="shared" si="19"/>
        <v>0</v>
      </c>
      <c r="G63" s="25">
        <f t="shared" si="19"/>
        <v>0</v>
      </c>
      <c r="H63" s="25">
        <f t="shared" si="19"/>
        <v>0</v>
      </c>
      <c r="I63" s="25">
        <f t="shared" si="19"/>
        <v>100</v>
      </c>
      <c r="J63" s="25">
        <f t="shared" si="19"/>
        <v>100</v>
      </c>
      <c r="K63" s="210">
        <f t="shared" si="2"/>
        <v>100</v>
      </c>
    </row>
    <row r="64" spans="1:13" s="27" customFormat="1" x14ac:dyDescent="0.25">
      <c r="A64" s="341">
        <v>32</v>
      </c>
      <c r="B64" s="342"/>
      <c r="C64" s="343"/>
      <c r="D64" s="127" t="s">
        <v>25</v>
      </c>
      <c r="E64" s="128">
        <f t="shared" si="19"/>
        <v>0</v>
      </c>
      <c r="F64" s="128">
        <f t="shared" si="19"/>
        <v>0</v>
      </c>
      <c r="G64" s="128">
        <f t="shared" si="19"/>
        <v>0</v>
      </c>
      <c r="H64" s="128">
        <f t="shared" si="19"/>
        <v>0</v>
      </c>
      <c r="I64" s="128">
        <f t="shared" si="19"/>
        <v>100</v>
      </c>
      <c r="J64" s="128">
        <f t="shared" si="19"/>
        <v>100</v>
      </c>
      <c r="K64" s="214">
        <f t="shared" si="2"/>
        <v>100</v>
      </c>
    </row>
    <row r="65" spans="1:11" s="27" customFormat="1" x14ac:dyDescent="0.25">
      <c r="A65" s="332">
        <v>323</v>
      </c>
      <c r="B65" s="333"/>
      <c r="C65" s="334"/>
      <c r="D65" s="28" t="s">
        <v>83</v>
      </c>
      <c r="E65" s="25">
        <f t="shared" si="19"/>
        <v>0</v>
      </c>
      <c r="F65" s="25">
        <f t="shared" si="19"/>
        <v>0</v>
      </c>
      <c r="G65" s="25">
        <f t="shared" si="19"/>
        <v>0</v>
      </c>
      <c r="H65" s="25">
        <f t="shared" si="19"/>
        <v>0</v>
      </c>
      <c r="I65" s="25">
        <f t="shared" si="19"/>
        <v>100</v>
      </c>
      <c r="J65" s="25">
        <f t="shared" si="19"/>
        <v>100</v>
      </c>
      <c r="K65" s="210">
        <f t="shared" si="2"/>
        <v>100</v>
      </c>
    </row>
    <row r="66" spans="1:11" x14ac:dyDescent="0.25">
      <c r="A66" s="335">
        <v>3237</v>
      </c>
      <c r="B66" s="336"/>
      <c r="C66" s="337"/>
      <c r="D66" s="29" t="s">
        <v>84</v>
      </c>
      <c r="E66" s="26"/>
      <c r="F66" s="54"/>
      <c r="G66" s="54"/>
      <c r="H66" s="54"/>
      <c r="I66" s="54">
        <v>100</v>
      </c>
      <c r="J66" s="54">
        <v>100</v>
      </c>
      <c r="K66" s="210">
        <f t="shared" si="2"/>
        <v>100</v>
      </c>
    </row>
    <row r="67" spans="1:11" s="27" customFormat="1" x14ac:dyDescent="0.25">
      <c r="A67" s="352" t="s">
        <v>136</v>
      </c>
      <c r="B67" s="353"/>
      <c r="C67" s="354"/>
      <c r="D67" s="30" t="s">
        <v>137</v>
      </c>
      <c r="E67" s="52">
        <f t="shared" ref="E67:J69" si="20">E68</f>
        <v>663.61</v>
      </c>
      <c r="F67" s="52">
        <f t="shared" si="20"/>
        <v>5000</v>
      </c>
      <c r="G67" s="52">
        <f t="shared" si="20"/>
        <v>663.61404207313035</v>
      </c>
      <c r="H67" s="52">
        <f>H68</f>
        <v>663.61</v>
      </c>
      <c r="I67" s="52">
        <f>I68</f>
        <v>666</v>
      </c>
      <c r="J67" s="52">
        <f t="shared" si="20"/>
        <v>666</v>
      </c>
      <c r="K67" s="208">
        <f t="shared" si="2"/>
        <v>100</v>
      </c>
    </row>
    <row r="68" spans="1:11" s="27" customFormat="1" x14ac:dyDescent="0.25">
      <c r="A68" s="338" t="s">
        <v>119</v>
      </c>
      <c r="B68" s="339"/>
      <c r="C68" s="340"/>
      <c r="D68" s="31" t="s">
        <v>120</v>
      </c>
      <c r="E68" s="53">
        <f>E69</f>
        <v>663.61</v>
      </c>
      <c r="F68" s="53">
        <f t="shared" si="20"/>
        <v>5000</v>
      </c>
      <c r="G68" s="53">
        <f t="shared" si="20"/>
        <v>663.61404207313035</v>
      </c>
      <c r="H68" s="53">
        <f t="shared" si="20"/>
        <v>663.61</v>
      </c>
      <c r="I68" s="53">
        <f t="shared" si="20"/>
        <v>666</v>
      </c>
      <c r="J68" s="53">
        <f t="shared" si="20"/>
        <v>666</v>
      </c>
      <c r="K68" s="209">
        <f t="shared" si="2"/>
        <v>100</v>
      </c>
    </row>
    <row r="69" spans="1:11" s="27" customFormat="1" x14ac:dyDescent="0.25">
      <c r="A69" s="347">
        <v>3</v>
      </c>
      <c r="B69" s="348"/>
      <c r="C69" s="349"/>
      <c r="D69" s="28" t="s">
        <v>14</v>
      </c>
      <c r="E69" s="25">
        <f>E70</f>
        <v>663.61</v>
      </c>
      <c r="F69" s="25">
        <f t="shared" si="20"/>
        <v>5000</v>
      </c>
      <c r="G69" s="25">
        <f t="shared" si="20"/>
        <v>663.61404207313035</v>
      </c>
      <c r="H69" s="25">
        <f>H70</f>
        <v>663.61</v>
      </c>
      <c r="I69" s="25">
        <f>I70</f>
        <v>666</v>
      </c>
      <c r="J69" s="25">
        <f t="shared" si="20"/>
        <v>666</v>
      </c>
      <c r="K69" s="210">
        <f t="shared" si="2"/>
        <v>100</v>
      </c>
    </row>
    <row r="70" spans="1:11" s="27" customFormat="1" x14ac:dyDescent="0.25">
      <c r="A70" s="341">
        <v>32</v>
      </c>
      <c r="B70" s="342"/>
      <c r="C70" s="343"/>
      <c r="D70" s="127" t="s">
        <v>25</v>
      </c>
      <c r="E70" s="128">
        <f t="shared" ref="E70:J70" si="21">E71+E79+E81+E75</f>
        <v>663.61</v>
      </c>
      <c r="F70" s="128">
        <f t="shared" si="21"/>
        <v>5000</v>
      </c>
      <c r="G70" s="128">
        <f t="shared" si="21"/>
        <v>663.61404207313035</v>
      </c>
      <c r="H70" s="128">
        <f t="shared" si="21"/>
        <v>663.61</v>
      </c>
      <c r="I70" s="128">
        <f t="shared" si="21"/>
        <v>666</v>
      </c>
      <c r="J70" s="128">
        <f t="shared" si="21"/>
        <v>666</v>
      </c>
      <c r="K70" s="214">
        <f t="shared" si="2"/>
        <v>100</v>
      </c>
    </row>
    <row r="71" spans="1:11" s="27" customFormat="1" x14ac:dyDescent="0.25">
      <c r="A71" s="332">
        <v>321</v>
      </c>
      <c r="B71" s="333"/>
      <c r="C71" s="334"/>
      <c r="D71" s="28" t="s">
        <v>68</v>
      </c>
      <c r="E71" s="25">
        <f t="shared" ref="E71:J71" si="22">E72+E73+E74</f>
        <v>341.95000000000005</v>
      </c>
      <c r="F71" s="25">
        <f t="shared" si="22"/>
        <v>1000</v>
      </c>
      <c r="G71" s="25">
        <f t="shared" si="22"/>
        <v>132.72280841462606</v>
      </c>
      <c r="H71" s="25">
        <f t="shared" si="22"/>
        <v>132.72</v>
      </c>
      <c r="I71" s="25">
        <f t="shared" si="22"/>
        <v>81.400000000000006</v>
      </c>
      <c r="J71" s="25">
        <f t="shared" si="22"/>
        <v>81.400000000000006</v>
      </c>
      <c r="K71" s="210">
        <f t="shared" si="2"/>
        <v>100</v>
      </c>
    </row>
    <row r="72" spans="1:11" x14ac:dyDescent="0.25">
      <c r="A72" s="335">
        <v>3211</v>
      </c>
      <c r="B72" s="336"/>
      <c r="C72" s="337"/>
      <c r="D72" s="29" t="s">
        <v>78</v>
      </c>
      <c r="E72" s="26">
        <v>122.62</v>
      </c>
      <c r="F72" s="54">
        <v>400</v>
      </c>
      <c r="G72" s="54">
        <f>F72/7.5345</f>
        <v>53.089123365850419</v>
      </c>
      <c r="H72" s="54">
        <v>53.09</v>
      </c>
      <c r="I72" s="54">
        <v>81.400000000000006</v>
      </c>
      <c r="J72" s="54">
        <v>81.400000000000006</v>
      </c>
      <c r="K72" s="212">
        <f t="shared" si="2"/>
        <v>100</v>
      </c>
    </row>
    <row r="73" spans="1:11" x14ac:dyDescent="0.25">
      <c r="A73" s="335">
        <v>3213</v>
      </c>
      <c r="B73" s="336"/>
      <c r="C73" s="337"/>
      <c r="D73" s="29" t="s">
        <v>79</v>
      </c>
      <c r="E73" s="26">
        <v>13.27</v>
      </c>
      <c r="F73" s="54">
        <v>200</v>
      </c>
      <c r="G73" s="54">
        <f>F73/7.5345</f>
        <v>26.54456168292521</v>
      </c>
      <c r="H73" s="54">
        <v>26.54</v>
      </c>
      <c r="I73" s="54"/>
      <c r="J73" s="54"/>
      <c r="K73" s="211">
        <v>0</v>
      </c>
    </row>
    <row r="74" spans="1:11" ht="25.5" x14ac:dyDescent="0.25">
      <c r="A74" s="335">
        <v>3214</v>
      </c>
      <c r="B74" s="336"/>
      <c r="C74" s="337"/>
      <c r="D74" s="29" t="s">
        <v>80</v>
      </c>
      <c r="E74" s="26">
        <v>206.06</v>
      </c>
      <c r="F74" s="26">
        <v>400</v>
      </c>
      <c r="G74" s="54">
        <f>F74/7.5345</f>
        <v>53.089123365850419</v>
      </c>
      <c r="H74" s="26">
        <v>53.09</v>
      </c>
      <c r="I74" s="26"/>
      <c r="J74" s="26"/>
      <c r="K74" s="213">
        <v>0</v>
      </c>
    </row>
    <row r="75" spans="1:11" x14ac:dyDescent="0.25">
      <c r="A75" s="332">
        <v>322</v>
      </c>
      <c r="B75" s="333"/>
      <c r="C75" s="334"/>
      <c r="D75" s="28" t="s">
        <v>70</v>
      </c>
      <c r="E75" s="25">
        <f t="shared" ref="E75:J75" si="23">SUM(E76:E78)</f>
        <v>0</v>
      </c>
      <c r="F75" s="25">
        <f t="shared" si="23"/>
        <v>2600</v>
      </c>
      <c r="G75" s="25">
        <f t="shared" si="23"/>
        <v>345.07930187802776</v>
      </c>
      <c r="H75" s="25">
        <f t="shared" si="23"/>
        <v>331.81</v>
      </c>
      <c r="I75" s="25">
        <f t="shared" si="23"/>
        <v>38.79</v>
      </c>
      <c r="J75" s="25">
        <f t="shared" si="23"/>
        <v>38.79</v>
      </c>
      <c r="K75" s="210">
        <f t="shared" ref="K75:K113" si="24">J75/I75*100</f>
        <v>100</v>
      </c>
    </row>
    <row r="76" spans="1:11" ht="25.5" x14ac:dyDescent="0.25">
      <c r="A76" s="335">
        <v>3221</v>
      </c>
      <c r="B76" s="336"/>
      <c r="C76" s="337"/>
      <c r="D76" s="29" t="s">
        <v>122</v>
      </c>
      <c r="E76" s="26">
        <v>0</v>
      </c>
      <c r="F76" s="26">
        <v>100</v>
      </c>
      <c r="G76" s="26">
        <f>F76/7.5345</f>
        <v>13.272280841462605</v>
      </c>
      <c r="H76" s="26">
        <v>132.72</v>
      </c>
      <c r="I76" s="26"/>
      <c r="J76" s="26"/>
      <c r="K76" s="213">
        <v>0</v>
      </c>
    </row>
    <row r="77" spans="1:11" x14ac:dyDescent="0.25">
      <c r="A77" s="335">
        <v>3222</v>
      </c>
      <c r="B77" s="336"/>
      <c r="C77" s="337"/>
      <c r="D77" s="29" t="s">
        <v>82</v>
      </c>
      <c r="E77" s="26">
        <v>0</v>
      </c>
      <c r="F77" s="26">
        <v>1000</v>
      </c>
      <c r="G77" s="26">
        <f>F77/7.5345</f>
        <v>132.72280841462606</v>
      </c>
      <c r="H77" s="26">
        <v>132.72</v>
      </c>
      <c r="I77" s="26">
        <v>38.79</v>
      </c>
      <c r="J77" s="26">
        <v>38.79</v>
      </c>
      <c r="K77" s="213">
        <f t="shared" si="24"/>
        <v>100</v>
      </c>
    </row>
    <row r="78" spans="1:11" x14ac:dyDescent="0.25">
      <c r="A78" s="335">
        <v>3225</v>
      </c>
      <c r="B78" s="336"/>
      <c r="C78" s="337"/>
      <c r="D78" s="29" t="s">
        <v>123</v>
      </c>
      <c r="E78" s="26">
        <v>0</v>
      </c>
      <c r="F78" s="26">
        <v>1500</v>
      </c>
      <c r="G78" s="26">
        <f>F78/7.5345</f>
        <v>199.08421262193906</v>
      </c>
      <c r="H78" s="26">
        <v>66.37</v>
      </c>
      <c r="I78" s="26"/>
      <c r="J78" s="26"/>
      <c r="K78" s="213">
        <v>0</v>
      </c>
    </row>
    <row r="79" spans="1:11" s="27" customFormat="1" x14ac:dyDescent="0.25">
      <c r="A79" s="332">
        <v>323</v>
      </c>
      <c r="B79" s="333"/>
      <c r="C79" s="334"/>
      <c r="D79" s="28" t="s">
        <v>83</v>
      </c>
      <c r="E79" s="25">
        <f>E80</f>
        <v>233.06</v>
      </c>
      <c r="F79" s="25">
        <f t="shared" ref="F79:J79" si="25">F80</f>
        <v>1000</v>
      </c>
      <c r="G79" s="25">
        <f t="shared" si="25"/>
        <v>132.72280841462606</v>
      </c>
      <c r="H79" s="25">
        <f t="shared" si="25"/>
        <v>132.72</v>
      </c>
      <c r="I79" s="25">
        <f t="shared" si="25"/>
        <v>266.49</v>
      </c>
      <c r="J79" s="25">
        <f t="shared" si="25"/>
        <v>266.49</v>
      </c>
      <c r="K79" s="210">
        <f t="shared" si="24"/>
        <v>100</v>
      </c>
    </row>
    <row r="80" spans="1:11" x14ac:dyDescent="0.25">
      <c r="A80" s="335">
        <v>3237</v>
      </c>
      <c r="B80" s="336"/>
      <c r="C80" s="337"/>
      <c r="D80" s="29" t="s">
        <v>84</v>
      </c>
      <c r="E80" s="26">
        <v>233.06</v>
      </c>
      <c r="F80" s="54">
        <v>1000</v>
      </c>
      <c r="G80" s="54">
        <f>F80/7.5345</f>
        <v>132.72280841462606</v>
      </c>
      <c r="H80" s="54">
        <v>132.72</v>
      </c>
      <c r="I80" s="54">
        <v>266.49</v>
      </c>
      <c r="J80" s="54">
        <v>266.49</v>
      </c>
      <c r="K80" s="211">
        <f t="shared" si="24"/>
        <v>100</v>
      </c>
    </row>
    <row r="81" spans="1:15" s="27" customFormat="1" ht="25.5" x14ac:dyDescent="0.25">
      <c r="A81" s="332">
        <v>329</v>
      </c>
      <c r="B81" s="333"/>
      <c r="C81" s="334"/>
      <c r="D81" s="28" t="s">
        <v>73</v>
      </c>
      <c r="E81" s="25">
        <f>E82</f>
        <v>88.6</v>
      </c>
      <c r="F81" s="25">
        <f t="shared" ref="F81:J81" si="26">F82</f>
        <v>400</v>
      </c>
      <c r="G81" s="25">
        <f t="shared" si="26"/>
        <v>53.089123365850419</v>
      </c>
      <c r="H81" s="25">
        <f t="shared" si="26"/>
        <v>66.36</v>
      </c>
      <c r="I81" s="25">
        <f t="shared" si="26"/>
        <v>279.32</v>
      </c>
      <c r="J81" s="25">
        <f t="shared" si="26"/>
        <v>279.32</v>
      </c>
      <c r="K81" s="210">
        <f t="shared" si="24"/>
        <v>100</v>
      </c>
    </row>
    <row r="82" spans="1:15" ht="25.5" x14ac:dyDescent="0.25">
      <c r="A82" s="335">
        <v>3299</v>
      </c>
      <c r="B82" s="336"/>
      <c r="C82" s="337"/>
      <c r="D82" s="29" t="s">
        <v>73</v>
      </c>
      <c r="E82" s="26">
        <v>88.6</v>
      </c>
      <c r="F82" s="54">
        <v>400</v>
      </c>
      <c r="G82" s="54">
        <f>F82/7.5345</f>
        <v>53.089123365850419</v>
      </c>
      <c r="H82" s="54">
        <v>66.36</v>
      </c>
      <c r="I82" s="54">
        <v>279.32</v>
      </c>
      <c r="J82" s="54">
        <v>279.32</v>
      </c>
      <c r="K82" s="211">
        <f t="shared" si="24"/>
        <v>100</v>
      </c>
    </row>
    <row r="83" spans="1:15" s="27" customFormat="1" x14ac:dyDescent="0.25">
      <c r="A83" s="352" t="s">
        <v>138</v>
      </c>
      <c r="B83" s="353"/>
      <c r="C83" s="354"/>
      <c r="D83" s="30" t="s">
        <v>139</v>
      </c>
      <c r="E83" s="52">
        <f t="shared" ref="E83:J86" si="27">E84</f>
        <v>0</v>
      </c>
      <c r="F83" s="52">
        <f t="shared" si="27"/>
        <v>24605.38</v>
      </c>
      <c r="G83" s="52">
        <f t="shared" si="27"/>
        <v>3265.6951357090716</v>
      </c>
      <c r="H83" s="52">
        <f t="shared" si="27"/>
        <v>3318.07</v>
      </c>
      <c r="I83" s="52">
        <f t="shared" si="27"/>
        <v>230</v>
      </c>
      <c r="J83" s="52">
        <f t="shared" si="27"/>
        <v>230</v>
      </c>
      <c r="K83" s="208">
        <f t="shared" si="24"/>
        <v>100</v>
      </c>
    </row>
    <row r="84" spans="1:15" s="27" customFormat="1" x14ac:dyDescent="0.25">
      <c r="A84" s="338" t="s">
        <v>119</v>
      </c>
      <c r="B84" s="339"/>
      <c r="C84" s="340"/>
      <c r="D84" s="31" t="s">
        <v>120</v>
      </c>
      <c r="E84" s="53">
        <f t="shared" si="27"/>
        <v>0</v>
      </c>
      <c r="F84" s="53">
        <f t="shared" si="27"/>
        <v>24605.38</v>
      </c>
      <c r="G84" s="53">
        <f t="shared" si="27"/>
        <v>3265.6951357090716</v>
      </c>
      <c r="H84" s="53">
        <f t="shared" si="27"/>
        <v>3318.07</v>
      </c>
      <c r="I84" s="53">
        <f t="shared" si="27"/>
        <v>230</v>
      </c>
      <c r="J84" s="53">
        <f t="shared" si="27"/>
        <v>230</v>
      </c>
      <c r="K84" s="209">
        <f t="shared" si="24"/>
        <v>100</v>
      </c>
    </row>
    <row r="85" spans="1:15" s="27" customFormat="1" x14ac:dyDescent="0.25">
      <c r="A85" s="347">
        <v>3</v>
      </c>
      <c r="B85" s="348"/>
      <c r="C85" s="349"/>
      <c r="D85" s="28" t="s">
        <v>14</v>
      </c>
      <c r="E85" s="25">
        <f t="shared" ref="E85:J85" si="28">E86</f>
        <v>0</v>
      </c>
      <c r="F85" s="25">
        <f t="shared" si="28"/>
        <v>24605.38</v>
      </c>
      <c r="G85" s="25">
        <f t="shared" si="28"/>
        <v>3265.6951357090716</v>
      </c>
      <c r="H85" s="25">
        <f t="shared" si="28"/>
        <v>3318.07</v>
      </c>
      <c r="I85" s="25">
        <f t="shared" si="28"/>
        <v>230</v>
      </c>
      <c r="J85" s="25">
        <f t="shared" si="28"/>
        <v>230</v>
      </c>
      <c r="K85" s="210">
        <f t="shared" si="24"/>
        <v>100</v>
      </c>
    </row>
    <row r="86" spans="1:15" s="27" customFormat="1" x14ac:dyDescent="0.25">
      <c r="A86" s="341">
        <v>32</v>
      </c>
      <c r="B86" s="342"/>
      <c r="C86" s="343"/>
      <c r="D86" s="127" t="s">
        <v>25</v>
      </c>
      <c r="E86" s="128">
        <f t="shared" si="27"/>
        <v>0</v>
      </c>
      <c r="F86" s="128">
        <f t="shared" si="27"/>
        <v>24605.38</v>
      </c>
      <c r="G86" s="128">
        <f t="shared" si="27"/>
        <v>3265.6951357090716</v>
      </c>
      <c r="H86" s="128">
        <f t="shared" si="27"/>
        <v>3318.07</v>
      </c>
      <c r="I86" s="128">
        <f t="shared" si="27"/>
        <v>230</v>
      </c>
      <c r="J86" s="128">
        <f t="shared" si="27"/>
        <v>230</v>
      </c>
      <c r="K86" s="214">
        <f t="shared" si="24"/>
        <v>100</v>
      </c>
    </row>
    <row r="87" spans="1:15" s="27" customFormat="1" ht="25.5" x14ac:dyDescent="0.25">
      <c r="A87" s="332">
        <v>329</v>
      </c>
      <c r="B87" s="333"/>
      <c r="C87" s="334"/>
      <c r="D87" s="28" t="s">
        <v>73</v>
      </c>
      <c r="E87" s="25">
        <f>SUM(E88:E89)</f>
        <v>0</v>
      </c>
      <c r="F87" s="25">
        <f t="shared" ref="F87:J87" si="29">SUM(F88:F89)</f>
        <v>24605.38</v>
      </c>
      <c r="G87" s="25">
        <f t="shared" si="29"/>
        <v>3265.6951357090716</v>
      </c>
      <c r="H87" s="25">
        <f t="shared" si="29"/>
        <v>3318.07</v>
      </c>
      <c r="I87" s="25">
        <f t="shared" si="29"/>
        <v>230</v>
      </c>
      <c r="J87" s="25">
        <f t="shared" si="29"/>
        <v>230</v>
      </c>
      <c r="K87" s="210">
        <f t="shared" si="24"/>
        <v>100</v>
      </c>
    </row>
    <row r="88" spans="1:15" ht="25.5" x14ac:dyDescent="0.25">
      <c r="A88" s="335">
        <v>3291</v>
      </c>
      <c r="B88" s="336"/>
      <c r="C88" s="337"/>
      <c r="D88" s="29" t="s">
        <v>140</v>
      </c>
      <c r="E88" s="26">
        <v>0</v>
      </c>
      <c r="F88" s="54">
        <v>5605.38</v>
      </c>
      <c r="G88" s="54">
        <f>F88/7.5345</f>
        <v>743.96177583117651</v>
      </c>
      <c r="H88" s="54">
        <v>796.34</v>
      </c>
      <c r="I88" s="54"/>
      <c r="J88" s="54"/>
      <c r="K88" s="211">
        <v>0</v>
      </c>
      <c r="O88" s="27"/>
    </row>
    <row r="89" spans="1:15" ht="25.5" x14ac:dyDescent="0.25">
      <c r="A89" s="335">
        <v>3299</v>
      </c>
      <c r="B89" s="336"/>
      <c r="C89" s="337"/>
      <c r="D89" s="29" t="s">
        <v>73</v>
      </c>
      <c r="E89" s="26">
        <v>0</v>
      </c>
      <c r="F89" s="54">
        <v>19000</v>
      </c>
      <c r="G89" s="54">
        <f>F89/7.5345</f>
        <v>2521.7333598778951</v>
      </c>
      <c r="H89" s="54">
        <v>2521.73</v>
      </c>
      <c r="I89" s="54">
        <v>230</v>
      </c>
      <c r="J89" s="54">
        <v>230</v>
      </c>
      <c r="K89" s="211">
        <f t="shared" si="24"/>
        <v>100</v>
      </c>
    </row>
    <row r="90" spans="1:15" s="27" customFormat="1" x14ac:dyDescent="0.25">
      <c r="A90" s="352" t="s">
        <v>141</v>
      </c>
      <c r="B90" s="353"/>
      <c r="C90" s="354"/>
      <c r="D90" s="30" t="s">
        <v>142</v>
      </c>
      <c r="E90" s="52">
        <f t="shared" ref="E90:J94" si="30">E91</f>
        <v>0</v>
      </c>
      <c r="F90" s="52">
        <f t="shared" si="30"/>
        <v>0</v>
      </c>
      <c r="G90" s="52">
        <f t="shared" si="30"/>
        <v>0</v>
      </c>
      <c r="H90" s="52">
        <f t="shared" si="30"/>
        <v>0</v>
      </c>
      <c r="I90" s="52"/>
      <c r="J90" s="52">
        <f t="shared" si="30"/>
        <v>0</v>
      </c>
      <c r="K90" s="208">
        <v>0</v>
      </c>
      <c r="O90"/>
    </row>
    <row r="91" spans="1:15" s="27" customFormat="1" x14ac:dyDescent="0.25">
      <c r="A91" s="338" t="s">
        <v>119</v>
      </c>
      <c r="B91" s="339"/>
      <c r="C91" s="340"/>
      <c r="D91" s="31" t="s">
        <v>120</v>
      </c>
      <c r="E91" s="53">
        <f t="shared" si="30"/>
        <v>0</v>
      </c>
      <c r="F91" s="53">
        <f t="shared" si="30"/>
        <v>0</v>
      </c>
      <c r="G91" s="53">
        <f t="shared" si="30"/>
        <v>0</v>
      </c>
      <c r="H91" s="53">
        <f t="shared" si="30"/>
        <v>0</v>
      </c>
      <c r="I91" s="53"/>
      <c r="J91" s="53">
        <f t="shared" si="30"/>
        <v>0</v>
      </c>
      <c r="K91" s="209">
        <v>0</v>
      </c>
    </row>
    <row r="92" spans="1:15" s="27" customFormat="1" x14ac:dyDescent="0.25">
      <c r="A92" s="347">
        <v>3</v>
      </c>
      <c r="B92" s="348"/>
      <c r="C92" s="349"/>
      <c r="D92" s="28" t="s">
        <v>14</v>
      </c>
      <c r="E92" s="25">
        <f t="shared" si="30"/>
        <v>0</v>
      </c>
      <c r="F92" s="25">
        <f t="shared" si="30"/>
        <v>0</v>
      </c>
      <c r="G92" s="25">
        <f t="shared" si="30"/>
        <v>0</v>
      </c>
      <c r="H92" s="25">
        <f t="shared" si="30"/>
        <v>0</v>
      </c>
      <c r="I92" s="25"/>
      <c r="J92" s="25">
        <f t="shared" si="30"/>
        <v>0</v>
      </c>
      <c r="K92" s="210">
        <v>0</v>
      </c>
    </row>
    <row r="93" spans="1:15" s="27" customFormat="1" x14ac:dyDescent="0.25">
      <c r="A93" s="332">
        <v>32</v>
      </c>
      <c r="B93" s="333"/>
      <c r="C93" s="334"/>
      <c r="D93" s="28" t="s">
        <v>25</v>
      </c>
      <c r="E93" s="25">
        <f t="shared" si="30"/>
        <v>0</v>
      </c>
      <c r="F93" s="25">
        <f t="shared" si="30"/>
        <v>0</v>
      </c>
      <c r="G93" s="25">
        <f t="shared" si="30"/>
        <v>0</v>
      </c>
      <c r="H93" s="25">
        <f t="shared" si="30"/>
        <v>0</v>
      </c>
      <c r="I93" s="25"/>
      <c r="J93" s="25">
        <f t="shared" si="30"/>
        <v>0</v>
      </c>
      <c r="K93" s="210">
        <v>0</v>
      </c>
    </row>
    <row r="94" spans="1:15" s="27" customFormat="1" ht="25.5" x14ac:dyDescent="0.25">
      <c r="A94" s="332">
        <v>329</v>
      </c>
      <c r="B94" s="333"/>
      <c r="C94" s="334"/>
      <c r="D94" s="28" t="s">
        <v>73</v>
      </c>
      <c r="E94" s="25">
        <f t="shared" si="30"/>
        <v>0</v>
      </c>
      <c r="F94" s="25">
        <f t="shared" si="30"/>
        <v>0</v>
      </c>
      <c r="G94" s="25">
        <f t="shared" si="30"/>
        <v>0</v>
      </c>
      <c r="H94" s="25">
        <f t="shared" si="30"/>
        <v>0</v>
      </c>
      <c r="I94" s="25"/>
      <c r="J94" s="25">
        <f t="shared" si="30"/>
        <v>0</v>
      </c>
      <c r="K94" s="210">
        <v>0</v>
      </c>
    </row>
    <row r="95" spans="1:15" ht="25.5" x14ac:dyDescent="0.25">
      <c r="A95" s="335">
        <v>3299</v>
      </c>
      <c r="B95" s="336"/>
      <c r="C95" s="337"/>
      <c r="D95" s="29" t="s">
        <v>73</v>
      </c>
      <c r="E95" s="26"/>
      <c r="F95" s="54"/>
      <c r="G95" s="54"/>
      <c r="H95" s="54"/>
      <c r="I95" s="54"/>
      <c r="J95" s="54"/>
      <c r="K95" s="212">
        <v>0</v>
      </c>
      <c r="O95" s="27"/>
    </row>
    <row r="96" spans="1:15" s="27" customFormat="1" ht="25.5" x14ac:dyDescent="0.25">
      <c r="A96" s="352" t="s">
        <v>143</v>
      </c>
      <c r="B96" s="353"/>
      <c r="C96" s="354"/>
      <c r="D96" s="30" t="s">
        <v>144</v>
      </c>
      <c r="E96" s="52">
        <f t="shared" ref="E96:J106" si="31">E97</f>
        <v>0</v>
      </c>
      <c r="F96" s="52">
        <f t="shared" si="31"/>
        <v>0</v>
      </c>
      <c r="G96" s="52">
        <f t="shared" si="31"/>
        <v>0</v>
      </c>
      <c r="H96" s="52">
        <f t="shared" si="31"/>
        <v>0</v>
      </c>
      <c r="I96" s="52"/>
      <c r="J96" s="52">
        <f t="shared" si="31"/>
        <v>0</v>
      </c>
      <c r="K96" s="208">
        <v>0</v>
      </c>
      <c r="O96"/>
    </row>
    <row r="97" spans="1:15" s="27" customFormat="1" x14ac:dyDescent="0.25">
      <c r="A97" s="338" t="s">
        <v>119</v>
      </c>
      <c r="B97" s="339"/>
      <c r="C97" s="340"/>
      <c r="D97" s="31" t="s">
        <v>120</v>
      </c>
      <c r="E97" s="53">
        <f t="shared" si="31"/>
        <v>0</v>
      </c>
      <c r="F97" s="53">
        <f t="shared" si="31"/>
        <v>0</v>
      </c>
      <c r="G97" s="53">
        <f t="shared" si="31"/>
        <v>0</v>
      </c>
      <c r="H97" s="53">
        <f t="shared" si="31"/>
        <v>0</v>
      </c>
      <c r="I97" s="53"/>
      <c r="J97" s="53">
        <f t="shared" si="31"/>
        <v>0</v>
      </c>
      <c r="K97" s="209">
        <v>0</v>
      </c>
    </row>
    <row r="98" spans="1:15" s="27" customFormat="1" x14ac:dyDescent="0.25">
      <c r="A98" s="347">
        <v>3</v>
      </c>
      <c r="B98" s="348"/>
      <c r="C98" s="349"/>
      <c r="D98" s="28" t="s">
        <v>14</v>
      </c>
      <c r="E98" s="25">
        <f t="shared" si="31"/>
        <v>0</v>
      </c>
      <c r="F98" s="25">
        <f t="shared" si="31"/>
        <v>0</v>
      </c>
      <c r="G98" s="25">
        <f t="shared" si="31"/>
        <v>0</v>
      </c>
      <c r="H98" s="25">
        <f t="shared" si="31"/>
        <v>0</v>
      </c>
      <c r="I98" s="25"/>
      <c r="J98" s="25">
        <f t="shared" si="31"/>
        <v>0</v>
      </c>
      <c r="K98" s="210">
        <v>0</v>
      </c>
    </row>
    <row r="99" spans="1:15" s="27" customFormat="1" x14ac:dyDescent="0.25">
      <c r="A99" s="332">
        <v>32</v>
      </c>
      <c r="B99" s="333"/>
      <c r="C99" s="334"/>
      <c r="D99" s="28" t="s">
        <v>25</v>
      </c>
      <c r="E99" s="25">
        <f t="shared" si="31"/>
        <v>0</v>
      </c>
      <c r="F99" s="25">
        <f t="shared" si="31"/>
        <v>0</v>
      </c>
      <c r="G99" s="25">
        <f t="shared" si="31"/>
        <v>0</v>
      </c>
      <c r="H99" s="25">
        <f t="shared" si="31"/>
        <v>0</v>
      </c>
      <c r="I99" s="25"/>
      <c r="J99" s="25">
        <f t="shared" si="31"/>
        <v>0</v>
      </c>
      <c r="K99" s="210">
        <v>0</v>
      </c>
    </row>
    <row r="100" spans="1:15" s="27" customFormat="1" ht="25.5" x14ac:dyDescent="0.25">
      <c r="A100" s="332">
        <v>329</v>
      </c>
      <c r="B100" s="333"/>
      <c r="C100" s="334"/>
      <c r="D100" s="28" t="s">
        <v>73</v>
      </c>
      <c r="E100" s="25">
        <f t="shared" si="31"/>
        <v>0</v>
      </c>
      <c r="F100" s="25">
        <f t="shared" si="31"/>
        <v>0</v>
      </c>
      <c r="G100" s="25">
        <f t="shared" si="31"/>
        <v>0</v>
      </c>
      <c r="H100" s="25">
        <f t="shared" si="31"/>
        <v>0</v>
      </c>
      <c r="I100" s="25"/>
      <c r="J100" s="25">
        <f t="shared" si="31"/>
        <v>0</v>
      </c>
      <c r="K100" s="210">
        <v>0</v>
      </c>
    </row>
    <row r="101" spans="1:15" ht="25.5" x14ac:dyDescent="0.25">
      <c r="A101" s="335">
        <v>3299</v>
      </c>
      <c r="B101" s="336"/>
      <c r="C101" s="337"/>
      <c r="D101" s="29" t="s">
        <v>73</v>
      </c>
      <c r="E101" s="26"/>
      <c r="F101" s="54"/>
      <c r="G101" s="54"/>
      <c r="H101" s="54"/>
      <c r="I101" s="54"/>
      <c r="J101" s="54"/>
      <c r="K101" s="212">
        <v>0</v>
      </c>
      <c r="O101" s="27"/>
    </row>
    <row r="102" spans="1:15" s="27" customFormat="1" x14ac:dyDescent="0.25">
      <c r="A102" s="352" t="s">
        <v>210</v>
      </c>
      <c r="B102" s="353"/>
      <c r="C102" s="354"/>
      <c r="D102" s="30" t="s">
        <v>193</v>
      </c>
      <c r="E102" s="52">
        <f t="shared" ref="E102:E106" si="32">E103</f>
        <v>0</v>
      </c>
      <c r="F102" s="52">
        <f t="shared" si="31"/>
        <v>0</v>
      </c>
      <c r="G102" s="52">
        <f t="shared" si="31"/>
        <v>0</v>
      </c>
      <c r="H102" s="52">
        <f t="shared" si="31"/>
        <v>0</v>
      </c>
      <c r="I102" s="52"/>
      <c r="J102" s="52">
        <f t="shared" si="31"/>
        <v>0</v>
      </c>
      <c r="K102" s="208">
        <v>0</v>
      </c>
      <c r="O102"/>
    </row>
    <row r="103" spans="1:15" s="27" customFormat="1" x14ac:dyDescent="0.25">
      <c r="A103" s="338" t="s">
        <v>119</v>
      </c>
      <c r="B103" s="339"/>
      <c r="C103" s="340"/>
      <c r="D103" s="31" t="s">
        <v>120</v>
      </c>
      <c r="E103" s="53">
        <f t="shared" si="32"/>
        <v>0</v>
      </c>
      <c r="F103" s="53">
        <f t="shared" si="31"/>
        <v>0</v>
      </c>
      <c r="G103" s="53">
        <f t="shared" si="31"/>
        <v>0</v>
      </c>
      <c r="H103" s="53">
        <f t="shared" si="31"/>
        <v>0</v>
      </c>
      <c r="I103" s="53"/>
      <c r="J103" s="53">
        <f t="shared" si="31"/>
        <v>0</v>
      </c>
      <c r="K103" s="209">
        <v>0</v>
      </c>
    </row>
    <row r="104" spans="1:15" s="27" customFormat="1" x14ac:dyDescent="0.25">
      <c r="A104" s="347">
        <v>3</v>
      </c>
      <c r="B104" s="348"/>
      <c r="C104" s="349"/>
      <c r="D104" s="28" t="s">
        <v>14</v>
      </c>
      <c r="E104" s="25">
        <f t="shared" si="32"/>
        <v>0</v>
      </c>
      <c r="F104" s="25">
        <f t="shared" si="31"/>
        <v>0</v>
      </c>
      <c r="G104" s="25">
        <f t="shared" si="31"/>
        <v>0</v>
      </c>
      <c r="H104" s="25">
        <f t="shared" si="31"/>
        <v>0</v>
      </c>
      <c r="I104" s="25"/>
      <c r="J104" s="25">
        <f t="shared" si="31"/>
        <v>0</v>
      </c>
      <c r="K104" s="210">
        <v>0</v>
      </c>
    </row>
    <row r="105" spans="1:15" s="27" customFormat="1" x14ac:dyDescent="0.25">
      <c r="A105" s="332">
        <v>32</v>
      </c>
      <c r="B105" s="333"/>
      <c r="C105" s="334"/>
      <c r="D105" s="28" t="s">
        <v>25</v>
      </c>
      <c r="E105" s="25">
        <f t="shared" si="32"/>
        <v>0</v>
      </c>
      <c r="F105" s="25">
        <f t="shared" si="31"/>
        <v>0</v>
      </c>
      <c r="G105" s="25">
        <f t="shared" si="31"/>
        <v>0</v>
      </c>
      <c r="H105" s="25">
        <f t="shared" si="31"/>
        <v>0</v>
      </c>
      <c r="I105" s="25"/>
      <c r="J105" s="25">
        <f t="shared" si="31"/>
        <v>0</v>
      </c>
      <c r="K105" s="210">
        <v>0</v>
      </c>
    </row>
    <row r="106" spans="1:15" s="27" customFormat="1" ht="25.5" x14ac:dyDescent="0.25">
      <c r="A106" s="332">
        <v>329</v>
      </c>
      <c r="B106" s="333"/>
      <c r="C106" s="334"/>
      <c r="D106" s="28" t="s">
        <v>73</v>
      </c>
      <c r="E106" s="25">
        <f t="shared" si="32"/>
        <v>0</v>
      </c>
      <c r="F106" s="25">
        <f t="shared" si="31"/>
        <v>0</v>
      </c>
      <c r="G106" s="25">
        <f t="shared" si="31"/>
        <v>0</v>
      </c>
      <c r="H106" s="25">
        <f t="shared" si="31"/>
        <v>0</v>
      </c>
      <c r="I106" s="25"/>
      <c r="J106" s="25">
        <f t="shared" si="31"/>
        <v>0</v>
      </c>
      <c r="K106" s="210">
        <v>0</v>
      </c>
    </row>
    <row r="107" spans="1:15" ht="25.5" x14ac:dyDescent="0.25">
      <c r="A107" s="335">
        <v>3299</v>
      </c>
      <c r="B107" s="336"/>
      <c r="C107" s="337"/>
      <c r="D107" s="29" t="s">
        <v>73</v>
      </c>
      <c r="E107" s="26"/>
      <c r="F107" s="54"/>
      <c r="G107" s="54"/>
      <c r="H107" s="54"/>
      <c r="I107" s="54"/>
      <c r="J107" s="54"/>
      <c r="K107" s="212">
        <v>0</v>
      </c>
      <c r="O107" s="27"/>
    </row>
    <row r="108" spans="1:15" s="27" customFormat="1" x14ac:dyDescent="0.25">
      <c r="A108" s="352" t="s">
        <v>145</v>
      </c>
      <c r="B108" s="353"/>
      <c r="C108" s="354"/>
      <c r="D108" s="30" t="s">
        <v>146</v>
      </c>
      <c r="E108" s="52">
        <f t="shared" ref="E108:J112" si="33">E109</f>
        <v>530.89</v>
      </c>
      <c r="F108" s="52">
        <f t="shared" si="33"/>
        <v>3913.04</v>
      </c>
      <c r="G108" s="52">
        <f t="shared" si="33"/>
        <v>519.34965823876826</v>
      </c>
      <c r="H108" s="52">
        <f t="shared" si="33"/>
        <v>519.34</v>
      </c>
      <c r="I108" s="52">
        <f t="shared" si="33"/>
        <v>530.88</v>
      </c>
      <c r="J108" s="52">
        <f t="shared" si="33"/>
        <v>530.88</v>
      </c>
      <c r="K108" s="208">
        <f t="shared" si="24"/>
        <v>100</v>
      </c>
      <c r="O108"/>
    </row>
    <row r="109" spans="1:15" s="27" customFormat="1" x14ac:dyDescent="0.25">
      <c r="A109" s="338" t="s">
        <v>119</v>
      </c>
      <c r="B109" s="339"/>
      <c r="C109" s="340"/>
      <c r="D109" s="31" t="s">
        <v>120</v>
      </c>
      <c r="E109" s="53">
        <f t="shared" si="33"/>
        <v>530.89</v>
      </c>
      <c r="F109" s="53">
        <f t="shared" si="33"/>
        <v>3913.04</v>
      </c>
      <c r="G109" s="53">
        <f t="shared" si="33"/>
        <v>519.34965823876826</v>
      </c>
      <c r="H109" s="53">
        <f t="shared" si="33"/>
        <v>519.34</v>
      </c>
      <c r="I109" s="53">
        <f t="shared" si="33"/>
        <v>530.88</v>
      </c>
      <c r="J109" s="53">
        <f t="shared" si="33"/>
        <v>530.88</v>
      </c>
      <c r="K109" s="209">
        <f t="shared" si="24"/>
        <v>100</v>
      </c>
    </row>
    <row r="110" spans="1:15" s="27" customFormat="1" x14ac:dyDescent="0.25">
      <c r="A110" s="347">
        <v>3</v>
      </c>
      <c r="B110" s="348"/>
      <c r="C110" s="349"/>
      <c r="D110" s="28" t="s">
        <v>14</v>
      </c>
      <c r="E110" s="25">
        <f t="shared" si="33"/>
        <v>530.89</v>
      </c>
      <c r="F110" s="25">
        <f t="shared" si="33"/>
        <v>3913.04</v>
      </c>
      <c r="G110" s="25">
        <f t="shared" si="33"/>
        <v>519.34965823876826</v>
      </c>
      <c r="H110" s="25">
        <f t="shared" si="33"/>
        <v>519.34</v>
      </c>
      <c r="I110" s="25">
        <f t="shared" si="33"/>
        <v>530.88</v>
      </c>
      <c r="J110" s="25">
        <f t="shared" si="33"/>
        <v>530.88</v>
      </c>
      <c r="K110" s="210">
        <f t="shared" si="24"/>
        <v>100</v>
      </c>
    </row>
    <row r="111" spans="1:15" s="27" customFormat="1" x14ac:dyDescent="0.25">
      <c r="A111" s="341">
        <v>32</v>
      </c>
      <c r="B111" s="342"/>
      <c r="C111" s="343"/>
      <c r="D111" s="127" t="s">
        <v>25</v>
      </c>
      <c r="E111" s="128">
        <f t="shared" si="33"/>
        <v>530.89</v>
      </c>
      <c r="F111" s="128">
        <f t="shared" si="33"/>
        <v>3913.04</v>
      </c>
      <c r="G111" s="128">
        <f t="shared" si="33"/>
        <v>519.34965823876826</v>
      </c>
      <c r="H111" s="128">
        <f t="shared" si="33"/>
        <v>519.34</v>
      </c>
      <c r="I111" s="128">
        <f t="shared" si="33"/>
        <v>530.88</v>
      </c>
      <c r="J111" s="128">
        <f t="shared" si="33"/>
        <v>530.88</v>
      </c>
      <c r="K111" s="214">
        <f t="shared" si="24"/>
        <v>100</v>
      </c>
    </row>
    <row r="112" spans="1:15" s="27" customFormat="1" ht="25.5" x14ac:dyDescent="0.25">
      <c r="A112" s="332">
        <v>323</v>
      </c>
      <c r="B112" s="333"/>
      <c r="C112" s="334"/>
      <c r="D112" s="28" t="s">
        <v>73</v>
      </c>
      <c r="E112" s="25">
        <f t="shared" si="33"/>
        <v>530.89</v>
      </c>
      <c r="F112" s="25">
        <f t="shared" si="33"/>
        <v>3913.04</v>
      </c>
      <c r="G112" s="25">
        <f t="shared" si="33"/>
        <v>519.34965823876826</v>
      </c>
      <c r="H112" s="25">
        <f t="shared" si="33"/>
        <v>519.34</v>
      </c>
      <c r="I112" s="25">
        <f>I113</f>
        <v>530.88</v>
      </c>
      <c r="J112" s="25">
        <f t="shared" si="33"/>
        <v>530.88</v>
      </c>
      <c r="K112" s="210">
        <f t="shared" si="24"/>
        <v>100</v>
      </c>
    </row>
    <row r="113" spans="1:15" ht="25.5" x14ac:dyDescent="0.25">
      <c r="A113" s="335">
        <v>3237</v>
      </c>
      <c r="B113" s="336"/>
      <c r="C113" s="337"/>
      <c r="D113" s="29" t="s">
        <v>73</v>
      </c>
      <c r="E113" s="26">
        <v>530.89</v>
      </c>
      <c r="F113" s="54">
        <v>3913.04</v>
      </c>
      <c r="G113" s="54">
        <f>F113/7.5345</f>
        <v>519.34965823876826</v>
      </c>
      <c r="H113" s="54">
        <v>519.34</v>
      </c>
      <c r="I113" s="54">
        <v>530.88</v>
      </c>
      <c r="J113" s="54">
        <v>530.88</v>
      </c>
      <c r="K113" s="211">
        <f t="shared" si="24"/>
        <v>100</v>
      </c>
      <c r="O113" s="27"/>
    </row>
    <row r="114" spans="1:15" s="27" customFormat="1" x14ac:dyDescent="0.25">
      <c r="A114" s="352" t="s">
        <v>147</v>
      </c>
      <c r="B114" s="353"/>
      <c r="C114" s="354"/>
      <c r="D114" s="30" t="s">
        <v>148</v>
      </c>
      <c r="E114" s="52">
        <f>E115</f>
        <v>0</v>
      </c>
      <c r="F114" s="52">
        <f t="shared" ref="F114:J115" si="34">F115</f>
        <v>0</v>
      </c>
      <c r="G114" s="52">
        <f t="shared" si="34"/>
        <v>0</v>
      </c>
      <c r="H114" s="52">
        <f t="shared" si="34"/>
        <v>0</v>
      </c>
      <c r="I114" s="52"/>
      <c r="J114" s="52">
        <f t="shared" si="34"/>
        <v>0</v>
      </c>
      <c r="K114" s="208">
        <v>0</v>
      </c>
      <c r="O114"/>
    </row>
    <row r="115" spans="1:15" s="27" customFormat="1" x14ac:dyDescent="0.25">
      <c r="A115" s="338" t="s">
        <v>119</v>
      </c>
      <c r="B115" s="339"/>
      <c r="C115" s="340"/>
      <c r="D115" s="31" t="s">
        <v>120</v>
      </c>
      <c r="E115" s="53">
        <f>E116</f>
        <v>0</v>
      </c>
      <c r="F115" s="53">
        <f t="shared" si="34"/>
        <v>0</v>
      </c>
      <c r="G115" s="53">
        <f t="shared" si="34"/>
        <v>0</v>
      </c>
      <c r="H115" s="53">
        <f t="shared" si="34"/>
        <v>0</v>
      </c>
      <c r="I115" s="53"/>
      <c r="J115" s="53">
        <f t="shared" si="34"/>
        <v>0</v>
      </c>
      <c r="K115" s="209">
        <v>0</v>
      </c>
    </row>
    <row r="116" spans="1:15" s="27" customFormat="1" x14ac:dyDescent="0.25">
      <c r="A116" s="347">
        <v>3</v>
      </c>
      <c r="B116" s="348"/>
      <c r="C116" s="349"/>
      <c r="D116" s="28" t="s">
        <v>14</v>
      </c>
      <c r="E116" s="25">
        <f>E117+E124</f>
        <v>0</v>
      </c>
      <c r="F116" s="25">
        <f t="shared" ref="F116:J116" si="35">F117+F124</f>
        <v>0</v>
      </c>
      <c r="G116" s="25">
        <f t="shared" si="35"/>
        <v>0</v>
      </c>
      <c r="H116" s="25">
        <f t="shared" si="35"/>
        <v>0</v>
      </c>
      <c r="I116" s="25"/>
      <c r="J116" s="25">
        <f t="shared" si="35"/>
        <v>0</v>
      </c>
      <c r="K116" s="210">
        <v>0</v>
      </c>
    </row>
    <row r="117" spans="1:15" s="27" customFormat="1" x14ac:dyDescent="0.25">
      <c r="A117" s="332">
        <v>31</v>
      </c>
      <c r="B117" s="333"/>
      <c r="C117" s="334"/>
      <c r="D117" s="28" t="s">
        <v>15</v>
      </c>
      <c r="E117" s="25">
        <f>E118+E120+E122</f>
        <v>0</v>
      </c>
      <c r="F117" s="25">
        <f t="shared" ref="F117:J117" si="36">F118+F120+F122</f>
        <v>0</v>
      </c>
      <c r="G117" s="25">
        <f t="shared" si="36"/>
        <v>0</v>
      </c>
      <c r="H117" s="25">
        <f t="shared" si="36"/>
        <v>0</v>
      </c>
      <c r="I117" s="25"/>
      <c r="J117" s="25">
        <f t="shared" si="36"/>
        <v>0</v>
      </c>
      <c r="K117" s="210">
        <v>0</v>
      </c>
    </row>
    <row r="118" spans="1:15" s="27" customFormat="1" x14ac:dyDescent="0.25">
      <c r="A118" s="332">
        <v>311</v>
      </c>
      <c r="B118" s="333"/>
      <c r="C118" s="334"/>
      <c r="D118" s="28" t="s">
        <v>149</v>
      </c>
      <c r="E118" s="25">
        <f>E119</f>
        <v>0</v>
      </c>
      <c r="F118" s="25">
        <f t="shared" ref="F118:J118" si="37">F119</f>
        <v>0</v>
      </c>
      <c r="G118" s="25">
        <f t="shared" si="37"/>
        <v>0</v>
      </c>
      <c r="H118" s="25">
        <f t="shared" si="37"/>
        <v>0</v>
      </c>
      <c r="I118" s="25"/>
      <c r="J118" s="25">
        <f t="shared" si="37"/>
        <v>0</v>
      </c>
      <c r="K118" s="210">
        <v>0</v>
      </c>
    </row>
    <row r="119" spans="1:15" x14ac:dyDescent="0.25">
      <c r="A119" s="335">
        <v>3111</v>
      </c>
      <c r="B119" s="336"/>
      <c r="C119" s="337"/>
      <c r="D119" s="29" t="s">
        <v>64</v>
      </c>
      <c r="E119" s="26">
        <v>0</v>
      </c>
      <c r="F119" s="26"/>
      <c r="G119" s="26"/>
      <c r="H119" s="26"/>
      <c r="I119" s="26"/>
      <c r="J119" s="26"/>
      <c r="K119" s="213">
        <v>0</v>
      </c>
      <c r="O119" s="27"/>
    </row>
    <row r="120" spans="1:15" s="27" customFormat="1" x14ac:dyDescent="0.25">
      <c r="A120" s="332">
        <v>312</v>
      </c>
      <c r="B120" s="333"/>
      <c r="C120" s="334"/>
      <c r="D120" s="28" t="s">
        <v>65</v>
      </c>
      <c r="E120" s="25">
        <f>E121</f>
        <v>0</v>
      </c>
      <c r="F120" s="25">
        <f t="shared" ref="F120:J120" si="38">F121</f>
        <v>0</v>
      </c>
      <c r="G120" s="25">
        <f t="shared" si="38"/>
        <v>0</v>
      </c>
      <c r="H120" s="25">
        <f t="shared" si="38"/>
        <v>0</v>
      </c>
      <c r="I120" s="25"/>
      <c r="J120" s="25">
        <f t="shared" si="38"/>
        <v>0</v>
      </c>
      <c r="K120" s="210">
        <v>0</v>
      </c>
      <c r="O120"/>
    </row>
    <row r="121" spans="1:15" x14ac:dyDescent="0.25">
      <c r="A121" s="335">
        <v>3121</v>
      </c>
      <c r="B121" s="336"/>
      <c r="C121" s="337"/>
      <c r="D121" s="29" t="s">
        <v>65</v>
      </c>
      <c r="E121" s="26">
        <v>0</v>
      </c>
      <c r="F121" s="26"/>
      <c r="G121" s="26"/>
      <c r="H121" s="26"/>
      <c r="I121" s="26"/>
      <c r="J121" s="26"/>
      <c r="K121" s="213">
        <v>0</v>
      </c>
      <c r="O121" s="27"/>
    </row>
    <row r="122" spans="1:15" s="27" customFormat="1" x14ac:dyDescent="0.25">
      <c r="A122" s="332">
        <v>313</v>
      </c>
      <c r="B122" s="333"/>
      <c r="C122" s="334"/>
      <c r="D122" s="28" t="s">
        <v>66</v>
      </c>
      <c r="E122" s="25">
        <f>E123</f>
        <v>0</v>
      </c>
      <c r="F122" s="25">
        <f t="shared" ref="F122:J122" si="39">F123</f>
        <v>0</v>
      </c>
      <c r="G122" s="25">
        <f t="shared" si="39"/>
        <v>0</v>
      </c>
      <c r="H122" s="25">
        <f t="shared" si="39"/>
        <v>0</v>
      </c>
      <c r="I122" s="25"/>
      <c r="J122" s="25">
        <f t="shared" si="39"/>
        <v>0</v>
      </c>
      <c r="K122" s="210">
        <v>0</v>
      </c>
      <c r="O122"/>
    </row>
    <row r="123" spans="1:15" ht="25.5" x14ac:dyDescent="0.25">
      <c r="A123" s="335">
        <v>3132</v>
      </c>
      <c r="B123" s="336"/>
      <c r="C123" s="337"/>
      <c r="D123" s="29" t="s">
        <v>67</v>
      </c>
      <c r="E123" s="26">
        <v>0</v>
      </c>
      <c r="F123" s="26"/>
      <c r="G123" s="26"/>
      <c r="H123" s="26"/>
      <c r="I123" s="26"/>
      <c r="J123" s="26"/>
      <c r="K123" s="213">
        <v>0</v>
      </c>
      <c r="O123" s="27"/>
    </row>
    <row r="124" spans="1:15" s="27" customFormat="1" x14ac:dyDescent="0.25">
      <c r="A124" s="332">
        <v>32</v>
      </c>
      <c r="B124" s="333"/>
      <c r="C124" s="334"/>
      <c r="D124" s="28" t="s">
        <v>150</v>
      </c>
      <c r="E124" s="25">
        <f>E125</f>
        <v>0</v>
      </c>
      <c r="F124" s="25">
        <f t="shared" ref="F124:J124" si="40">F125</f>
        <v>0</v>
      </c>
      <c r="G124" s="25">
        <f t="shared" si="40"/>
        <v>0</v>
      </c>
      <c r="H124" s="25">
        <f t="shared" si="40"/>
        <v>0</v>
      </c>
      <c r="I124" s="25"/>
      <c r="J124" s="25">
        <f t="shared" si="40"/>
        <v>0</v>
      </c>
      <c r="K124" s="210">
        <v>0</v>
      </c>
      <c r="O124"/>
    </row>
    <row r="125" spans="1:15" s="27" customFormat="1" x14ac:dyDescent="0.25">
      <c r="A125" s="332">
        <v>321</v>
      </c>
      <c r="B125" s="333"/>
      <c r="C125" s="334"/>
      <c r="D125" s="28" t="s">
        <v>68</v>
      </c>
      <c r="E125" s="25">
        <f>E126+E127</f>
        <v>0</v>
      </c>
      <c r="F125" s="25">
        <f t="shared" ref="F125:J125" si="41">F126+F127</f>
        <v>0</v>
      </c>
      <c r="G125" s="25">
        <f t="shared" si="41"/>
        <v>0</v>
      </c>
      <c r="H125" s="25">
        <f t="shared" si="41"/>
        <v>0</v>
      </c>
      <c r="I125" s="25"/>
      <c r="J125" s="25">
        <f t="shared" si="41"/>
        <v>0</v>
      </c>
      <c r="K125" s="210">
        <v>0</v>
      </c>
    </row>
    <row r="126" spans="1:15" x14ac:dyDescent="0.25">
      <c r="A126" s="335">
        <v>3211</v>
      </c>
      <c r="B126" s="336"/>
      <c r="C126" s="337"/>
      <c r="D126" s="29" t="s">
        <v>78</v>
      </c>
      <c r="E126" s="26">
        <v>0</v>
      </c>
      <c r="F126" s="26"/>
      <c r="G126" s="26"/>
      <c r="H126" s="26"/>
      <c r="I126" s="26"/>
      <c r="J126" s="26"/>
      <c r="K126" s="213">
        <v>0</v>
      </c>
      <c r="O126" s="27"/>
    </row>
    <row r="127" spans="1:15" ht="25.5" x14ac:dyDescent="0.25">
      <c r="A127" s="335">
        <v>3212</v>
      </c>
      <c r="B127" s="336"/>
      <c r="C127" s="337"/>
      <c r="D127" s="29" t="s">
        <v>151</v>
      </c>
      <c r="E127" s="26">
        <v>0</v>
      </c>
      <c r="F127" s="26"/>
      <c r="G127" s="26"/>
      <c r="H127" s="26"/>
      <c r="I127" s="26"/>
      <c r="J127" s="26"/>
      <c r="K127" s="213">
        <v>0</v>
      </c>
    </row>
    <row r="128" spans="1:15" s="27" customFormat="1" x14ac:dyDescent="0.25">
      <c r="A128" s="352" t="s">
        <v>152</v>
      </c>
      <c r="B128" s="353"/>
      <c r="C128" s="354"/>
      <c r="D128" s="30" t="s">
        <v>153</v>
      </c>
      <c r="E128" s="52">
        <f>E129</f>
        <v>88386.69</v>
      </c>
      <c r="F128" s="52">
        <f t="shared" ref="F128:J129" si="42">F129</f>
        <v>669800</v>
      </c>
      <c r="G128" s="52">
        <f t="shared" si="42"/>
        <v>88897.737076116551</v>
      </c>
      <c r="H128" s="52">
        <f t="shared" si="42"/>
        <v>0</v>
      </c>
      <c r="I128" s="52"/>
      <c r="J128" s="52">
        <f t="shared" si="42"/>
        <v>0</v>
      </c>
      <c r="K128" s="208">
        <v>0</v>
      </c>
      <c r="O128"/>
    </row>
    <row r="129" spans="1:15" s="27" customFormat="1" x14ac:dyDescent="0.25">
      <c r="A129" s="338" t="s">
        <v>119</v>
      </c>
      <c r="B129" s="339"/>
      <c r="C129" s="340"/>
      <c r="D129" s="31" t="s">
        <v>120</v>
      </c>
      <c r="E129" s="53">
        <f>E130</f>
        <v>88386.69</v>
      </c>
      <c r="F129" s="53">
        <f t="shared" si="42"/>
        <v>669800</v>
      </c>
      <c r="G129" s="53">
        <f t="shared" si="42"/>
        <v>88897.737076116551</v>
      </c>
      <c r="H129" s="53">
        <f t="shared" si="42"/>
        <v>0</v>
      </c>
      <c r="I129" s="53"/>
      <c r="J129" s="53">
        <f t="shared" si="42"/>
        <v>0</v>
      </c>
      <c r="K129" s="209">
        <v>0</v>
      </c>
    </row>
    <row r="130" spans="1:15" s="27" customFormat="1" x14ac:dyDescent="0.25">
      <c r="A130" s="347">
        <v>3</v>
      </c>
      <c r="B130" s="348"/>
      <c r="C130" s="349"/>
      <c r="D130" s="28" t="s">
        <v>14</v>
      </c>
      <c r="E130" s="25">
        <f>E131+E138</f>
        <v>88386.69</v>
      </c>
      <c r="F130" s="25">
        <f t="shared" ref="F130:J130" si="43">F131+F138</f>
        <v>669800</v>
      </c>
      <c r="G130" s="25">
        <f t="shared" si="43"/>
        <v>88897.737076116551</v>
      </c>
      <c r="H130" s="25">
        <f t="shared" si="43"/>
        <v>0</v>
      </c>
      <c r="I130" s="25"/>
      <c r="J130" s="25">
        <f t="shared" si="43"/>
        <v>0</v>
      </c>
      <c r="K130" s="210">
        <v>0</v>
      </c>
    </row>
    <row r="131" spans="1:15" s="27" customFormat="1" x14ac:dyDescent="0.25">
      <c r="A131" s="332">
        <v>31</v>
      </c>
      <c r="B131" s="333"/>
      <c r="C131" s="334"/>
      <c r="D131" s="28" t="s">
        <v>15</v>
      </c>
      <c r="E131" s="25">
        <f>E132+E134+E136</f>
        <v>85959.96</v>
      </c>
      <c r="F131" s="25">
        <f t="shared" ref="F131:J131" si="44">F132+F134+F136</f>
        <v>649800</v>
      </c>
      <c r="G131" s="25">
        <f t="shared" si="44"/>
        <v>86243.280907824024</v>
      </c>
      <c r="H131" s="25">
        <f t="shared" si="44"/>
        <v>0</v>
      </c>
      <c r="I131" s="25"/>
      <c r="J131" s="25">
        <f t="shared" si="44"/>
        <v>0</v>
      </c>
      <c r="K131" s="210">
        <v>0</v>
      </c>
    </row>
    <row r="132" spans="1:15" s="27" customFormat="1" x14ac:dyDescent="0.25">
      <c r="A132" s="332">
        <v>311</v>
      </c>
      <c r="B132" s="333"/>
      <c r="C132" s="334"/>
      <c r="D132" s="28" t="s">
        <v>149</v>
      </c>
      <c r="E132" s="25">
        <f>E133</f>
        <v>69228.36</v>
      </c>
      <c r="F132" s="25">
        <f t="shared" ref="F132:J132" si="45">F133</f>
        <v>527236</v>
      </c>
      <c r="G132" s="25">
        <f t="shared" si="45"/>
        <v>69976.242617293785</v>
      </c>
      <c r="H132" s="25">
        <f t="shared" si="45"/>
        <v>0</v>
      </c>
      <c r="I132" s="25"/>
      <c r="J132" s="25">
        <f t="shared" si="45"/>
        <v>0</v>
      </c>
      <c r="K132" s="210">
        <v>0</v>
      </c>
    </row>
    <row r="133" spans="1:15" x14ac:dyDescent="0.25">
      <c r="A133" s="335">
        <v>3111</v>
      </c>
      <c r="B133" s="336"/>
      <c r="C133" s="337"/>
      <c r="D133" s="29" t="s">
        <v>64</v>
      </c>
      <c r="E133" s="26">
        <v>69228.36</v>
      </c>
      <c r="F133" s="26">
        <v>527236</v>
      </c>
      <c r="G133" s="26">
        <f>F133/7.5345</f>
        <v>69976.242617293785</v>
      </c>
      <c r="H133" s="26"/>
      <c r="I133" s="26"/>
      <c r="J133" s="26"/>
      <c r="K133" s="213">
        <v>0</v>
      </c>
      <c r="O133" s="27"/>
    </row>
    <row r="134" spans="1:15" s="27" customFormat="1" x14ac:dyDescent="0.25">
      <c r="A134" s="332">
        <v>312</v>
      </c>
      <c r="B134" s="333"/>
      <c r="C134" s="334"/>
      <c r="D134" s="28" t="s">
        <v>65</v>
      </c>
      <c r="E134" s="25">
        <f>E135</f>
        <v>5308.91</v>
      </c>
      <c r="F134" s="25">
        <f t="shared" ref="F134:J134" si="46">F135</f>
        <v>24000</v>
      </c>
      <c r="G134" s="25">
        <f t="shared" si="46"/>
        <v>3185.3474019510249</v>
      </c>
      <c r="H134" s="25">
        <f t="shared" si="46"/>
        <v>0</v>
      </c>
      <c r="I134" s="25"/>
      <c r="J134" s="25">
        <f t="shared" si="46"/>
        <v>0</v>
      </c>
      <c r="K134" s="210">
        <v>0</v>
      </c>
      <c r="O134"/>
    </row>
    <row r="135" spans="1:15" x14ac:dyDescent="0.25">
      <c r="A135" s="335">
        <v>3121</v>
      </c>
      <c r="B135" s="336"/>
      <c r="C135" s="337"/>
      <c r="D135" s="29" t="s">
        <v>65</v>
      </c>
      <c r="E135" s="26">
        <v>5308.91</v>
      </c>
      <c r="F135" s="26">
        <v>24000</v>
      </c>
      <c r="G135" s="26">
        <f>F135/7.5345</f>
        <v>3185.3474019510249</v>
      </c>
      <c r="H135" s="26"/>
      <c r="I135" s="26"/>
      <c r="J135" s="26"/>
      <c r="K135" s="213">
        <v>0</v>
      </c>
      <c r="O135" s="27"/>
    </row>
    <row r="136" spans="1:15" s="27" customFormat="1" x14ac:dyDescent="0.25">
      <c r="A136" s="332">
        <v>313</v>
      </c>
      <c r="B136" s="333"/>
      <c r="C136" s="334"/>
      <c r="D136" s="28" t="s">
        <v>66</v>
      </c>
      <c r="E136" s="25">
        <f>E137</f>
        <v>11422.69</v>
      </c>
      <c r="F136" s="25">
        <f t="shared" ref="F136:J136" si="47">F137</f>
        <v>98564</v>
      </c>
      <c r="G136" s="25">
        <f t="shared" si="47"/>
        <v>13081.690888579202</v>
      </c>
      <c r="H136" s="25">
        <f t="shared" si="47"/>
        <v>0</v>
      </c>
      <c r="I136" s="25"/>
      <c r="J136" s="25">
        <f t="shared" si="47"/>
        <v>0</v>
      </c>
      <c r="K136" s="210">
        <v>0</v>
      </c>
      <c r="O136"/>
    </row>
    <row r="137" spans="1:15" ht="25.5" x14ac:dyDescent="0.25">
      <c r="A137" s="335">
        <v>3132</v>
      </c>
      <c r="B137" s="336"/>
      <c r="C137" s="337"/>
      <c r="D137" s="29" t="s">
        <v>67</v>
      </c>
      <c r="E137" s="26">
        <v>11422.69</v>
      </c>
      <c r="F137" s="26">
        <v>98564</v>
      </c>
      <c r="G137" s="26">
        <f>F137/7.5345</f>
        <v>13081.690888579202</v>
      </c>
      <c r="H137" s="26"/>
      <c r="I137" s="26"/>
      <c r="J137" s="26"/>
      <c r="K137" s="213">
        <v>0</v>
      </c>
      <c r="O137" s="27"/>
    </row>
    <row r="138" spans="1:15" s="27" customFormat="1" x14ac:dyDescent="0.25">
      <c r="A138" s="332">
        <v>32</v>
      </c>
      <c r="B138" s="333"/>
      <c r="C138" s="334"/>
      <c r="D138" s="28" t="s">
        <v>150</v>
      </c>
      <c r="E138" s="25">
        <f>E139</f>
        <v>2426.73</v>
      </c>
      <c r="F138" s="25">
        <f t="shared" ref="F138:J138" si="48">F139</f>
        <v>20000</v>
      </c>
      <c r="G138" s="25">
        <f t="shared" si="48"/>
        <v>2654.4561682925209</v>
      </c>
      <c r="H138" s="25">
        <f t="shared" si="48"/>
        <v>0</v>
      </c>
      <c r="I138" s="25"/>
      <c r="J138" s="25">
        <f t="shared" si="48"/>
        <v>0</v>
      </c>
      <c r="K138" s="210">
        <v>0</v>
      </c>
      <c r="O138"/>
    </row>
    <row r="139" spans="1:15" s="27" customFormat="1" x14ac:dyDescent="0.25">
      <c r="A139" s="332">
        <v>321</v>
      </c>
      <c r="B139" s="333"/>
      <c r="C139" s="334"/>
      <c r="D139" s="28" t="s">
        <v>68</v>
      </c>
      <c r="E139" s="25">
        <f>E140+E141</f>
        <v>2426.73</v>
      </c>
      <c r="F139" s="25">
        <f t="shared" ref="F139:J139" si="49">F140+F141</f>
        <v>20000</v>
      </c>
      <c r="G139" s="25">
        <f t="shared" si="49"/>
        <v>2654.4561682925209</v>
      </c>
      <c r="H139" s="25">
        <f t="shared" si="49"/>
        <v>0</v>
      </c>
      <c r="I139" s="25"/>
      <c r="J139" s="25">
        <f t="shared" si="49"/>
        <v>0</v>
      </c>
      <c r="K139" s="210">
        <v>0</v>
      </c>
    </row>
    <row r="140" spans="1:15" x14ac:dyDescent="0.25">
      <c r="A140" s="335">
        <v>3211</v>
      </c>
      <c r="B140" s="336"/>
      <c r="C140" s="337"/>
      <c r="D140" s="29" t="s">
        <v>78</v>
      </c>
      <c r="E140" s="26">
        <v>639.33000000000004</v>
      </c>
      <c r="F140" s="26">
        <v>6400</v>
      </c>
      <c r="G140" s="26">
        <f>F140/7.5345</f>
        <v>849.42597385360671</v>
      </c>
      <c r="H140" s="26"/>
      <c r="I140" s="26"/>
      <c r="J140" s="26"/>
      <c r="K140" s="213">
        <v>0</v>
      </c>
      <c r="O140" s="27"/>
    </row>
    <row r="141" spans="1:15" ht="25.5" x14ac:dyDescent="0.25">
      <c r="A141" s="335">
        <v>3212</v>
      </c>
      <c r="B141" s="336"/>
      <c r="C141" s="337"/>
      <c r="D141" s="29" t="s">
        <v>151</v>
      </c>
      <c r="E141" s="26">
        <v>1787.4</v>
      </c>
      <c r="F141" s="26">
        <v>13600</v>
      </c>
      <c r="G141" s="26">
        <f>F141/7.5345</f>
        <v>1805.0301944389141</v>
      </c>
      <c r="H141" s="26"/>
      <c r="I141" s="26"/>
      <c r="J141" s="26"/>
      <c r="K141" s="213">
        <v>0</v>
      </c>
    </row>
    <row r="142" spans="1:15" s="27" customFormat="1" x14ac:dyDescent="0.25">
      <c r="A142" s="352" t="s">
        <v>154</v>
      </c>
      <c r="B142" s="353"/>
      <c r="C142" s="354"/>
      <c r="D142" s="30" t="s">
        <v>155</v>
      </c>
      <c r="E142" s="52">
        <f>E143</f>
        <v>0</v>
      </c>
      <c r="F142" s="52">
        <f t="shared" ref="F142:J143" si="50">F143</f>
        <v>0</v>
      </c>
      <c r="G142" s="52">
        <f t="shared" si="50"/>
        <v>0</v>
      </c>
      <c r="H142" s="52">
        <f t="shared" si="50"/>
        <v>52319</v>
      </c>
      <c r="I142" s="52">
        <f t="shared" si="50"/>
        <v>69332.66</v>
      </c>
      <c r="J142" s="52">
        <f t="shared" si="50"/>
        <v>69332.66</v>
      </c>
      <c r="K142" s="208">
        <f t="shared" ref="K142:K201" si="51">J142/I142*100</f>
        <v>100</v>
      </c>
      <c r="O142"/>
    </row>
    <row r="143" spans="1:15" s="27" customFormat="1" x14ac:dyDescent="0.25">
      <c r="A143" s="338" t="s">
        <v>119</v>
      </c>
      <c r="B143" s="339"/>
      <c r="C143" s="340"/>
      <c r="D143" s="31" t="s">
        <v>120</v>
      </c>
      <c r="E143" s="53">
        <f>E144</f>
        <v>0</v>
      </c>
      <c r="F143" s="53">
        <f t="shared" si="50"/>
        <v>0</v>
      </c>
      <c r="G143" s="53">
        <f t="shared" si="50"/>
        <v>0</v>
      </c>
      <c r="H143" s="53">
        <f t="shared" si="50"/>
        <v>52319</v>
      </c>
      <c r="I143" s="53">
        <f t="shared" si="50"/>
        <v>69332.66</v>
      </c>
      <c r="J143" s="53">
        <f t="shared" si="50"/>
        <v>69332.66</v>
      </c>
      <c r="K143" s="209">
        <f t="shared" si="51"/>
        <v>100</v>
      </c>
    </row>
    <row r="144" spans="1:15" s="27" customFormat="1" x14ac:dyDescent="0.25">
      <c r="A144" s="347">
        <v>3</v>
      </c>
      <c r="B144" s="348"/>
      <c r="C144" s="349"/>
      <c r="D144" s="28" t="s">
        <v>14</v>
      </c>
      <c r="E144" s="25">
        <f>E145+E152</f>
        <v>0</v>
      </c>
      <c r="F144" s="25">
        <f t="shared" ref="F144:J144" si="52">F145+F152</f>
        <v>0</v>
      </c>
      <c r="G144" s="25">
        <f t="shared" si="52"/>
        <v>0</v>
      </c>
      <c r="H144" s="25">
        <f t="shared" si="52"/>
        <v>52319</v>
      </c>
      <c r="I144" s="25">
        <f t="shared" si="52"/>
        <v>69332.66</v>
      </c>
      <c r="J144" s="25">
        <f t="shared" si="52"/>
        <v>69332.66</v>
      </c>
      <c r="K144" s="210">
        <f t="shared" si="51"/>
        <v>100</v>
      </c>
    </row>
    <row r="145" spans="1:15" s="27" customFormat="1" x14ac:dyDescent="0.25">
      <c r="A145" s="341">
        <v>31</v>
      </c>
      <c r="B145" s="342"/>
      <c r="C145" s="343"/>
      <c r="D145" s="127" t="s">
        <v>15</v>
      </c>
      <c r="E145" s="128">
        <f>E146+E148+E150</f>
        <v>0</v>
      </c>
      <c r="F145" s="128">
        <f t="shared" ref="F145:J145" si="53">F146+F148+F150</f>
        <v>0</v>
      </c>
      <c r="G145" s="128">
        <f t="shared" si="53"/>
        <v>0</v>
      </c>
      <c r="H145" s="128">
        <f t="shared" si="53"/>
        <v>50727</v>
      </c>
      <c r="I145" s="128">
        <f t="shared" si="53"/>
        <v>66546.740000000005</v>
      </c>
      <c r="J145" s="128">
        <f t="shared" si="53"/>
        <v>66546.740000000005</v>
      </c>
      <c r="K145" s="214">
        <f t="shared" si="51"/>
        <v>100</v>
      </c>
    </row>
    <row r="146" spans="1:15" s="27" customFormat="1" x14ac:dyDescent="0.25">
      <c r="A146" s="332">
        <v>311</v>
      </c>
      <c r="B146" s="333"/>
      <c r="C146" s="334"/>
      <c r="D146" s="28" t="s">
        <v>149</v>
      </c>
      <c r="E146" s="25">
        <f>E147</f>
        <v>0</v>
      </c>
      <c r="F146" s="25">
        <f t="shared" ref="F146:J146" si="54">F147</f>
        <v>0</v>
      </c>
      <c r="G146" s="25">
        <f t="shared" si="54"/>
        <v>0</v>
      </c>
      <c r="H146" s="25">
        <f t="shared" si="54"/>
        <v>41652</v>
      </c>
      <c r="I146" s="25">
        <f t="shared" si="54"/>
        <v>53001.36</v>
      </c>
      <c r="J146" s="25">
        <f t="shared" si="54"/>
        <v>53001.36</v>
      </c>
      <c r="K146" s="210">
        <f t="shared" si="51"/>
        <v>100</v>
      </c>
    </row>
    <row r="147" spans="1:15" x14ac:dyDescent="0.25">
      <c r="A147" s="335">
        <v>3111</v>
      </c>
      <c r="B147" s="336"/>
      <c r="C147" s="337"/>
      <c r="D147" s="29" t="s">
        <v>64</v>
      </c>
      <c r="E147" s="26"/>
      <c r="F147" s="26"/>
      <c r="G147" s="26"/>
      <c r="H147" s="26">
        <v>41652</v>
      </c>
      <c r="I147" s="26">
        <v>53001.36</v>
      </c>
      <c r="J147" s="26">
        <v>53001.36</v>
      </c>
      <c r="K147" s="213">
        <f t="shared" si="51"/>
        <v>100</v>
      </c>
      <c r="O147" s="27"/>
    </row>
    <row r="148" spans="1:15" s="27" customFormat="1" x14ac:dyDescent="0.25">
      <c r="A148" s="332">
        <v>312</v>
      </c>
      <c r="B148" s="333"/>
      <c r="C148" s="334"/>
      <c r="D148" s="28" t="s">
        <v>65</v>
      </c>
      <c r="E148" s="25">
        <f>E149</f>
        <v>0</v>
      </c>
      <c r="F148" s="25">
        <f t="shared" ref="F148:J148" si="55">F149</f>
        <v>0</v>
      </c>
      <c r="G148" s="25">
        <f t="shared" si="55"/>
        <v>0</v>
      </c>
      <c r="H148" s="25">
        <f t="shared" si="55"/>
        <v>2230</v>
      </c>
      <c r="I148" s="25">
        <f t="shared" si="55"/>
        <v>4800</v>
      </c>
      <c r="J148" s="25">
        <f t="shared" si="55"/>
        <v>4800</v>
      </c>
      <c r="K148" s="210">
        <f t="shared" si="51"/>
        <v>100</v>
      </c>
      <c r="O148"/>
    </row>
    <row r="149" spans="1:15" x14ac:dyDescent="0.25">
      <c r="A149" s="335">
        <v>3121</v>
      </c>
      <c r="B149" s="336"/>
      <c r="C149" s="337"/>
      <c r="D149" s="29" t="s">
        <v>65</v>
      </c>
      <c r="E149" s="26"/>
      <c r="F149" s="26"/>
      <c r="G149" s="26"/>
      <c r="H149" s="26">
        <v>2230</v>
      </c>
      <c r="I149" s="26">
        <v>4800</v>
      </c>
      <c r="J149" s="26">
        <v>4800</v>
      </c>
      <c r="K149" s="213">
        <f t="shared" si="51"/>
        <v>100</v>
      </c>
      <c r="O149" s="27"/>
    </row>
    <row r="150" spans="1:15" s="27" customFormat="1" x14ac:dyDescent="0.25">
      <c r="A150" s="332">
        <v>313</v>
      </c>
      <c r="B150" s="333"/>
      <c r="C150" s="334"/>
      <c r="D150" s="28" t="s">
        <v>66</v>
      </c>
      <c r="E150" s="25">
        <f>E151</f>
        <v>0</v>
      </c>
      <c r="F150" s="25">
        <f t="shared" ref="F150:J150" si="56">F151</f>
        <v>0</v>
      </c>
      <c r="G150" s="25">
        <f t="shared" si="56"/>
        <v>0</v>
      </c>
      <c r="H150" s="25">
        <f t="shared" si="56"/>
        <v>6845</v>
      </c>
      <c r="I150" s="25">
        <f t="shared" si="56"/>
        <v>8745.3799999999992</v>
      </c>
      <c r="J150" s="25">
        <f t="shared" si="56"/>
        <v>8745.3799999999992</v>
      </c>
      <c r="K150" s="210">
        <f t="shared" si="51"/>
        <v>100</v>
      </c>
      <c r="O150"/>
    </row>
    <row r="151" spans="1:15" ht="25.5" x14ac:dyDescent="0.25">
      <c r="A151" s="335">
        <v>3132</v>
      </c>
      <c r="B151" s="336"/>
      <c r="C151" s="337"/>
      <c r="D151" s="29" t="s">
        <v>67</v>
      </c>
      <c r="E151" s="26"/>
      <c r="F151" s="26"/>
      <c r="G151" s="26"/>
      <c r="H151" s="26">
        <v>6845</v>
      </c>
      <c r="I151" s="26">
        <v>8745.3799999999992</v>
      </c>
      <c r="J151" s="26">
        <v>8745.3799999999992</v>
      </c>
      <c r="K151" s="213">
        <f t="shared" si="51"/>
        <v>100</v>
      </c>
      <c r="M151" s="39"/>
      <c r="O151" s="27"/>
    </row>
    <row r="152" spans="1:15" s="27" customFormat="1" x14ac:dyDescent="0.25">
      <c r="A152" s="341">
        <v>32</v>
      </c>
      <c r="B152" s="342"/>
      <c r="C152" s="343"/>
      <c r="D152" s="127" t="s">
        <v>150</v>
      </c>
      <c r="E152" s="128">
        <f>E153</f>
        <v>0</v>
      </c>
      <c r="F152" s="128">
        <f t="shared" ref="F152:J152" si="57">F153</f>
        <v>0</v>
      </c>
      <c r="G152" s="128">
        <f t="shared" si="57"/>
        <v>0</v>
      </c>
      <c r="H152" s="128">
        <f t="shared" si="57"/>
        <v>1592</v>
      </c>
      <c r="I152" s="128">
        <f t="shared" si="57"/>
        <v>2785.92</v>
      </c>
      <c r="J152" s="128">
        <f t="shared" si="57"/>
        <v>2785.92</v>
      </c>
      <c r="K152" s="214">
        <f t="shared" si="51"/>
        <v>100</v>
      </c>
      <c r="O152"/>
    </row>
    <row r="153" spans="1:15" s="27" customFormat="1" x14ac:dyDescent="0.25">
      <c r="A153" s="332">
        <v>321</v>
      </c>
      <c r="B153" s="333"/>
      <c r="C153" s="334"/>
      <c r="D153" s="28" t="s">
        <v>68</v>
      </c>
      <c r="E153" s="25">
        <f t="shared" ref="E153:J153" si="58">E154+E155</f>
        <v>0</v>
      </c>
      <c r="F153" s="25">
        <f t="shared" si="58"/>
        <v>0</v>
      </c>
      <c r="G153" s="25">
        <f t="shared" si="58"/>
        <v>0</v>
      </c>
      <c r="H153" s="25">
        <f t="shared" si="58"/>
        <v>1592</v>
      </c>
      <c r="I153" s="25">
        <f t="shared" si="58"/>
        <v>2785.92</v>
      </c>
      <c r="J153" s="25">
        <f t="shared" si="58"/>
        <v>2785.92</v>
      </c>
      <c r="K153" s="210">
        <f t="shared" si="51"/>
        <v>100</v>
      </c>
    </row>
    <row r="154" spans="1:15" x14ac:dyDescent="0.25">
      <c r="A154" s="335">
        <v>3211</v>
      </c>
      <c r="B154" s="336"/>
      <c r="C154" s="337"/>
      <c r="D154" s="29" t="s">
        <v>78</v>
      </c>
      <c r="E154" s="26"/>
      <c r="F154" s="26"/>
      <c r="G154" s="26"/>
      <c r="H154" s="26">
        <v>509</v>
      </c>
      <c r="I154" s="26">
        <v>398.25</v>
      </c>
      <c r="J154" s="26">
        <v>398.25</v>
      </c>
      <c r="K154" s="213">
        <f t="shared" si="51"/>
        <v>100</v>
      </c>
      <c r="O154" s="27"/>
    </row>
    <row r="155" spans="1:15" ht="25.5" x14ac:dyDescent="0.25">
      <c r="A155" s="335">
        <v>3212</v>
      </c>
      <c r="B155" s="336"/>
      <c r="C155" s="337"/>
      <c r="D155" s="29" t="s">
        <v>151</v>
      </c>
      <c r="E155" s="26"/>
      <c r="F155" s="26"/>
      <c r="G155" s="26"/>
      <c r="H155" s="26">
        <v>1083</v>
      </c>
      <c r="I155" s="26">
        <v>2387.67</v>
      </c>
      <c r="J155" s="26">
        <v>2387.67</v>
      </c>
      <c r="K155" s="213">
        <f t="shared" si="51"/>
        <v>100</v>
      </c>
    </row>
    <row r="156" spans="1:15" x14ac:dyDescent="0.25">
      <c r="A156" s="352" t="s">
        <v>246</v>
      </c>
      <c r="B156" s="353"/>
      <c r="C156" s="354"/>
      <c r="D156" s="30" t="s">
        <v>245</v>
      </c>
      <c r="E156" s="52">
        <f>E157</f>
        <v>0</v>
      </c>
      <c r="F156" s="52">
        <f t="shared" ref="F156:J157" si="59">F157</f>
        <v>0</v>
      </c>
      <c r="G156" s="52">
        <f t="shared" si="59"/>
        <v>0</v>
      </c>
      <c r="H156" s="52">
        <f t="shared" si="59"/>
        <v>22802</v>
      </c>
      <c r="I156" s="52">
        <f t="shared" si="59"/>
        <v>37906.810000000005</v>
      </c>
      <c r="J156" s="52">
        <f t="shared" si="59"/>
        <v>37906.810000000005</v>
      </c>
      <c r="K156" s="208">
        <f t="shared" si="51"/>
        <v>100</v>
      </c>
    </row>
    <row r="157" spans="1:15" x14ac:dyDescent="0.25">
      <c r="A157" s="338" t="s">
        <v>119</v>
      </c>
      <c r="B157" s="339"/>
      <c r="C157" s="340"/>
      <c r="D157" s="31" t="s">
        <v>120</v>
      </c>
      <c r="E157" s="53">
        <f>E158</f>
        <v>0</v>
      </c>
      <c r="F157" s="53">
        <f t="shared" si="59"/>
        <v>0</v>
      </c>
      <c r="G157" s="53">
        <f t="shared" si="59"/>
        <v>0</v>
      </c>
      <c r="H157" s="53">
        <f t="shared" si="59"/>
        <v>22802</v>
      </c>
      <c r="I157" s="53">
        <f t="shared" si="59"/>
        <v>37906.810000000005</v>
      </c>
      <c r="J157" s="53">
        <f t="shared" si="59"/>
        <v>37906.810000000005</v>
      </c>
      <c r="K157" s="209">
        <f t="shared" si="51"/>
        <v>100</v>
      </c>
    </row>
    <row r="158" spans="1:15" x14ac:dyDescent="0.25">
      <c r="A158" s="347">
        <v>3</v>
      </c>
      <c r="B158" s="348"/>
      <c r="C158" s="349"/>
      <c r="D158" s="28" t="s">
        <v>14</v>
      </c>
      <c r="E158" s="25">
        <f>E159+E166</f>
        <v>0</v>
      </c>
      <c r="F158" s="25">
        <f t="shared" ref="F158:J158" si="60">F159+F166</f>
        <v>0</v>
      </c>
      <c r="G158" s="25">
        <f t="shared" si="60"/>
        <v>0</v>
      </c>
      <c r="H158" s="25">
        <f t="shared" si="60"/>
        <v>22802</v>
      </c>
      <c r="I158" s="25">
        <f t="shared" si="60"/>
        <v>37906.810000000005</v>
      </c>
      <c r="J158" s="25">
        <f t="shared" si="60"/>
        <v>37906.810000000005</v>
      </c>
      <c r="K158" s="210">
        <f t="shared" si="51"/>
        <v>100</v>
      </c>
    </row>
    <row r="159" spans="1:15" x14ac:dyDescent="0.25">
      <c r="A159" s="341">
        <v>31</v>
      </c>
      <c r="B159" s="342"/>
      <c r="C159" s="343"/>
      <c r="D159" s="127" t="s">
        <v>15</v>
      </c>
      <c r="E159" s="128">
        <f>E160+E162+E164</f>
        <v>0</v>
      </c>
      <c r="F159" s="128">
        <f t="shared" ref="F159:J159" si="61">F160+F162+F164</f>
        <v>0</v>
      </c>
      <c r="G159" s="128">
        <f t="shared" si="61"/>
        <v>0</v>
      </c>
      <c r="H159" s="128">
        <f t="shared" si="61"/>
        <v>21741</v>
      </c>
      <c r="I159" s="128">
        <f t="shared" si="61"/>
        <v>36445.4</v>
      </c>
      <c r="J159" s="128">
        <f t="shared" si="61"/>
        <v>36445.4</v>
      </c>
      <c r="K159" s="214">
        <f t="shared" si="51"/>
        <v>100</v>
      </c>
    </row>
    <row r="160" spans="1:15" x14ac:dyDescent="0.25">
      <c r="A160" s="332">
        <v>311</v>
      </c>
      <c r="B160" s="333"/>
      <c r="C160" s="334"/>
      <c r="D160" s="28" t="s">
        <v>149</v>
      </c>
      <c r="E160" s="25">
        <f>E161</f>
        <v>0</v>
      </c>
      <c r="F160" s="25">
        <f t="shared" ref="F160:J160" si="62">F161</f>
        <v>0</v>
      </c>
      <c r="G160" s="25">
        <f t="shared" si="62"/>
        <v>0</v>
      </c>
      <c r="H160" s="25">
        <f t="shared" si="62"/>
        <v>17830</v>
      </c>
      <c r="I160" s="25">
        <f t="shared" si="62"/>
        <v>25790.02</v>
      </c>
      <c r="J160" s="25">
        <f t="shared" si="62"/>
        <v>25790.02</v>
      </c>
      <c r="K160" s="210">
        <f t="shared" si="51"/>
        <v>100</v>
      </c>
    </row>
    <row r="161" spans="1:11" x14ac:dyDescent="0.25">
      <c r="A161" s="335">
        <v>3111</v>
      </c>
      <c r="B161" s="336"/>
      <c r="C161" s="337"/>
      <c r="D161" s="29" t="s">
        <v>64</v>
      </c>
      <c r="E161" s="26"/>
      <c r="F161" s="26"/>
      <c r="G161" s="26"/>
      <c r="H161" s="26">
        <v>17830</v>
      </c>
      <c r="I161" s="26">
        <v>25790.02</v>
      </c>
      <c r="J161" s="26">
        <v>25790.02</v>
      </c>
      <c r="K161" s="213">
        <f t="shared" si="51"/>
        <v>100</v>
      </c>
    </row>
    <row r="162" spans="1:11" x14ac:dyDescent="0.25">
      <c r="A162" s="332">
        <v>312</v>
      </c>
      <c r="B162" s="333"/>
      <c r="C162" s="334"/>
      <c r="D162" s="28" t="s">
        <v>65</v>
      </c>
      <c r="E162" s="25">
        <f>E163</f>
        <v>0</v>
      </c>
      <c r="F162" s="25">
        <f t="shared" ref="F162:J162" si="63">F163</f>
        <v>0</v>
      </c>
      <c r="G162" s="25">
        <f t="shared" si="63"/>
        <v>0</v>
      </c>
      <c r="H162" s="25">
        <f t="shared" si="63"/>
        <v>955</v>
      </c>
      <c r="I162" s="25">
        <f t="shared" si="63"/>
        <v>6400</v>
      </c>
      <c r="J162" s="25">
        <f t="shared" si="63"/>
        <v>6400</v>
      </c>
      <c r="K162" s="210">
        <f t="shared" si="51"/>
        <v>100</v>
      </c>
    </row>
    <row r="163" spans="1:11" x14ac:dyDescent="0.25">
      <c r="A163" s="335">
        <v>3121</v>
      </c>
      <c r="B163" s="336"/>
      <c r="C163" s="337"/>
      <c r="D163" s="29" t="s">
        <v>65</v>
      </c>
      <c r="E163" s="26"/>
      <c r="F163" s="26"/>
      <c r="G163" s="26"/>
      <c r="H163" s="26">
        <v>955</v>
      </c>
      <c r="I163" s="26">
        <v>6400</v>
      </c>
      <c r="J163" s="26">
        <v>6400</v>
      </c>
      <c r="K163" s="213">
        <f t="shared" si="51"/>
        <v>100</v>
      </c>
    </row>
    <row r="164" spans="1:11" x14ac:dyDescent="0.25">
      <c r="A164" s="332">
        <v>313</v>
      </c>
      <c r="B164" s="333"/>
      <c r="C164" s="334"/>
      <c r="D164" s="28" t="s">
        <v>66</v>
      </c>
      <c r="E164" s="25">
        <f>E165</f>
        <v>0</v>
      </c>
      <c r="F164" s="25">
        <f t="shared" ref="F164:J164" si="64">F165</f>
        <v>0</v>
      </c>
      <c r="G164" s="25">
        <f t="shared" si="64"/>
        <v>0</v>
      </c>
      <c r="H164" s="25">
        <f t="shared" si="64"/>
        <v>2956</v>
      </c>
      <c r="I164" s="25">
        <f t="shared" si="64"/>
        <v>4255.38</v>
      </c>
      <c r="J164" s="25">
        <f t="shared" si="64"/>
        <v>4255.38</v>
      </c>
      <c r="K164" s="210">
        <f t="shared" si="51"/>
        <v>100</v>
      </c>
    </row>
    <row r="165" spans="1:11" ht="25.5" x14ac:dyDescent="0.25">
      <c r="A165" s="335">
        <v>3132</v>
      </c>
      <c r="B165" s="336"/>
      <c r="C165" s="337"/>
      <c r="D165" s="29" t="s">
        <v>67</v>
      </c>
      <c r="E165" s="26"/>
      <c r="F165" s="26"/>
      <c r="G165" s="26"/>
      <c r="H165" s="26">
        <v>2956</v>
      </c>
      <c r="I165" s="26">
        <v>4255.38</v>
      </c>
      <c r="J165" s="26">
        <v>4255.38</v>
      </c>
      <c r="K165" s="213">
        <f t="shared" si="51"/>
        <v>100</v>
      </c>
    </row>
    <row r="166" spans="1:11" x14ac:dyDescent="0.25">
      <c r="A166" s="341">
        <v>32</v>
      </c>
      <c r="B166" s="342"/>
      <c r="C166" s="343"/>
      <c r="D166" s="127" t="s">
        <v>150</v>
      </c>
      <c r="E166" s="128">
        <f>E167</f>
        <v>0</v>
      </c>
      <c r="F166" s="128">
        <f t="shared" ref="F166:J166" si="65">F167</f>
        <v>0</v>
      </c>
      <c r="G166" s="128">
        <f t="shared" si="65"/>
        <v>0</v>
      </c>
      <c r="H166" s="128">
        <f t="shared" si="65"/>
        <v>1061</v>
      </c>
      <c r="I166" s="128">
        <f t="shared" si="65"/>
        <v>1461.41</v>
      </c>
      <c r="J166" s="128">
        <f t="shared" si="65"/>
        <v>1461.41</v>
      </c>
      <c r="K166" s="214">
        <f t="shared" si="51"/>
        <v>100</v>
      </c>
    </row>
    <row r="167" spans="1:11" x14ac:dyDescent="0.25">
      <c r="A167" s="332">
        <v>321</v>
      </c>
      <c r="B167" s="333"/>
      <c r="C167" s="334"/>
      <c r="D167" s="28" t="s">
        <v>68</v>
      </c>
      <c r="E167" s="25">
        <f>E168+E169</f>
        <v>0</v>
      </c>
      <c r="F167" s="25">
        <f>F168+F169</f>
        <v>0</v>
      </c>
      <c r="G167" s="25">
        <f>G168+G169</f>
        <v>0</v>
      </c>
      <c r="H167" s="25">
        <f>H168+H169</f>
        <v>1061</v>
      </c>
      <c r="I167" s="25">
        <f>I168+I169+I170</f>
        <v>1461.41</v>
      </c>
      <c r="J167" s="25">
        <f t="shared" ref="J167" si="66">J168+J169+J170</f>
        <v>1461.41</v>
      </c>
      <c r="K167" s="210">
        <f t="shared" si="51"/>
        <v>100</v>
      </c>
    </row>
    <row r="168" spans="1:11" x14ac:dyDescent="0.25">
      <c r="A168" s="335">
        <v>3211</v>
      </c>
      <c r="B168" s="336"/>
      <c r="C168" s="337"/>
      <c r="D168" s="29" t="s">
        <v>78</v>
      </c>
      <c r="E168" s="26"/>
      <c r="F168" s="26"/>
      <c r="G168" s="26"/>
      <c r="H168" s="26">
        <v>339</v>
      </c>
      <c r="I168" s="26">
        <v>353.52</v>
      </c>
      <c r="J168" s="26">
        <v>353.52</v>
      </c>
      <c r="K168" s="213">
        <f t="shared" si="51"/>
        <v>100</v>
      </c>
    </row>
    <row r="169" spans="1:11" ht="25.5" x14ac:dyDescent="0.25">
      <c r="A169" s="335">
        <v>3212</v>
      </c>
      <c r="B169" s="336"/>
      <c r="C169" s="337"/>
      <c r="D169" s="29" t="s">
        <v>151</v>
      </c>
      <c r="E169" s="26"/>
      <c r="F169" s="26"/>
      <c r="G169" s="26"/>
      <c r="H169" s="26">
        <v>722</v>
      </c>
      <c r="I169" s="26">
        <v>1107.8900000000001</v>
      </c>
      <c r="J169" s="26">
        <v>1107.8900000000001</v>
      </c>
      <c r="K169" s="213">
        <f t="shared" si="51"/>
        <v>100</v>
      </c>
    </row>
    <row r="170" spans="1:11" x14ac:dyDescent="0.25">
      <c r="A170" s="335">
        <v>3213</v>
      </c>
      <c r="B170" s="336"/>
      <c r="C170" s="337"/>
      <c r="D170" s="29" t="s">
        <v>79</v>
      </c>
      <c r="E170" s="26"/>
      <c r="F170" s="26"/>
      <c r="G170" s="26"/>
      <c r="H170" s="26"/>
      <c r="I170" s="26"/>
      <c r="J170" s="26"/>
      <c r="K170" s="213">
        <v>0</v>
      </c>
    </row>
    <row r="171" spans="1:11" x14ac:dyDescent="0.25">
      <c r="A171" s="352" t="s">
        <v>246</v>
      </c>
      <c r="B171" s="353"/>
      <c r="C171" s="354"/>
      <c r="D171" s="30" t="s">
        <v>299</v>
      </c>
      <c r="E171" s="52">
        <f>E172</f>
        <v>0</v>
      </c>
      <c r="F171" s="52">
        <f t="shared" ref="F171:J172" si="67">F172</f>
        <v>0</v>
      </c>
      <c r="G171" s="52">
        <f t="shared" si="67"/>
        <v>0</v>
      </c>
      <c r="H171" s="52">
        <f t="shared" si="67"/>
        <v>0</v>
      </c>
      <c r="I171" s="52">
        <f t="shared" si="67"/>
        <v>0</v>
      </c>
      <c r="J171" s="52">
        <f t="shared" si="67"/>
        <v>0</v>
      </c>
      <c r="K171" s="208">
        <v>0</v>
      </c>
    </row>
    <row r="172" spans="1:11" x14ac:dyDescent="0.25">
      <c r="A172" s="338" t="s">
        <v>119</v>
      </c>
      <c r="B172" s="339"/>
      <c r="C172" s="340"/>
      <c r="D172" s="31" t="s">
        <v>120</v>
      </c>
      <c r="E172" s="53">
        <f>E173</f>
        <v>0</v>
      </c>
      <c r="F172" s="53">
        <f t="shared" si="67"/>
        <v>0</v>
      </c>
      <c r="G172" s="53">
        <f t="shared" si="67"/>
        <v>0</v>
      </c>
      <c r="H172" s="53">
        <f t="shared" si="67"/>
        <v>0</v>
      </c>
      <c r="I172" s="53">
        <f t="shared" si="67"/>
        <v>0</v>
      </c>
      <c r="J172" s="53">
        <f t="shared" si="67"/>
        <v>0</v>
      </c>
      <c r="K172" s="209">
        <v>0</v>
      </c>
    </row>
    <row r="173" spans="1:11" x14ac:dyDescent="0.25">
      <c r="A173" s="347">
        <v>3</v>
      </c>
      <c r="B173" s="348"/>
      <c r="C173" s="349"/>
      <c r="D173" s="28" t="s">
        <v>14</v>
      </c>
      <c r="E173" s="25">
        <f>E174+E181</f>
        <v>0</v>
      </c>
      <c r="F173" s="25">
        <f t="shared" ref="F173:I173" si="68">F174+F181</f>
        <v>0</v>
      </c>
      <c r="G173" s="25">
        <f t="shared" si="68"/>
        <v>0</v>
      </c>
      <c r="H173" s="25">
        <f t="shared" si="68"/>
        <v>0</v>
      </c>
      <c r="I173" s="25">
        <f t="shared" si="68"/>
        <v>0</v>
      </c>
      <c r="J173" s="25">
        <f t="shared" ref="J173" si="69">J174+J181</f>
        <v>0</v>
      </c>
      <c r="K173" s="210">
        <v>0</v>
      </c>
    </row>
    <row r="174" spans="1:11" x14ac:dyDescent="0.25">
      <c r="A174" s="332">
        <v>31</v>
      </c>
      <c r="B174" s="333"/>
      <c r="C174" s="334"/>
      <c r="D174" s="28" t="s">
        <v>15</v>
      </c>
      <c r="E174" s="25">
        <f>E175+E177+E179</f>
        <v>0</v>
      </c>
      <c r="F174" s="25">
        <f t="shared" ref="F174:I174" si="70">F175+F177+F179</f>
        <v>0</v>
      </c>
      <c r="G174" s="25">
        <f t="shared" si="70"/>
        <v>0</v>
      </c>
      <c r="H174" s="25">
        <f t="shared" si="70"/>
        <v>0</v>
      </c>
      <c r="I174" s="25">
        <f t="shared" si="70"/>
        <v>0</v>
      </c>
      <c r="J174" s="25">
        <f t="shared" ref="J174" si="71">J175+J177+J179</f>
        <v>0</v>
      </c>
      <c r="K174" s="210">
        <v>0</v>
      </c>
    </row>
    <row r="175" spans="1:11" ht="15" customHeight="1" x14ac:dyDescent="0.25">
      <c r="A175" s="332">
        <v>311</v>
      </c>
      <c r="B175" s="333"/>
      <c r="C175" s="334"/>
      <c r="D175" s="28" t="s">
        <v>149</v>
      </c>
      <c r="E175" s="25">
        <f>E176</f>
        <v>0</v>
      </c>
      <c r="F175" s="25">
        <f t="shared" ref="F175:J175" si="72">F176</f>
        <v>0</v>
      </c>
      <c r="G175" s="25">
        <f t="shared" si="72"/>
        <v>0</v>
      </c>
      <c r="H175" s="25">
        <f t="shared" si="72"/>
        <v>0</v>
      </c>
      <c r="I175" s="25">
        <f t="shared" si="72"/>
        <v>0</v>
      </c>
      <c r="J175" s="25">
        <f t="shared" si="72"/>
        <v>0</v>
      </c>
      <c r="K175" s="210">
        <v>0</v>
      </c>
    </row>
    <row r="176" spans="1:11" ht="15" customHeight="1" x14ac:dyDescent="0.25">
      <c r="A176" s="335">
        <v>3111</v>
      </c>
      <c r="B176" s="336"/>
      <c r="C176" s="337"/>
      <c r="D176" s="29" t="s">
        <v>64</v>
      </c>
      <c r="E176" s="26"/>
      <c r="F176" s="26"/>
      <c r="G176" s="26"/>
      <c r="H176" s="26"/>
      <c r="I176" s="26"/>
      <c r="J176" s="26"/>
      <c r="K176" s="213">
        <v>0</v>
      </c>
    </row>
    <row r="177" spans="1:18" x14ac:dyDescent="0.25">
      <c r="A177" s="332">
        <v>312</v>
      </c>
      <c r="B177" s="333"/>
      <c r="C177" s="334"/>
      <c r="D177" s="28" t="s">
        <v>65</v>
      </c>
      <c r="E177" s="25">
        <f>E178</f>
        <v>0</v>
      </c>
      <c r="F177" s="25">
        <f t="shared" ref="F177:J177" si="73">F178</f>
        <v>0</v>
      </c>
      <c r="G177" s="25">
        <f t="shared" si="73"/>
        <v>0</v>
      </c>
      <c r="H177" s="25">
        <f t="shared" si="73"/>
        <v>0</v>
      </c>
      <c r="I177" s="25">
        <f t="shared" si="73"/>
        <v>0</v>
      </c>
      <c r="J177" s="25">
        <f t="shared" si="73"/>
        <v>0</v>
      </c>
      <c r="K177" s="210">
        <v>0</v>
      </c>
    </row>
    <row r="178" spans="1:18" x14ac:dyDescent="0.25">
      <c r="A178" s="335">
        <v>3121</v>
      </c>
      <c r="B178" s="336"/>
      <c r="C178" s="337"/>
      <c r="D178" s="29" t="s">
        <v>65</v>
      </c>
      <c r="E178" s="26"/>
      <c r="F178" s="26"/>
      <c r="G178" s="26"/>
      <c r="H178" s="26"/>
      <c r="I178" s="26"/>
      <c r="J178" s="26"/>
      <c r="K178" s="213">
        <v>0</v>
      </c>
    </row>
    <row r="179" spans="1:18" x14ac:dyDescent="0.25">
      <c r="A179" s="332">
        <v>313</v>
      </c>
      <c r="B179" s="333"/>
      <c r="C179" s="334"/>
      <c r="D179" s="28" t="s">
        <v>66</v>
      </c>
      <c r="E179" s="25">
        <f>E180</f>
        <v>0</v>
      </c>
      <c r="F179" s="25">
        <f t="shared" ref="F179:J179" si="74">F180</f>
        <v>0</v>
      </c>
      <c r="G179" s="25">
        <f t="shared" si="74"/>
        <v>0</v>
      </c>
      <c r="H179" s="25">
        <f t="shared" si="74"/>
        <v>0</v>
      </c>
      <c r="I179" s="25">
        <f t="shared" si="74"/>
        <v>0</v>
      </c>
      <c r="J179" s="25">
        <f t="shared" si="74"/>
        <v>0</v>
      </c>
      <c r="K179" s="210">
        <v>0</v>
      </c>
    </row>
    <row r="180" spans="1:18" ht="25.5" x14ac:dyDescent="0.25">
      <c r="A180" s="335">
        <v>3132</v>
      </c>
      <c r="B180" s="336"/>
      <c r="C180" s="337"/>
      <c r="D180" s="29" t="s">
        <v>67</v>
      </c>
      <c r="E180" s="26"/>
      <c r="F180" s="26"/>
      <c r="G180" s="26"/>
      <c r="H180" s="26"/>
      <c r="I180" s="26"/>
      <c r="J180" s="26"/>
      <c r="K180" s="213">
        <v>0</v>
      </c>
    </row>
    <row r="181" spans="1:18" x14ac:dyDescent="0.25">
      <c r="A181" s="332">
        <v>32</v>
      </c>
      <c r="B181" s="333"/>
      <c r="C181" s="334"/>
      <c r="D181" s="28" t="s">
        <v>150</v>
      </c>
      <c r="E181" s="25">
        <f>E182</f>
        <v>0</v>
      </c>
      <c r="F181" s="25">
        <f t="shared" ref="F181:G181" si="75">F182</f>
        <v>0</v>
      </c>
      <c r="G181" s="25">
        <f t="shared" si="75"/>
        <v>0</v>
      </c>
      <c r="H181" s="25"/>
      <c r="I181" s="25"/>
      <c r="J181" s="25"/>
      <c r="K181" s="210">
        <v>0</v>
      </c>
    </row>
    <row r="182" spans="1:18" x14ac:dyDescent="0.25">
      <c r="A182" s="332">
        <v>321</v>
      </c>
      <c r="B182" s="333"/>
      <c r="C182" s="334"/>
      <c r="D182" s="28" t="s">
        <v>68</v>
      </c>
      <c r="E182" s="25">
        <f t="shared" ref="E182:H182" si="76">E183+E184</f>
        <v>0</v>
      </c>
      <c r="F182" s="25">
        <f t="shared" si="76"/>
        <v>0</v>
      </c>
      <c r="G182" s="25">
        <f t="shared" si="76"/>
        <v>0</v>
      </c>
      <c r="H182" s="25">
        <f t="shared" si="76"/>
        <v>0</v>
      </c>
      <c r="I182" s="25">
        <f>I183+I184+I185</f>
        <v>0</v>
      </c>
      <c r="J182" s="25">
        <f>J183+J184+J185</f>
        <v>0</v>
      </c>
      <c r="K182" s="210">
        <v>0</v>
      </c>
    </row>
    <row r="183" spans="1:18" x14ac:dyDescent="0.25">
      <c r="A183" s="335">
        <v>3211</v>
      </c>
      <c r="B183" s="336"/>
      <c r="C183" s="337"/>
      <c r="D183" s="29" t="s">
        <v>78</v>
      </c>
      <c r="E183" s="26"/>
      <c r="F183" s="26"/>
      <c r="G183" s="26"/>
      <c r="H183" s="26"/>
      <c r="I183" s="26"/>
      <c r="J183" s="26"/>
      <c r="K183" s="213">
        <v>0</v>
      </c>
    </row>
    <row r="184" spans="1:18" ht="25.5" x14ac:dyDescent="0.25">
      <c r="A184" s="335">
        <v>3212</v>
      </c>
      <c r="B184" s="336"/>
      <c r="C184" s="337"/>
      <c r="D184" s="29" t="s">
        <v>151</v>
      </c>
      <c r="E184" s="26"/>
      <c r="F184" s="26"/>
      <c r="G184" s="26"/>
      <c r="H184" s="26"/>
      <c r="I184" s="26"/>
      <c r="J184" s="26"/>
      <c r="K184" s="213">
        <v>0</v>
      </c>
    </row>
    <row r="185" spans="1:18" x14ac:dyDescent="0.25">
      <c r="A185" s="335">
        <v>3213</v>
      </c>
      <c r="B185" s="336"/>
      <c r="C185" s="337"/>
      <c r="D185" s="29" t="s">
        <v>79</v>
      </c>
      <c r="E185" s="26"/>
      <c r="F185" s="26"/>
      <c r="G185" s="26"/>
      <c r="H185" s="26"/>
      <c r="I185" s="26"/>
      <c r="J185" s="26"/>
      <c r="K185" s="213">
        <v>0</v>
      </c>
    </row>
    <row r="186" spans="1:18" s="27" customFormat="1" ht="25.5" customHeight="1" x14ac:dyDescent="0.25">
      <c r="A186" s="362" t="s">
        <v>156</v>
      </c>
      <c r="B186" s="363"/>
      <c r="C186" s="364"/>
      <c r="D186" s="32" t="s">
        <v>157</v>
      </c>
      <c r="E186" s="51">
        <f t="shared" ref="E186:J191" si="77">E187</f>
        <v>35688.74</v>
      </c>
      <c r="F186" s="51">
        <f t="shared" si="77"/>
        <v>0</v>
      </c>
      <c r="G186" s="51">
        <f t="shared" si="77"/>
        <v>0</v>
      </c>
      <c r="H186" s="51">
        <f t="shared" si="77"/>
        <v>0</v>
      </c>
      <c r="I186" s="51">
        <f t="shared" si="77"/>
        <v>2475</v>
      </c>
      <c r="J186" s="51">
        <f t="shared" si="77"/>
        <v>2475</v>
      </c>
      <c r="K186" s="207">
        <f t="shared" si="51"/>
        <v>100</v>
      </c>
      <c r="O186"/>
      <c r="P186"/>
      <c r="R186"/>
    </row>
    <row r="187" spans="1:18" s="27" customFormat="1" ht="38.25" x14ac:dyDescent="0.25">
      <c r="A187" s="352" t="s">
        <v>118</v>
      </c>
      <c r="B187" s="353"/>
      <c r="C187" s="354"/>
      <c r="D187" s="30" t="s">
        <v>271</v>
      </c>
      <c r="E187" s="52">
        <f t="shared" si="77"/>
        <v>35688.74</v>
      </c>
      <c r="F187" s="52">
        <f t="shared" si="77"/>
        <v>0</v>
      </c>
      <c r="G187" s="52">
        <f t="shared" si="77"/>
        <v>0</v>
      </c>
      <c r="H187" s="52">
        <f t="shared" si="77"/>
        <v>0</v>
      </c>
      <c r="I187" s="52">
        <f t="shared" si="77"/>
        <v>2475</v>
      </c>
      <c r="J187" s="52">
        <f t="shared" si="77"/>
        <v>2475</v>
      </c>
      <c r="K187" s="208">
        <f t="shared" si="51"/>
        <v>100</v>
      </c>
    </row>
    <row r="188" spans="1:18" s="27" customFormat="1" x14ac:dyDescent="0.25">
      <c r="A188" s="338" t="s">
        <v>119</v>
      </c>
      <c r="B188" s="339"/>
      <c r="C188" s="340"/>
      <c r="D188" s="31" t="s">
        <v>120</v>
      </c>
      <c r="E188" s="53">
        <f t="shared" si="77"/>
        <v>35688.74</v>
      </c>
      <c r="F188" s="53">
        <f t="shared" si="77"/>
        <v>0</v>
      </c>
      <c r="G188" s="53">
        <f t="shared" si="77"/>
        <v>0</v>
      </c>
      <c r="H188" s="53">
        <f t="shared" si="77"/>
        <v>0</v>
      </c>
      <c r="I188" s="53">
        <f t="shared" si="77"/>
        <v>2475</v>
      </c>
      <c r="J188" s="53">
        <f t="shared" si="77"/>
        <v>2475</v>
      </c>
      <c r="K188" s="209">
        <f t="shared" si="51"/>
        <v>100</v>
      </c>
    </row>
    <row r="189" spans="1:18" s="27" customFormat="1" x14ac:dyDescent="0.25">
      <c r="A189" s="347">
        <v>3</v>
      </c>
      <c r="B189" s="348"/>
      <c r="C189" s="349"/>
      <c r="D189" s="28" t="s">
        <v>14</v>
      </c>
      <c r="E189" s="25">
        <f t="shared" si="77"/>
        <v>35688.74</v>
      </c>
      <c r="F189" s="25">
        <f t="shared" si="77"/>
        <v>0</v>
      </c>
      <c r="G189" s="25">
        <f t="shared" si="77"/>
        <v>0</v>
      </c>
      <c r="H189" s="25">
        <f t="shared" si="77"/>
        <v>0</v>
      </c>
      <c r="I189" s="25">
        <f t="shared" si="77"/>
        <v>2475</v>
      </c>
      <c r="J189" s="25">
        <f t="shared" si="77"/>
        <v>2475</v>
      </c>
      <c r="K189" s="210">
        <f t="shared" si="51"/>
        <v>100</v>
      </c>
    </row>
    <row r="190" spans="1:18" s="27" customFormat="1" x14ac:dyDescent="0.25">
      <c r="A190" s="341">
        <v>32</v>
      </c>
      <c r="B190" s="342"/>
      <c r="C190" s="343"/>
      <c r="D190" s="127" t="s">
        <v>25</v>
      </c>
      <c r="E190" s="128">
        <f t="shared" si="77"/>
        <v>35688.74</v>
      </c>
      <c r="F190" s="128">
        <f t="shared" si="77"/>
        <v>0</v>
      </c>
      <c r="G190" s="128">
        <f t="shared" si="77"/>
        <v>0</v>
      </c>
      <c r="H190" s="128">
        <f t="shared" si="77"/>
        <v>0</v>
      </c>
      <c r="I190" s="128">
        <f t="shared" si="77"/>
        <v>2475</v>
      </c>
      <c r="J190" s="128">
        <f t="shared" si="77"/>
        <v>2475</v>
      </c>
      <c r="K190" s="214">
        <f t="shared" si="51"/>
        <v>100</v>
      </c>
    </row>
    <row r="191" spans="1:18" s="27" customFormat="1" x14ac:dyDescent="0.25">
      <c r="A191" s="332">
        <v>323</v>
      </c>
      <c r="B191" s="333"/>
      <c r="C191" s="334"/>
      <c r="D191" s="28" t="s">
        <v>83</v>
      </c>
      <c r="E191" s="25">
        <f t="shared" si="77"/>
        <v>35688.74</v>
      </c>
      <c r="F191" s="25">
        <f t="shared" si="77"/>
        <v>0</v>
      </c>
      <c r="G191" s="25">
        <f t="shared" si="77"/>
        <v>0</v>
      </c>
      <c r="H191" s="25">
        <f t="shared" si="77"/>
        <v>0</v>
      </c>
      <c r="I191" s="25">
        <f t="shared" si="77"/>
        <v>2475</v>
      </c>
      <c r="J191" s="25">
        <f t="shared" si="77"/>
        <v>2475</v>
      </c>
      <c r="K191" s="210">
        <f t="shared" si="51"/>
        <v>100</v>
      </c>
    </row>
    <row r="192" spans="1:18" ht="25.5" x14ac:dyDescent="0.25">
      <c r="A192" s="335">
        <v>3232</v>
      </c>
      <c r="B192" s="336"/>
      <c r="C192" s="337"/>
      <c r="D192" s="29" t="s">
        <v>131</v>
      </c>
      <c r="E192" s="26">
        <v>35688.74</v>
      </c>
      <c r="F192" s="26"/>
      <c r="G192" s="26"/>
      <c r="H192" s="26"/>
      <c r="I192" s="26">
        <v>2475</v>
      </c>
      <c r="J192" s="26">
        <v>2475</v>
      </c>
      <c r="K192" s="213">
        <f t="shared" si="51"/>
        <v>100</v>
      </c>
      <c r="O192" s="27"/>
      <c r="P192" s="27"/>
      <c r="R192" s="27"/>
    </row>
    <row r="193" spans="1:18" s="27" customFormat="1" ht="25.5" x14ac:dyDescent="0.25">
      <c r="A193" s="362" t="s">
        <v>116</v>
      </c>
      <c r="B193" s="363"/>
      <c r="C193" s="364"/>
      <c r="D193" s="32" t="s">
        <v>158</v>
      </c>
      <c r="E193" s="51">
        <f t="shared" ref="E193:J198" si="78">E194</f>
        <v>4339.24</v>
      </c>
      <c r="F193" s="51">
        <f t="shared" si="78"/>
        <v>55000</v>
      </c>
      <c r="G193" s="51">
        <f t="shared" si="78"/>
        <v>7299.7544628044325</v>
      </c>
      <c r="H193" s="51">
        <f t="shared" si="78"/>
        <v>7299.75</v>
      </c>
      <c r="I193" s="51">
        <f t="shared" si="78"/>
        <v>264</v>
      </c>
      <c r="J193" s="51">
        <f t="shared" si="78"/>
        <v>264</v>
      </c>
      <c r="K193" s="207">
        <f t="shared" si="51"/>
        <v>100</v>
      </c>
      <c r="O193"/>
      <c r="P193"/>
      <c r="R193"/>
    </row>
    <row r="194" spans="1:18" s="27" customFormat="1" ht="38.25" x14ac:dyDescent="0.25">
      <c r="A194" s="352" t="s">
        <v>159</v>
      </c>
      <c r="B194" s="353"/>
      <c r="C194" s="354"/>
      <c r="D194" s="30" t="s">
        <v>160</v>
      </c>
      <c r="E194" s="52">
        <f t="shared" si="78"/>
        <v>4339.24</v>
      </c>
      <c r="F194" s="52">
        <f t="shared" si="78"/>
        <v>55000</v>
      </c>
      <c r="G194" s="52">
        <f t="shared" si="78"/>
        <v>7299.7544628044325</v>
      </c>
      <c r="H194" s="52">
        <f t="shared" si="78"/>
        <v>7299.75</v>
      </c>
      <c r="I194" s="52">
        <f t="shared" si="78"/>
        <v>264</v>
      </c>
      <c r="J194" s="52">
        <f t="shared" si="78"/>
        <v>264</v>
      </c>
      <c r="K194" s="208">
        <f t="shared" si="51"/>
        <v>100</v>
      </c>
    </row>
    <row r="195" spans="1:18" s="27" customFormat="1" x14ac:dyDescent="0.25">
      <c r="A195" s="338" t="s">
        <v>119</v>
      </c>
      <c r="B195" s="339"/>
      <c r="C195" s="340"/>
      <c r="D195" s="31" t="s">
        <v>120</v>
      </c>
      <c r="E195" s="53">
        <f t="shared" si="78"/>
        <v>4339.24</v>
      </c>
      <c r="F195" s="53">
        <f t="shared" si="78"/>
        <v>55000</v>
      </c>
      <c r="G195" s="53">
        <f t="shared" si="78"/>
        <v>7299.7544628044325</v>
      </c>
      <c r="H195" s="53">
        <f t="shared" si="78"/>
        <v>7299.75</v>
      </c>
      <c r="I195" s="53">
        <f t="shared" si="78"/>
        <v>264</v>
      </c>
      <c r="J195" s="53">
        <f t="shared" si="78"/>
        <v>264</v>
      </c>
      <c r="K195" s="209">
        <f t="shared" si="51"/>
        <v>100</v>
      </c>
    </row>
    <row r="196" spans="1:18" s="27" customFormat="1" x14ac:dyDescent="0.25">
      <c r="A196" s="347">
        <v>3</v>
      </c>
      <c r="B196" s="348"/>
      <c r="C196" s="349"/>
      <c r="D196" s="28" t="s">
        <v>14</v>
      </c>
      <c r="E196" s="25">
        <f t="shared" si="78"/>
        <v>4339.24</v>
      </c>
      <c r="F196" s="25">
        <f t="shared" si="78"/>
        <v>55000</v>
      </c>
      <c r="G196" s="25">
        <f t="shared" si="78"/>
        <v>7299.7544628044325</v>
      </c>
      <c r="H196" s="25">
        <f t="shared" si="78"/>
        <v>7299.75</v>
      </c>
      <c r="I196" s="25">
        <f t="shared" si="78"/>
        <v>264</v>
      </c>
      <c r="J196" s="25">
        <f t="shared" si="78"/>
        <v>264</v>
      </c>
      <c r="K196" s="210">
        <f t="shared" si="51"/>
        <v>100</v>
      </c>
    </row>
    <row r="197" spans="1:18" s="27" customFormat="1" ht="38.25" x14ac:dyDescent="0.25">
      <c r="A197" s="341">
        <v>37</v>
      </c>
      <c r="B197" s="342"/>
      <c r="C197" s="343"/>
      <c r="D197" s="127" t="s">
        <v>127</v>
      </c>
      <c r="E197" s="128">
        <f t="shared" si="78"/>
        <v>4339.24</v>
      </c>
      <c r="F197" s="128">
        <f t="shared" si="78"/>
        <v>55000</v>
      </c>
      <c r="G197" s="128">
        <f t="shared" si="78"/>
        <v>7299.7544628044325</v>
      </c>
      <c r="H197" s="128">
        <f t="shared" si="78"/>
        <v>7299.75</v>
      </c>
      <c r="I197" s="128">
        <f t="shared" si="78"/>
        <v>264</v>
      </c>
      <c r="J197" s="128">
        <f t="shared" si="78"/>
        <v>264</v>
      </c>
      <c r="K197" s="214">
        <f t="shared" si="51"/>
        <v>100</v>
      </c>
    </row>
    <row r="198" spans="1:18" s="27" customFormat="1" ht="25.5" x14ac:dyDescent="0.25">
      <c r="A198" s="332">
        <v>372</v>
      </c>
      <c r="B198" s="333"/>
      <c r="C198" s="334"/>
      <c r="D198" s="28" t="s">
        <v>90</v>
      </c>
      <c r="E198" s="25">
        <f t="shared" si="78"/>
        <v>4339.24</v>
      </c>
      <c r="F198" s="25">
        <f t="shared" si="78"/>
        <v>55000</v>
      </c>
      <c r="G198" s="25">
        <f t="shared" si="78"/>
        <v>7299.7544628044325</v>
      </c>
      <c r="H198" s="25">
        <f t="shared" si="78"/>
        <v>7299.75</v>
      </c>
      <c r="I198" s="25">
        <f t="shared" si="78"/>
        <v>264</v>
      </c>
      <c r="J198" s="25">
        <f t="shared" si="78"/>
        <v>264</v>
      </c>
      <c r="K198" s="210">
        <f t="shared" si="51"/>
        <v>100</v>
      </c>
    </row>
    <row r="199" spans="1:18" ht="25.5" x14ac:dyDescent="0.25">
      <c r="A199" s="335">
        <v>3723</v>
      </c>
      <c r="B199" s="336"/>
      <c r="C199" s="337"/>
      <c r="D199" s="29" t="s">
        <v>211</v>
      </c>
      <c r="E199" s="26">
        <v>4339.24</v>
      </c>
      <c r="F199" s="26">
        <v>55000</v>
      </c>
      <c r="G199" s="26">
        <f>F199/7.5345</f>
        <v>7299.7544628044325</v>
      </c>
      <c r="H199" s="26">
        <v>7299.75</v>
      </c>
      <c r="I199" s="26">
        <v>264</v>
      </c>
      <c r="J199" s="26">
        <v>264</v>
      </c>
      <c r="K199" s="213">
        <f t="shared" si="51"/>
        <v>100</v>
      </c>
      <c r="O199" s="27"/>
      <c r="P199" s="27"/>
      <c r="R199" s="27"/>
    </row>
    <row r="200" spans="1:18" s="27" customFormat="1" ht="25.5" customHeight="1" x14ac:dyDescent="0.25">
      <c r="A200" s="362" t="s">
        <v>116</v>
      </c>
      <c r="B200" s="363"/>
      <c r="C200" s="364"/>
      <c r="D200" s="32" t="s">
        <v>161</v>
      </c>
      <c r="E200" s="51">
        <f t="shared" ref="E200:J205" si="79">E201</f>
        <v>7465.66</v>
      </c>
      <c r="F200" s="51">
        <f t="shared" si="79"/>
        <v>900000</v>
      </c>
      <c r="G200" s="51">
        <f t="shared" si="79"/>
        <v>119450.52757316345</v>
      </c>
      <c r="H200" s="51">
        <f t="shared" si="79"/>
        <v>99542</v>
      </c>
      <c r="I200" s="51">
        <f t="shared" si="79"/>
        <v>22033.99</v>
      </c>
      <c r="J200" s="51">
        <f t="shared" si="79"/>
        <v>22033.99</v>
      </c>
      <c r="K200" s="207">
        <f t="shared" si="51"/>
        <v>100</v>
      </c>
      <c r="O200"/>
      <c r="P200"/>
      <c r="R200"/>
    </row>
    <row r="201" spans="1:18" s="27" customFormat="1" ht="51" customHeight="1" x14ac:dyDescent="0.25">
      <c r="A201" s="352" t="s">
        <v>214</v>
      </c>
      <c r="B201" s="353"/>
      <c r="C201" s="354"/>
      <c r="D201" s="30" t="s">
        <v>216</v>
      </c>
      <c r="E201" s="52">
        <f t="shared" si="79"/>
        <v>7465.66</v>
      </c>
      <c r="F201" s="52">
        <f t="shared" si="79"/>
        <v>900000</v>
      </c>
      <c r="G201" s="52">
        <f t="shared" si="79"/>
        <v>119450.52757316345</v>
      </c>
      <c r="H201" s="52">
        <f t="shared" si="79"/>
        <v>99542</v>
      </c>
      <c r="I201" s="52">
        <f t="shared" si="79"/>
        <v>22033.99</v>
      </c>
      <c r="J201" s="52">
        <f t="shared" si="79"/>
        <v>22033.99</v>
      </c>
      <c r="K201" s="208">
        <f t="shared" si="51"/>
        <v>100</v>
      </c>
    </row>
    <row r="202" spans="1:18" s="27" customFormat="1" ht="15" customHeight="1" x14ac:dyDescent="0.25">
      <c r="A202" s="338" t="s">
        <v>119</v>
      </c>
      <c r="B202" s="339"/>
      <c r="C202" s="340"/>
      <c r="D202" s="31" t="s">
        <v>120</v>
      </c>
      <c r="E202" s="53">
        <f t="shared" si="79"/>
        <v>7465.66</v>
      </c>
      <c r="F202" s="53">
        <f t="shared" si="79"/>
        <v>900000</v>
      </c>
      <c r="G202" s="53">
        <f t="shared" si="79"/>
        <v>119450.52757316345</v>
      </c>
      <c r="H202" s="53">
        <f t="shared" si="79"/>
        <v>99542</v>
      </c>
      <c r="I202" s="53">
        <f t="shared" si="79"/>
        <v>22033.99</v>
      </c>
      <c r="J202" s="53">
        <f t="shared" si="79"/>
        <v>22033.99</v>
      </c>
      <c r="K202" s="209">
        <f t="shared" ref="K202:K265" si="80">J202/I202*100</f>
        <v>100</v>
      </c>
    </row>
    <row r="203" spans="1:18" s="27" customFormat="1" ht="25.5" x14ac:dyDescent="0.25">
      <c r="A203" s="347">
        <v>4</v>
      </c>
      <c r="B203" s="348"/>
      <c r="C203" s="349"/>
      <c r="D203" s="28" t="s">
        <v>16</v>
      </c>
      <c r="E203" s="25">
        <f t="shared" si="79"/>
        <v>7465.66</v>
      </c>
      <c r="F203" s="25">
        <f t="shared" si="79"/>
        <v>900000</v>
      </c>
      <c r="G203" s="25">
        <f t="shared" si="79"/>
        <v>119450.52757316345</v>
      </c>
      <c r="H203" s="25">
        <f t="shared" si="79"/>
        <v>99542</v>
      </c>
      <c r="I203" s="25">
        <f>I204</f>
        <v>22033.99</v>
      </c>
      <c r="J203" s="25">
        <f t="shared" si="79"/>
        <v>22033.99</v>
      </c>
      <c r="K203" s="210">
        <f t="shared" si="80"/>
        <v>100</v>
      </c>
    </row>
    <row r="204" spans="1:18" s="27" customFormat="1" ht="38.25" x14ac:dyDescent="0.25">
      <c r="A204" s="341">
        <v>42</v>
      </c>
      <c r="B204" s="342"/>
      <c r="C204" s="343"/>
      <c r="D204" s="127" t="s">
        <v>34</v>
      </c>
      <c r="E204" s="128">
        <f t="shared" si="79"/>
        <v>7465.66</v>
      </c>
      <c r="F204" s="128">
        <f t="shared" si="79"/>
        <v>900000</v>
      </c>
      <c r="G204" s="128">
        <f t="shared" si="79"/>
        <v>119450.52757316345</v>
      </c>
      <c r="H204" s="128">
        <f t="shared" si="79"/>
        <v>99542</v>
      </c>
      <c r="I204" s="128">
        <f t="shared" si="79"/>
        <v>22033.99</v>
      </c>
      <c r="J204" s="128">
        <f t="shared" si="79"/>
        <v>22033.99</v>
      </c>
      <c r="K204" s="214">
        <f t="shared" si="80"/>
        <v>100</v>
      </c>
    </row>
    <row r="205" spans="1:18" s="27" customFormat="1" x14ac:dyDescent="0.25">
      <c r="A205" s="332">
        <v>421</v>
      </c>
      <c r="B205" s="333"/>
      <c r="C205" s="334"/>
      <c r="D205" s="28" t="s">
        <v>162</v>
      </c>
      <c r="E205" s="25">
        <f t="shared" si="79"/>
        <v>7465.66</v>
      </c>
      <c r="F205" s="25">
        <f t="shared" si="79"/>
        <v>900000</v>
      </c>
      <c r="G205" s="25">
        <f t="shared" si="79"/>
        <v>119450.52757316345</v>
      </c>
      <c r="H205" s="25">
        <f t="shared" si="79"/>
        <v>99542</v>
      </c>
      <c r="I205" s="25">
        <f t="shared" si="79"/>
        <v>22033.99</v>
      </c>
      <c r="J205" s="25">
        <f t="shared" si="79"/>
        <v>22033.99</v>
      </c>
      <c r="K205" s="210">
        <f t="shared" si="80"/>
        <v>100</v>
      </c>
    </row>
    <row r="206" spans="1:18" x14ac:dyDescent="0.25">
      <c r="A206" s="335">
        <v>4212</v>
      </c>
      <c r="B206" s="336"/>
      <c r="C206" s="337"/>
      <c r="D206" s="29" t="s">
        <v>163</v>
      </c>
      <c r="E206" s="26">
        <v>7465.66</v>
      </c>
      <c r="F206" s="26">
        <v>900000</v>
      </c>
      <c r="G206" s="26">
        <f>F206/7.5345</f>
        <v>119450.52757316345</v>
      </c>
      <c r="H206" s="26">
        <v>99542</v>
      </c>
      <c r="I206" s="26">
        <v>22033.99</v>
      </c>
      <c r="J206" s="26">
        <v>22033.99</v>
      </c>
      <c r="K206" s="213">
        <f t="shared" si="80"/>
        <v>100</v>
      </c>
      <c r="O206" s="27"/>
      <c r="P206" s="27"/>
      <c r="R206" s="27"/>
    </row>
    <row r="207" spans="1:18" s="27" customFormat="1" x14ac:dyDescent="0.25">
      <c r="A207" s="362" t="s">
        <v>164</v>
      </c>
      <c r="B207" s="363"/>
      <c r="C207" s="364"/>
      <c r="D207" s="32" t="s">
        <v>165</v>
      </c>
      <c r="E207" s="51">
        <f>E208+E223</f>
        <v>64607.850000000006</v>
      </c>
      <c r="F207" s="51">
        <f>F208+F229</f>
        <v>2170000</v>
      </c>
      <c r="G207" s="51">
        <f>G208+G229</f>
        <v>288008.49425973854</v>
      </c>
      <c r="H207" s="51">
        <f>H208+H229</f>
        <v>122104.88</v>
      </c>
      <c r="I207" s="51">
        <f>I208+I223</f>
        <v>36872.36</v>
      </c>
      <c r="J207" s="51">
        <f t="shared" ref="J207" si="81">J208+J223</f>
        <v>36872.36</v>
      </c>
      <c r="K207" s="207">
        <f t="shared" si="80"/>
        <v>100</v>
      </c>
      <c r="O207"/>
      <c r="P207"/>
      <c r="R207"/>
    </row>
    <row r="208" spans="1:18" s="27" customFormat="1" x14ac:dyDescent="0.25">
      <c r="A208" s="352" t="s">
        <v>166</v>
      </c>
      <c r="B208" s="353"/>
      <c r="C208" s="354"/>
      <c r="D208" s="30" t="s">
        <v>167</v>
      </c>
      <c r="E208" s="52">
        <f>E209</f>
        <v>32289.850000000002</v>
      </c>
      <c r="F208" s="52">
        <f t="shared" ref="E208:J236" si="82">F209</f>
        <v>170000</v>
      </c>
      <c r="G208" s="52">
        <f t="shared" si="82"/>
        <v>22562.877430486427</v>
      </c>
      <c r="H208" s="52">
        <f t="shared" si="82"/>
        <v>22562.880000000001</v>
      </c>
      <c r="I208" s="52">
        <f t="shared" si="82"/>
        <v>31178</v>
      </c>
      <c r="J208" s="52">
        <f t="shared" si="82"/>
        <v>31178</v>
      </c>
      <c r="K208" s="208">
        <f t="shared" si="80"/>
        <v>100</v>
      </c>
    </row>
    <row r="209" spans="1:18" s="27" customFormat="1" x14ac:dyDescent="0.25">
      <c r="A209" s="338" t="s">
        <v>119</v>
      </c>
      <c r="B209" s="339"/>
      <c r="C209" s="340"/>
      <c r="D209" s="31" t="s">
        <v>120</v>
      </c>
      <c r="E209" s="53">
        <f>E214+E210</f>
        <v>32289.850000000002</v>
      </c>
      <c r="F209" s="53">
        <f t="shared" ref="F209:J209" si="83">F214</f>
        <v>170000</v>
      </c>
      <c r="G209" s="53">
        <f t="shared" si="83"/>
        <v>22562.877430486427</v>
      </c>
      <c r="H209" s="53">
        <f t="shared" si="83"/>
        <v>22562.880000000001</v>
      </c>
      <c r="I209" s="53">
        <f t="shared" si="83"/>
        <v>31178</v>
      </c>
      <c r="J209" s="53">
        <f t="shared" si="83"/>
        <v>31178</v>
      </c>
      <c r="K209" s="209">
        <f t="shared" si="80"/>
        <v>100</v>
      </c>
    </row>
    <row r="210" spans="1:18" s="27" customFormat="1" x14ac:dyDescent="0.25">
      <c r="A210" s="347">
        <v>3</v>
      </c>
      <c r="B210" s="319"/>
      <c r="C210" s="320"/>
      <c r="D210" s="125" t="s">
        <v>14</v>
      </c>
      <c r="E210" s="25">
        <f>E211</f>
        <v>7963.37</v>
      </c>
      <c r="F210" s="25"/>
      <c r="G210" s="25"/>
      <c r="H210" s="25"/>
      <c r="I210" s="25"/>
      <c r="J210" s="25"/>
      <c r="K210" s="210">
        <v>0</v>
      </c>
    </row>
    <row r="211" spans="1:18" s="27" customFormat="1" x14ac:dyDescent="0.25">
      <c r="A211" s="347">
        <v>32</v>
      </c>
      <c r="B211" s="319"/>
      <c r="C211" s="320"/>
      <c r="D211" s="125" t="s">
        <v>25</v>
      </c>
      <c r="E211" s="25">
        <f>E212</f>
        <v>7963.37</v>
      </c>
      <c r="F211" s="25"/>
      <c r="G211" s="25"/>
      <c r="H211" s="25"/>
      <c r="I211" s="25"/>
      <c r="J211" s="25"/>
      <c r="K211" s="210">
        <v>0</v>
      </c>
    </row>
    <row r="212" spans="1:18" s="27" customFormat="1" x14ac:dyDescent="0.25">
      <c r="A212" s="347">
        <v>322</v>
      </c>
      <c r="B212" s="319"/>
      <c r="C212" s="320"/>
      <c r="D212" s="125" t="s">
        <v>70</v>
      </c>
      <c r="E212" s="25">
        <f>E213</f>
        <v>7963.37</v>
      </c>
      <c r="F212" s="25"/>
      <c r="G212" s="25"/>
      <c r="H212" s="25"/>
      <c r="I212" s="25"/>
      <c r="J212" s="25"/>
      <c r="K212" s="210">
        <v>0</v>
      </c>
    </row>
    <row r="213" spans="1:18" s="27" customFormat="1" x14ac:dyDescent="0.25">
      <c r="A213" s="368">
        <v>3225</v>
      </c>
      <c r="B213" s="319"/>
      <c r="C213" s="320"/>
      <c r="D213" s="126" t="s">
        <v>71</v>
      </c>
      <c r="E213" s="97">
        <v>7963.37</v>
      </c>
      <c r="F213" s="25"/>
      <c r="G213" s="25"/>
      <c r="H213" s="25"/>
      <c r="I213" s="25"/>
      <c r="J213" s="25"/>
      <c r="K213" s="210">
        <v>0</v>
      </c>
    </row>
    <row r="214" spans="1:18" s="27" customFormat="1" ht="25.5" x14ac:dyDescent="0.25">
      <c r="A214" s="347">
        <v>4</v>
      </c>
      <c r="B214" s="348"/>
      <c r="C214" s="349"/>
      <c r="D214" s="28" t="s">
        <v>16</v>
      </c>
      <c r="E214" s="25">
        <f t="shared" si="82"/>
        <v>24326.480000000003</v>
      </c>
      <c r="F214" s="25">
        <f t="shared" si="82"/>
        <v>170000</v>
      </c>
      <c r="G214" s="25">
        <f t="shared" si="82"/>
        <v>22562.877430486427</v>
      </c>
      <c r="H214" s="25">
        <f t="shared" si="82"/>
        <v>22562.880000000001</v>
      </c>
      <c r="I214" s="25">
        <f t="shared" si="82"/>
        <v>31178</v>
      </c>
      <c r="J214" s="25">
        <f t="shared" si="82"/>
        <v>31178</v>
      </c>
      <c r="K214" s="210">
        <f t="shared" si="80"/>
        <v>100</v>
      </c>
    </row>
    <row r="215" spans="1:18" s="27" customFormat="1" ht="38.25" x14ac:dyDescent="0.25">
      <c r="A215" s="341">
        <v>42</v>
      </c>
      <c r="B215" s="342"/>
      <c r="C215" s="343"/>
      <c r="D215" s="127" t="s">
        <v>34</v>
      </c>
      <c r="E215" s="128">
        <f t="shared" si="82"/>
        <v>24326.480000000003</v>
      </c>
      <c r="F215" s="128">
        <f t="shared" si="82"/>
        <v>170000</v>
      </c>
      <c r="G215" s="128">
        <f t="shared" si="82"/>
        <v>22562.877430486427</v>
      </c>
      <c r="H215" s="128">
        <f t="shared" si="82"/>
        <v>22562.880000000001</v>
      </c>
      <c r="I215" s="128">
        <f>I216+I221</f>
        <v>31178</v>
      </c>
      <c r="J215" s="128">
        <f>J216+J221</f>
        <v>31178</v>
      </c>
      <c r="K215" s="214">
        <f t="shared" si="80"/>
        <v>100</v>
      </c>
    </row>
    <row r="216" spans="1:18" s="27" customFormat="1" x14ac:dyDescent="0.25">
      <c r="A216" s="332">
        <v>422</v>
      </c>
      <c r="B216" s="333"/>
      <c r="C216" s="334"/>
      <c r="D216" s="28" t="s">
        <v>85</v>
      </c>
      <c r="E216" s="25">
        <f>E217+E220+E218+E219</f>
        <v>24326.480000000003</v>
      </c>
      <c r="F216" s="25">
        <f t="shared" ref="F216:J216" si="84">F217+F220</f>
        <v>170000</v>
      </c>
      <c r="G216" s="25">
        <f t="shared" si="84"/>
        <v>22562.877430486427</v>
      </c>
      <c r="H216" s="25">
        <f t="shared" si="84"/>
        <v>22562.880000000001</v>
      </c>
      <c r="I216" s="25">
        <f t="shared" si="84"/>
        <v>30378</v>
      </c>
      <c r="J216" s="25">
        <f t="shared" si="84"/>
        <v>30378</v>
      </c>
      <c r="K216" s="210">
        <f t="shared" si="80"/>
        <v>100</v>
      </c>
    </row>
    <row r="217" spans="1:18" x14ac:dyDescent="0.25">
      <c r="A217" s="335">
        <v>4221</v>
      </c>
      <c r="B217" s="336"/>
      <c r="C217" s="337"/>
      <c r="D217" s="29" t="s">
        <v>86</v>
      </c>
      <c r="E217" s="26">
        <v>8768.7900000000009</v>
      </c>
      <c r="F217" s="26">
        <v>70000</v>
      </c>
      <c r="G217" s="26">
        <f>F217/7.5345</f>
        <v>9290.596589023824</v>
      </c>
      <c r="H217" s="26">
        <v>9290.6</v>
      </c>
      <c r="I217" s="26"/>
      <c r="J217" s="26"/>
      <c r="K217" s="213">
        <v>0</v>
      </c>
      <c r="O217" s="27"/>
      <c r="P217" s="27"/>
      <c r="R217" s="27"/>
    </row>
    <row r="218" spans="1:18" x14ac:dyDescent="0.25">
      <c r="A218" s="335">
        <v>4223</v>
      </c>
      <c r="B218" s="336"/>
      <c r="C218" s="337"/>
      <c r="D218" s="29" t="s">
        <v>197</v>
      </c>
      <c r="E218" s="26">
        <v>3755.52</v>
      </c>
      <c r="F218" s="26"/>
      <c r="G218" s="26"/>
      <c r="H218" s="26"/>
      <c r="I218" s="26"/>
      <c r="J218" s="26"/>
      <c r="K218" s="213">
        <v>0</v>
      </c>
      <c r="O218" s="27"/>
    </row>
    <row r="219" spans="1:18" x14ac:dyDescent="0.25">
      <c r="A219" s="335">
        <v>4226</v>
      </c>
      <c r="B219" s="336"/>
      <c r="C219" s="337"/>
      <c r="D219" s="29" t="s">
        <v>270</v>
      </c>
      <c r="E219" s="26">
        <v>198.05</v>
      </c>
      <c r="F219" s="26"/>
      <c r="G219" s="26"/>
      <c r="H219" s="26"/>
      <c r="I219" s="26"/>
      <c r="J219" s="26"/>
      <c r="K219" s="213">
        <v>0</v>
      </c>
      <c r="O219" s="27"/>
    </row>
    <row r="220" spans="1:18" ht="25.5" x14ac:dyDescent="0.25">
      <c r="A220" s="335">
        <v>4227</v>
      </c>
      <c r="B220" s="336"/>
      <c r="C220" s="337"/>
      <c r="D220" s="29" t="s">
        <v>199</v>
      </c>
      <c r="E220" s="26">
        <v>11604.12</v>
      </c>
      <c r="F220" s="26">
        <v>100000</v>
      </c>
      <c r="G220" s="26">
        <f>F220/7.5345</f>
        <v>13272.280841462605</v>
      </c>
      <c r="H220" s="26">
        <v>13272.28</v>
      </c>
      <c r="I220" s="26">
        <v>30378</v>
      </c>
      <c r="J220" s="26">
        <v>30378</v>
      </c>
      <c r="K220" s="213">
        <f t="shared" si="80"/>
        <v>100</v>
      </c>
    </row>
    <row r="221" spans="1:18" ht="25.5" x14ac:dyDescent="0.25">
      <c r="A221" s="329">
        <v>424</v>
      </c>
      <c r="B221" s="330"/>
      <c r="C221" s="331"/>
      <c r="D221" s="125" t="s">
        <v>88</v>
      </c>
      <c r="E221" s="94"/>
      <c r="F221" s="94"/>
      <c r="G221" s="94"/>
      <c r="H221" s="94"/>
      <c r="I221" s="94">
        <f>I222</f>
        <v>800</v>
      </c>
      <c r="J221" s="94">
        <f>J222</f>
        <v>800</v>
      </c>
      <c r="K221" s="210">
        <f t="shared" si="80"/>
        <v>100</v>
      </c>
    </row>
    <row r="222" spans="1:18" x14ac:dyDescent="0.25">
      <c r="A222" s="335">
        <v>4241</v>
      </c>
      <c r="B222" s="336"/>
      <c r="C222" s="337"/>
      <c r="D222" s="29" t="s">
        <v>201</v>
      </c>
      <c r="E222" s="26"/>
      <c r="F222" s="26"/>
      <c r="G222" s="26"/>
      <c r="H222" s="26"/>
      <c r="I222" s="26">
        <v>800</v>
      </c>
      <c r="J222" s="26">
        <v>800</v>
      </c>
      <c r="K222" s="213">
        <f t="shared" si="80"/>
        <v>100</v>
      </c>
    </row>
    <row r="223" spans="1:18" ht="44.25" customHeight="1" x14ac:dyDescent="0.25">
      <c r="A223" s="352" t="s">
        <v>136</v>
      </c>
      <c r="B223" s="353"/>
      <c r="C223" s="354"/>
      <c r="D223" s="30" t="s">
        <v>331</v>
      </c>
      <c r="E223" s="52">
        <f t="shared" ref="E223:J223" si="85">E225</f>
        <v>32318</v>
      </c>
      <c r="F223" s="52">
        <f t="shared" si="85"/>
        <v>0</v>
      </c>
      <c r="G223" s="52">
        <f t="shared" si="85"/>
        <v>0</v>
      </c>
      <c r="H223" s="52">
        <f t="shared" si="85"/>
        <v>0</v>
      </c>
      <c r="I223" s="52">
        <f t="shared" si="85"/>
        <v>5694.36</v>
      </c>
      <c r="J223" s="52">
        <f t="shared" si="85"/>
        <v>5694.36</v>
      </c>
      <c r="K223" s="208">
        <f t="shared" si="80"/>
        <v>100</v>
      </c>
    </row>
    <row r="224" spans="1:18" ht="15" customHeight="1" x14ac:dyDescent="0.25">
      <c r="A224" s="338" t="s">
        <v>119</v>
      </c>
      <c r="B224" s="339"/>
      <c r="C224" s="340"/>
      <c r="D224" s="31" t="s">
        <v>120</v>
      </c>
      <c r="E224" s="53">
        <f t="shared" ref="E224" si="86">E225</f>
        <v>32318</v>
      </c>
      <c r="F224" s="53">
        <f t="shared" si="82"/>
        <v>0</v>
      </c>
      <c r="G224" s="53">
        <f t="shared" si="82"/>
        <v>0</v>
      </c>
      <c r="H224" s="53">
        <f t="shared" si="82"/>
        <v>0</v>
      </c>
      <c r="I224" s="53">
        <f t="shared" si="82"/>
        <v>5694.36</v>
      </c>
      <c r="J224" s="53">
        <f t="shared" si="82"/>
        <v>5694.36</v>
      </c>
      <c r="K224" s="209">
        <f t="shared" si="80"/>
        <v>100</v>
      </c>
    </row>
    <row r="225" spans="1:18" ht="25.5" x14ac:dyDescent="0.25">
      <c r="A225" s="332">
        <v>4</v>
      </c>
      <c r="B225" s="369"/>
      <c r="C225" s="370"/>
      <c r="D225" s="28" t="s">
        <v>16</v>
      </c>
      <c r="E225" s="25">
        <f>E226</f>
        <v>32318</v>
      </c>
      <c r="F225" s="25">
        <f t="shared" si="82"/>
        <v>0</v>
      </c>
      <c r="G225" s="25">
        <f t="shared" si="82"/>
        <v>0</v>
      </c>
      <c r="H225" s="25">
        <f t="shared" si="82"/>
        <v>0</v>
      </c>
      <c r="I225" s="25">
        <f t="shared" si="82"/>
        <v>5694.36</v>
      </c>
      <c r="J225" s="25">
        <f t="shared" si="82"/>
        <v>5694.36</v>
      </c>
      <c r="K225" s="210">
        <f t="shared" si="80"/>
        <v>100</v>
      </c>
    </row>
    <row r="226" spans="1:18" ht="25.5" x14ac:dyDescent="0.25">
      <c r="A226" s="341">
        <v>45</v>
      </c>
      <c r="B226" s="371"/>
      <c r="C226" s="372"/>
      <c r="D226" s="127" t="s">
        <v>111</v>
      </c>
      <c r="E226" s="289">
        <f>E227</f>
        <v>32318</v>
      </c>
      <c r="F226" s="289">
        <f t="shared" ref="F226:J226" si="87">F227</f>
        <v>0</v>
      </c>
      <c r="G226" s="289">
        <f t="shared" si="87"/>
        <v>0</v>
      </c>
      <c r="H226" s="289">
        <f t="shared" si="87"/>
        <v>0</v>
      </c>
      <c r="I226" s="289">
        <f t="shared" si="87"/>
        <v>5694.36</v>
      </c>
      <c r="J226" s="289">
        <f t="shared" si="87"/>
        <v>5694.36</v>
      </c>
      <c r="K226" s="214">
        <f t="shared" si="80"/>
        <v>100</v>
      </c>
    </row>
    <row r="227" spans="1:18" ht="25.5" x14ac:dyDescent="0.25">
      <c r="A227" s="332">
        <v>451</v>
      </c>
      <c r="B227" s="369"/>
      <c r="C227" s="370"/>
      <c r="D227" s="28" t="s">
        <v>112</v>
      </c>
      <c r="E227" s="94">
        <f>E228</f>
        <v>32318</v>
      </c>
      <c r="F227" s="94">
        <f t="shared" ref="F227:J227" si="88">F228</f>
        <v>0</v>
      </c>
      <c r="G227" s="94">
        <f t="shared" si="88"/>
        <v>0</v>
      </c>
      <c r="H227" s="94">
        <f t="shared" si="88"/>
        <v>0</v>
      </c>
      <c r="I227" s="94">
        <f t="shared" si="88"/>
        <v>5694.36</v>
      </c>
      <c r="J227" s="94">
        <f t="shared" si="88"/>
        <v>5694.36</v>
      </c>
      <c r="K227" s="210">
        <f t="shared" si="80"/>
        <v>100</v>
      </c>
    </row>
    <row r="228" spans="1:18" ht="25.5" x14ac:dyDescent="0.25">
      <c r="A228" s="335">
        <v>4511</v>
      </c>
      <c r="B228" s="350"/>
      <c r="C228" s="351"/>
      <c r="D228" s="29" t="s">
        <v>112</v>
      </c>
      <c r="E228" s="26">
        <v>32318</v>
      </c>
      <c r="F228" s="26"/>
      <c r="G228" s="26"/>
      <c r="H228" s="26">
        <v>0</v>
      </c>
      <c r="I228" s="26">
        <v>5694.36</v>
      </c>
      <c r="J228" s="26">
        <v>5694.36</v>
      </c>
      <c r="K228" s="213">
        <f t="shared" si="80"/>
        <v>100</v>
      </c>
    </row>
    <row r="229" spans="1:18" s="27" customFormat="1" ht="25.5" x14ac:dyDescent="0.25">
      <c r="A229" s="365" t="s">
        <v>215</v>
      </c>
      <c r="B229" s="366"/>
      <c r="C229" s="367"/>
      <c r="D229" s="127" t="s">
        <v>318</v>
      </c>
      <c r="E229" s="128">
        <f>E230</f>
        <v>260293.61</v>
      </c>
      <c r="F229" s="128">
        <f>F230</f>
        <v>2000000</v>
      </c>
      <c r="G229" s="128">
        <f>G230</f>
        <v>265445.6168292521</v>
      </c>
      <c r="H229" s="128">
        <f>H230</f>
        <v>99542</v>
      </c>
      <c r="I229" s="128">
        <f>I230</f>
        <v>98624.05</v>
      </c>
      <c r="J229" s="128">
        <f t="shared" ref="J229" si="89">J230</f>
        <v>98624.05</v>
      </c>
      <c r="K229" s="214">
        <f t="shared" si="80"/>
        <v>100</v>
      </c>
      <c r="M229" s="124"/>
      <c r="O229"/>
      <c r="P229"/>
      <c r="R229"/>
    </row>
    <row r="230" spans="1:18" s="27" customFormat="1" x14ac:dyDescent="0.25">
      <c r="A230" s="338" t="s">
        <v>119</v>
      </c>
      <c r="B230" s="339"/>
      <c r="C230" s="340"/>
      <c r="D230" s="31" t="s">
        <v>120</v>
      </c>
      <c r="E230" s="53">
        <f t="shared" ref="E230:E236" si="90">E231</f>
        <v>260293.61</v>
      </c>
      <c r="F230" s="53">
        <f t="shared" si="82"/>
        <v>2000000</v>
      </c>
      <c r="G230" s="53">
        <f t="shared" si="82"/>
        <v>265445.6168292521</v>
      </c>
      <c r="H230" s="53">
        <f t="shared" si="82"/>
        <v>99542</v>
      </c>
      <c r="I230" s="53">
        <f t="shared" si="82"/>
        <v>98624.05</v>
      </c>
      <c r="J230" s="53">
        <f t="shared" si="82"/>
        <v>98624.05</v>
      </c>
      <c r="K230" s="209">
        <f t="shared" si="80"/>
        <v>100</v>
      </c>
    </row>
    <row r="231" spans="1:18" s="27" customFormat="1" ht="25.5" x14ac:dyDescent="0.25">
      <c r="A231" s="347">
        <v>4</v>
      </c>
      <c r="B231" s="348"/>
      <c r="C231" s="349"/>
      <c r="D231" s="28" t="s">
        <v>16</v>
      </c>
      <c r="E231" s="25">
        <f>E232+E235</f>
        <v>260293.61</v>
      </c>
      <c r="F231" s="25">
        <f>F235</f>
        <v>2000000</v>
      </c>
      <c r="G231" s="25">
        <f>G235</f>
        <v>265445.6168292521</v>
      </c>
      <c r="H231" s="25">
        <f>H235</f>
        <v>99542</v>
      </c>
      <c r="I231" s="25">
        <f t="shared" ref="I231:J231" si="91">I235</f>
        <v>98624.05</v>
      </c>
      <c r="J231" s="25">
        <f t="shared" si="91"/>
        <v>98624.05</v>
      </c>
      <c r="K231" s="210">
        <f t="shared" si="80"/>
        <v>100</v>
      </c>
    </row>
    <row r="232" spans="1:18" s="27" customFormat="1" ht="38.25" x14ac:dyDescent="0.25">
      <c r="A232" s="347">
        <v>42</v>
      </c>
      <c r="B232" s="348"/>
      <c r="C232" s="349"/>
      <c r="D232" s="28" t="s">
        <v>221</v>
      </c>
      <c r="E232" s="25">
        <f>E233</f>
        <v>0</v>
      </c>
      <c r="F232" s="25"/>
      <c r="G232" s="25"/>
      <c r="H232" s="25"/>
      <c r="I232" s="25"/>
      <c r="J232" s="25"/>
      <c r="K232" s="210">
        <v>0</v>
      </c>
    </row>
    <row r="233" spans="1:18" s="27" customFormat="1" x14ac:dyDescent="0.25">
      <c r="A233" s="347">
        <v>421</v>
      </c>
      <c r="B233" s="348"/>
      <c r="C233" s="349"/>
      <c r="D233" s="28" t="s">
        <v>107</v>
      </c>
      <c r="E233" s="25">
        <f>E234</f>
        <v>0</v>
      </c>
      <c r="F233" s="25"/>
      <c r="G233" s="25"/>
      <c r="H233" s="25"/>
      <c r="I233" s="25"/>
      <c r="J233" s="25"/>
      <c r="K233" s="210">
        <v>0</v>
      </c>
    </row>
    <row r="234" spans="1:18" s="27" customFormat="1" ht="25.5" x14ac:dyDescent="0.25">
      <c r="A234" s="368">
        <v>4212</v>
      </c>
      <c r="B234" s="373"/>
      <c r="C234" s="374"/>
      <c r="D234" s="29" t="s">
        <v>220</v>
      </c>
      <c r="E234" s="26">
        <v>0</v>
      </c>
      <c r="F234" s="26"/>
      <c r="G234" s="26"/>
      <c r="H234" s="26"/>
      <c r="I234" s="26"/>
      <c r="J234" s="26"/>
      <c r="K234" s="213">
        <v>0</v>
      </c>
    </row>
    <row r="235" spans="1:18" s="27" customFormat="1" ht="25.5" x14ac:dyDescent="0.25">
      <c r="A235" s="341">
        <v>45</v>
      </c>
      <c r="B235" s="342"/>
      <c r="C235" s="343"/>
      <c r="D235" s="127" t="s">
        <v>111</v>
      </c>
      <c r="E235" s="128">
        <f t="shared" si="90"/>
        <v>260293.61</v>
      </c>
      <c r="F235" s="128">
        <f t="shared" si="82"/>
        <v>2000000</v>
      </c>
      <c r="G235" s="128">
        <f t="shared" si="82"/>
        <v>265445.6168292521</v>
      </c>
      <c r="H235" s="128">
        <f t="shared" si="82"/>
        <v>99542</v>
      </c>
      <c r="I235" s="128">
        <f t="shared" si="82"/>
        <v>98624.05</v>
      </c>
      <c r="J235" s="128">
        <f t="shared" si="82"/>
        <v>98624.05</v>
      </c>
      <c r="K235" s="214">
        <f t="shared" si="80"/>
        <v>100</v>
      </c>
    </row>
    <row r="236" spans="1:18" s="27" customFormat="1" ht="25.5" x14ac:dyDescent="0.25">
      <c r="A236" s="332">
        <v>451</v>
      </c>
      <c r="B236" s="333"/>
      <c r="C236" s="334"/>
      <c r="D236" s="28" t="s">
        <v>112</v>
      </c>
      <c r="E236" s="25">
        <f t="shared" si="90"/>
        <v>260293.61</v>
      </c>
      <c r="F236" s="25">
        <f t="shared" si="82"/>
        <v>2000000</v>
      </c>
      <c r="G236" s="25">
        <f t="shared" si="82"/>
        <v>265445.6168292521</v>
      </c>
      <c r="H236" s="25">
        <f t="shared" si="82"/>
        <v>99542</v>
      </c>
      <c r="I236" s="25">
        <f t="shared" si="82"/>
        <v>98624.05</v>
      </c>
      <c r="J236" s="25">
        <f t="shared" si="82"/>
        <v>98624.05</v>
      </c>
      <c r="K236" s="210">
        <f t="shared" si="80"/>
        <v>100</v>
      </c>
    </row>
    <row r="237" spans="1:18" ht="25.5" x14ac:dyDescent="0.25">
      <c r="A237" s="335">
        <v>4511</v>
      </c>
      <c r="B237" s="336"/>
      <c r="C237" s="337"/>
      <c r="D237" s="29" t="s">
        <v>112</v>
      </c>
      <c r="E237" s="26">
        <v>260293.61</v>
      </c>
      <c r="F237" s="26">
        <v>2000000</v>
      </c>
      <c r="G237" s="26">
        <f>F237/7.5345</f>
        <v>265445.6168292521</v>
      </c>
      <c r="H237" s="26">
        <v>99542</v>
      </c>
      <c r="I237" s="26">
        <v>98624.05</v>
      </c>
      <c r="J237" s="26">
        <v>98624.05</v>
      </c>
      <c r="K237" s="213">
        <f t="shared" si="80"/>
        <v>100</v>
      </c>
      <c r="O237" s="27"/>
      <c r="P237" s="27"/>
      <c r="R237" s="27"/>
    </row>
    <row r="238" spans="1:18" s="27" customFormat="1" ht="38.25" x14ac:dyDescent="0.25">
      <c r="A238" s="362" t="s">
        <v>116</v>
      </c>
      <c r="B238" s="363"/>
      <c r="C238" s="364"/>
      <c r="D238" s="32" t="s">
        <v>168</v>
      </c>
      <c r="E238" s="51">
        <f>E239+E353+E383+E410+E421+E459+E583+E589+E636+E649+E655+E714+E727+E738</f>
        <v>1825330.8199999994</v>
      </c>
      <c r="F238" s="51">
        <f>F239+F353+F383+F410+F421+F459+F583+F589+F636+F649+F655+F714+F727+F738</f>
        <v>14203390</v>
      </c>
      <c r="G238" s="51">
        <f>G239+G353+G383+G410+G421+G459+G583+G589+G636+G649+G655+G714+G727+G738</f>
        <v>1885113.8098082151</v>
      </c>
      <c r="H238" s="51">
        <f>H239+H353+H383+H410+H421+H459+H583+H589+H636+H649+H655+H714+H727+H738+H520</f>
        <v>2072837</v>
      </c>
      <c r="I238" s="51">
        <f>I239+I353+I383+I410+I421+I459+I583+I589+I636+I649+I655+I714+I727+I738+I520</f>
        <v>2177015.64</v>
      </c>
      <c r="J238" s="51">
        <f>J239+J353+J383+J410+J421+J459+J583+J589+J636+J649+J655+J714+J727+J738+J520</f>
        <v>2165739.6900000004</v>
      </c>
      <c r="K238" s="207">
        <f t="shared" si="80"/>
        <v>99.482045521730853</v>
      </c>
      <c r="O238"/>
      <c r="P238"/>
      <c r="R238"/>
    </row>
    <row r="239" spans="1:18" s="27" customFormat="1" x14ac:dyDescent="0.25">
      <c r="A239" s="352" t="s">
        <v>118</v>
      </c>
      <c r="B239" s="353"/>
      <c r="C239" s="354"/>
      <c r="D239" s="30" t="s">
        <v>12</v>
      </c>
      <c r="E239" s="52">
        <f>E240+E262+E286+E303+E308+E333+E297</f>
        <v>20280.489999999998</v>
      </c>
      <c r="F239" s="52">
        <f>F240+F262+F286+F303+F308+F333+F343</f>
        <v>261450</v>
      </c>
      <c r="G239" s="52">
        <f>G240+G262+G286+G303+G308+G333+G343</f>
        <v>34700.378260003978</v>
      </c>
      <c r="H239" s="52">
        <f>H240+H262+H286+H303+H308+H333+H343</f>
        <v>25199</v>
      </c>
      <c r="I239" s="52">
        <f>I240+I262+I286+I303+I308+I333+I343+I297</f>
        <v>26491.379999999997</v>
      </c>
      <c r="J239" s="52">
        <f>J240+J262+J286+J303+J308+J333+J343+J297</f>
        <v>25132.36</v>
      </c>
      <c r="K239" s="208">
        <f t="shared" si="80"/>
        <v>94.869953924635126</v>
      </c>
    </row>
    <row r="240" spans="1:18" s="27" customFormat="1" x14ac:dyDescent="0.25">
      <c r="A240" s="338" t="s">
        <v>169</v>
      </c>
      <c r="B240" s="339"/>
      <c r="C240" s="340"/>
      <c r="D240" s="31" t="s">
        <v>170</v>
      </c>
      <c r="E240" s="53">
        <f>E241</f>
        <v>232.81</v>
      </c>
      <c r="F240" s="53">
        <f t="shared" ref="F240:J241" si="92">F241</f>
        <v>6000</v>
      </c>
      <c r="G240" s="53">
        <f t="shared" si="92"/>
        <v>796.33685048775624</v>
      </c>
      <c r="H240" s="53">
        <f t="shared" si="92"/>
        <v>951</v>
      </c>
      <c r="I240" s="53">
        <f t="shared" si="92"/>
        <v>1077.07</v>
      </c>
      <c r="J240" s="53">
        <f t="shared" si="92"/>
        <v>984.66</v>
      </c>
      <c r="K240" s="209">
        <f t="shared" si="80"/>
        <v>91.420241952705027</v>
      </c>
    </row>
    <row r="241" spans="1:18" s="27" customFormat="1" x14ac:dyDescent="0.25">
      <c r="A241" s="347">
        <v>3</v>
      </c>
      <c r="B241" s="348"/>
      <c r="C241" s="349"/>
      <c r="D241" s="28" t="s">
        <v>14</v>
      </c>
      <c r="E241" s="25">
        <f>E242+E258</f>
        <v>232.81</v>
      </c>
      <c r="F241" s="25">
        <f t="shared" si="92"/>
        <v>6000</v>
      </c>
      <c r="G241" s="25">
        <f t="shared" si="92"/>
        <v>796.33685048775624</v>
      </c>
      <c r="H241" s="25">
        <f>H242+H258</f>
        <v>951</v>
      </c>
      <c r="I241" s="25">
        <f>I242+I258</f>
        <v>1077.07</v>
      </c>
      <c r="J241" s="25">
        <f>J242+J258</f>
        <v>984.66</v>
      </c>
      <c r="K241" s="210">
        <f t="shared" si="80"/>
        <v>91.420241952705027</v>
      </c>
    </row>
    <row r="242" spans="1:18" s="27" customFormat="1" x14ac:dyDescent="0.25">
      <c r="A242" s="341">
        <v>32</v>
      </c>
      <c r="B242" s="342"/>
      <c r="C242" s="343"/>
      <c r="D242" s="127" t="s">
        <v>25</v>
      </c>
      <c r="E242" s="128">
        <f>E243+E247+E252+E255</f>
        <v>232.54</v>
      </c>
      <c r="F242" s="128">
        <f t="shared" ref="F242:J242" si="93">F243+F247+F252+F255</f>
        <v>6000</v>
      </c>
      <c r="G242" s="128">
        <f t="shared" si="93"/>
        <v>796.33685048775624</v>
      </c>
      <c r="H242" s="128">
        <f t="shared" si="93"/>
        <v>876</v>
      </c>
      <c r="I242" s="128">
        <f t="shared" si="93"/>
        <v>1072.07</v>
      </c>
      <c r="J242" s="128">
        <f t="shared" si="93"/>
        <v>982.53</v>
      </c>
      <c r="K242" s="214">
        <f t="shared" si="80"/>
        <v>91.647933437182274</v>
      </c>
    </row>
    <row r="243" spans="1:18" s="27" customFormat="1" x14ac:dyDescent="0.25">
      <c r="A243" s="332">
        <v>321</v>
      </c>
      <c r="B243" s="333"/>
      <c r="C243" s="334"/>
      <c r="D243" s="28" t="s">
        <v>68</v>
      </c>
      <c r="E243" s="25">
        <f>SUM(E244+E245+E246)</f>
        <v>25.35</v>
      </c>
      <c r="F243" s="25">
        <f t="shared" ref="F243:G243" si="94">F244</f>
        <v>0</v>
      </c>
      <c r="G243" s="25">
        <f t="shared" si="94"/>
        <v>0</v>
      </c>
      <c r="H243" s="25">
        <f>H244+H245+H246</f>
        <v>300</v>
      </c>
      <c r="I243" s="25">
        <f>I244+I245+I246</f>
        <v>800</v>
      </c>
      <c r="J243" s="25">
        <f>J244+J245+J246</f>
        <v>798.52</v>
      </c>
      <c r="K243" s="210">
        <f t="shared" si="80"/>
        <v>99.814999999999998</v>
      </c>
    </row>
    <row r="244" spans="1:18" x14ac:dyDescent="0.25">
      <c r="A244" s="335">
        <v>3211</v>
      </c>
      <c r="B244" s="336"/>
      <c r="C244" s="337"/>
      <c r="D244" s="29" t="s">
        <v>78</v>
      </c>
      <c r="E244" s="26">
        <v>0</v>
      </c>
      <c r="F244" s="26"/>
      <c r="G244" s="26">
        <f>F244/7.5345</f>
        <v>0</v>
      </c>
      <c r="H244" s="26">
        <v>150</v>
      </c>
      <c r="I244" s="26">
        <v>800</v>
      </c>
      <c r="J244" s="26">
        <v>798.52</v>
      </c>
      <c r="K244" s="213">
        <f t="shared" si="80"/>
        <v>99.814999999999998</v>
      </c>
      <c r="O244" s="27"/>
      <c r="P244" s="27"/>
      <c r="R244" s="27"/>
    </row>
    <row r="245" spans="1:18" x14ac:dyDescent="0.25">
      <c r="A245" s="335">
        <v>3213</v>
      </c>
      <c r="B245" s="336"/>
      <c r="C245" s="337"/>
      <c r="D245" s="29" t="s">
        <v>79</v>
      </c>
      <c r="E245" s="26">
        <v>13.27</v>
      </c>
      <c r="F245" s="26"/>
      <c r="G245" s="26"/>
      <c r="H245" s="26">
        <v>100</v>
      </c>
      <c r="I245" s="26"/>
      <c r="J245" s="26"/>
      <c r="K245" s="213">
        <v>0</v>
      </c>
    </row>
    <row r="246" spans="1:18" ht="25.5" x14ac:dyDescent="0.25">
      <c r="A246" s="335">
        <v>3214</v>
      </c>
      <c r="B246" s="336"/>
      <c r="C246" s="337"/>
      <c r="D246" s="29" t="s">
        <v>80</v>
      </c>
      <c r="E246" s="26">
        <v>12.08</v>
      </c>
      <c r="F246" s="26"/>
      <c r="G246" s="26"/>
      <c r="H246" s="26">
        <v>50</v>
      </c>
      <c r="I246" s="26"/>
      <c r="J246" s="26"/>
      <c r="K246" s="213">
        <v>0</v>
      </c>
    </row>
    <row r="247" spans="1:18" s="27" customFormat="1" x14ac:dyDescent="0.25">
      <c r="A247" s="332">
        <v>322</v>
      </c>
      <c r="B247" s="333"/>
      <c r="C247" s="334"/>
      <c r="D247" s="28" t="s">
        <v>70</v>
      </c>
      <c r="E247" s="25">
        <f>E250+E251+E248</f>
        <v>100.87</v>
      </c>
      <c r="F247" s="25">
        <f>F250+F251+F248+F249</f>
        <v>5000</v>
      </c>
      <c r="G247" s="25">
        <f>G248+G250+G251+G249</f>
        <v>663.61404207313024</v>
      </c>
      <c r="H247" s="25">
        <f>H248+H249+H250+H251</f>
        <v>476</v>
      </c>
      <c r="I247" s="25">
        <f>I248+I249+I250+I251</f>
        <v>205</v>
      </c>
      <c r="J247" s="25">
        <f>SUM(J248:J251)</f>
        <v>184.01</v>
      </c>
      <c r="K247" s="210">
        <f t="shared" si="80"/>
        <v>89.760975609756088</v>
      </c>
      <c r="O247"/>
      <c r="P247"/>
      <c r="R247"/>
    </row>
    <row r="248" spans="1:18" s="27" customFormat="1" ht="25.5" x14ac:dyDescent="0.25">
      <c r="A248" s="335">
        <v>3221</v>
      </c>
      <c r="B248" s="336"/>
      <c r="C248" s="337"/>
      <c r="D248" s="29" t="s">
        <v>122</v>
      </c>
      <c r="E248" s="26">
        <v>0</v>
      </c>
      <c r="F248" s="26">
        <v>4500</v>
      </c>
      <c r="G248" s="26">
        <f>F248/7.5345</f>
        <v>597.25263786581718</v>
      </c>
      <c r="H248" s="26">
        <v>150</v>
      </c>
      <c r="I248" s="26"/>
      <c r="J248" s="26"/>
      <c r="K248" s="213">
        <v>0</v>
      </c>
    </row>
    <row r="249" spans="1:18" s="27" customFormat="1" x14ac:dyDescent="0.25">
      <c r="A249" s="335">
        <v>3222</v>
      </c>
      <c r="B249" s="336"/>
      <c r="C249" s="337"/>
      <c r="D249" s="29" t="s">
        <v>82</v>
      </c>
      <c r="E249" s="26">
        <v>0</v>
      </c>
      <c r="F249" s="26">
        <v>500</v>
      </c>
      <c r="G249" s="26">
        <f>F249/7.5345</f>
        <v>66.361404207313029</v>
      </c>
      <c r="H249" s="26">
        <v>50</v>
      </c>
      <c r="I249" s="26"/>
      <c r="J249" s="26"/>
      <c r="K249" s="213">
        <v>0</v>
      </c>
    </row>
    <row r="250" spans="1:18" x14ac:dyDescent="0.25">
      <c r="A250" s="335">
        <v>3223</v>
      </c>
      <c r="B250" s="336"/>
      <c r="C250" s="337"/>
      <c r="D250" s="29" t="s">
        <v>94</v>
      </c>
      <c r="E250" s="26">
        <v>100.87</v>
      </c>
      <c r="F250" s="26"/>
      <c r="G250" s="26"/>
      <c r="H250" s="26">
        <v>226</v>
      </c>
      <c r="I250" s="26">
        <v>185</v>
      </c>
      <c r="J250" s="26">
        <v>184.01</v>
      </c>
      <c r="K250" s="213">
        <f t="shared" si="80"/>
        <v>99.46486486486485</v>
      </c>
      <c r="O250" s="27"/>
      <c r="P250" s="27"/>
      <c r="R250" s="27"/>
    </row>
    <row r="251" spans="1:18" x14ac:dyDescent="0.25">
      <c r="A251" s="335">
        <v>3225</v>
      </c>
      <c r="B251" s="336"/>
      <c r="C251" s="337"/>
      <c r="D251" s="29" t="s">
        <v>123</v>
      </c>
      <c r="E251" s="26">
        <v>0</v>
      </c>
      <c r="F251" s="26"/>
      <c r="G251" s="26"/>
      <c r="H251" s="26">
        <v>50</v>
      </c>
      <c r="I251" s="26">
        <v>20</v>
      </c>
      <c r="J251" s="26"/>
      <c r="K251" s="213">
        <f t="shared" si="80"/>
        <v>0</v>
      </c>
    </row>
    <row r="252" spans="1:18" s="27" customFormat="1" x14ac:dyDescent="0.25">
      <c r="A252" s="332">
        <v>323</v>
      </c>
      <c r="B252" s="333"/>
      <c r="C252" s="334"/>
      <c r="D252" s="28" t="s">
        <v>83</v>
      </c>
      <c r="E252" s="25">
        <f>E253+E254</f>
        <v>0</v>
      </c>
      <c r="F252" s="25">
        <f t="shared" ref="F252:J252" si="95">F253+F254</f>
        <v>0</v>
      </c>
      <c r="G252" s="25">
        <f t="shared" si="95"/>
        <v>0</v>
      </c>
      <c r="H252" s="25">
        <f t="shared" si="95"/>
        <v>0</v>
      </c>
      <c r="I252" s="25"/>
      <c r="J252" s="25">
        <f t="shared" si="95"/>
        <v>0</v>
      </c>
      <c r="K252" s="210">
        <v>0</v>
      </c>
      <c r="O252"/>
      <c r="P252"/>
      <c r="R252"/>
    </row>
    <row r="253" spans="1:18" x14ac:dyDescent="0.25">
      <c r="A253" s="335">
        <v>3231</v>
      </c>
      <c r="B253" s="336"/>
      <c r="C253" s="337"/>
      <c r="D253" s="29" t="s">
        <v>125</v>
      </c>
      <c r="E253" s="26"/>
      <c r="F253" s="26"/>
      <c r="G253" s="26"/>
      <c r="H253" s="26"/>
      <c r="I253" s="26"/>
      <c r="J253" s="26"/>
      <c r="K253" s="213">
        <v>0</v>
      </c>
      <c r="O253" s="27"/>
      <c r="P253" s="27"/>
      <c r="R253" s="27"/>
    </row>
    <row r="254" spans="1:18" x14ac:dyDescent="0.25">
      <c r="A254" s="335">
        <v>3239</v>
      </c>
      <c r="B254" s="336"/>
      <c r="C254" s="337"/>
      <c r="D254" s="29" t="s">
        <v>104</v>
      </c>
      <c r="E254" s="26"/>
      <c r="F254" s="26"/>
      <c r="G254" s="26"/>
      <c r="H254" s="26"/>
      <c r="I254" s="26"/>
      <c r="J254" s="26"/>
      <c r="K254" s="213">
        <v>0</v>
      </c>
    </row>
    <row r="255" spans="1:18" s="27" customFormat="1" ht="25.5" x14ac:dyDescent="0.25">
      <c r="A255" s="332">
        <v>329</v>
      </c>
      <c r="B255" s="333"/>
      <c r="C255" s="334"/>
      <c r="D255" s="28" t="s">
        <v>73</v>
      </c>
      <c r="E255" s="25">
        <f t="shared" ref="E255:J255" si="96">E256+E257</f>
        <v>106.32</v>
      </c>
      <c r="F255" s="25">
        <f t="shared" si="96"/>
        <v>1000</v>
      </c>
      <c r="G255" s="25">
        <f t="shared" si="96"/>
        <v>132.72280841462606</v>
      </c>
      <c r="H255" s="25">
        <f t="shared" si="96"/>
        <v>100</v>
      </c>
      <c r="I255" s="25">
        <f t="shared" si="96"/>
        <v>67.069999999999993</v>
      </c>
      <c r="J255" s="25">
        <f t="shared" si="96"/>
        <v>0</v>
      </c>
      <c r="K255" s="210">
        <f t="shared" si="80"/>
        <v>0</v>
      </c>
      <c r="O255"/>
      <c r="P255"/>
      <c r="R255"/>
    </row>
    <row r="256" spans="1:18" x14ac:dyDescent="0.25">
      <c r="A256" s="335">
        <v>3293</v>
      </c>
      <c r="B256" s="336"/>
      <c r="C256" s="337"/>
      <c r="D256" s="29" t="s">
        <v>113</v>
      </c>
      <c r="E256" s="26"/>
      <c r="F256" s="26"/>
      <c r="G256" s="26"/>
      <c r="H256" s="26"/>
      <c r="I256" s="26"/>
      <c r="J256" s="26">
        <f>H256</f>
        <v>0</v>
      </c>
      <c r="K256" s="213">
        <v>0</v>
      </c>
      <c r="O256" s="27"/>
      <c r="P256" s="27"/>
      <c r="R256" s="27"/>
    </row>
    <row r="257" spans="1:18" ht="25.5" x14ac:dyDescent="0.25">
      <c r="A257" s="335">
        <v>3299</v>
      </c>
      <c r="B257" s="336"/>
      <c r="C257" s="337"/>
      <c r="D257" s="29" t="s">
        <v>73</v>
      </c>
      <c r="E257" s="26">
        <v>106.32</v>
      </c>
      <c r="F257" s="26">
        <v>1000</v>
      </c>
      <c r="G257" s="26">
        <f>F257/7.5345</f>
        <v>132.72280841462606</v>
      </c>
      <c r="H257" s="26">
        <v>100</v>
      </c>
      <c r="I257" s="26">
        <v>67.069999999999993</v>
      </c>
      <c r="J257" s="26"/>
      <c r="K257" s="213">
        <f t="shared" si="80"/>
        <v>0</v>
      </c>
    </row>
    <row r="258" spans="1:18" x14ac:dyDescent="0.25">
      <c r="A258" s="341">
        <v>34</v>
      </c>
      <c r="B258" s="342"/>
      <c r="C258" s="343"/>
      <c r="D258" s="127" t="s">
        <v>75</v>
      </c>
      <c r="E258" s="128">
        <f>SUM(E259)</f>
        <v>0.27</v>
      </c>
      <c r="F258" s="128">
        <f t="shared" ref="F258:J258" si="97">SUM(F259)</f>
        <v>0</v>
      </c>
      <c r="G258" s="128">
        <f>SUM(G259)</f>
        <v>0</v>
      </c>
      <c r="H258" s="128">
        <f t="shared" si="97"/>
        <v>75</v>
      </c>
      <c r="I258" s="128">
        <f t="shared" si="97"/>
        <v>5</v>
      </c>
      <c r="J258" s="128">
        <f t="shared" si="97"/>
        <v>2.13</v>
      </c>
      <c r="K258" s="214">
        <f t="shared" si="80"/>
        <v>42.6</v>
      </c>
    </row>
    <row r="259" spans="1:18" x14ac:dyDescent="0.25">
      <c r="A259" s="332">
        <v>343</v>
      </c>
      <c r="B259" s="333"/>
      <c r="C259" s="334"/>
      <c r="D259" s="28" t="s">
        <v>76</v>
      </c>
      <c r="E259" s="25">
        <f t="shared" ref="E259:J259" si="98">E260+E261</f>
        <v>0.27</v>
      </c>
      <c r="F259" s="25">
        <f t="shared" si="98"/>
        <v>0</v>
      </c>
      <c r="G259" s="25">
        <f t="shared" si="98"/>
        <v>0</v>
      </c>
      <c r="H259" s="25">
        <f t="shared" si="98"/>
        <v>75</v>
      </c>
      <c r="I259" s="25">
        <f t="shared" si="98"/>
        <v>5</v>
      </c>
      <c r="J259" s="25">
        <f t="shared" si="98"/>
        <v>2.13</v>
      </c>
      <c r="K259" s="210">
        <f t="shared" si="80"/>
        <v>42.6</v>
      </c>
    </row>
    <row r="260" spans="1:18" ht="25.5" x14ac:dyDescent="0.25">
      <c r="A260" s="335">
        <v>3431</v>
      </c>
      <c r="B260" s="336"/>
      <c r="C260" s="337"/>
      <c r="D260" s="29" t="s">
        <v>106</v>
      </c>
      <c r="E260" s="26"/>
      <c r="F260" s="54"/>
      <c r="G260" s="54">
        <f>F260/7.5345</f>
        <v>0</v>
      </c>
      <c r="H260" s="54">
        <v>50</v>
      </c>
      <c r="I260" s="54"/>
      <c r="J260" s="54"/>
      <c r="K260" s="211">
        <v>0</v>
      </c>
    </row>
    <row r="261" spans="1:18" x14ac:dyDescent="0.25">
      <c r="A261" s="335">
        <v>3433</v>
      </c>
      <c r="B261" s="336"/>
      <c r="C261" s="337"/>
      <c r="D261" s="29" t="s">
        <v>77</v>
      </c>
      <c r="E261" s="26">
        <v>0.27</v>
      </c>
      <c r="F261" s="26"/>
      <c r="G261" s="54">
        <f>F261/7.5345</f>
        <v>0</v>
      </c>
      <c r="H261" s="26">
        <v>25</v>
      </c>
      <c r="I261" s="26">
        <v>5</v>
      </c>
      <c r="J261" s="26">
        <v>2.13</v>
      </c>
      <c r="K261" s="213">
        <f t="shared" si="80"/>
        <v>42.6</v>
      </c>
    </row>
    <row r="262" spans="1:18" s="27" customFormat="1" ht="38.25" x14ac:dyDescent="0.25">
      <c r="A262" s="338" t="s">
        <v>171</v>
      </c>
      <c r="B262" s="339"/>
      <c r="C262" s="340"/>
      <c r="D262" s="31" t="s">
        <v>172</v>
      </c>
      <c r="E262" s="53">
        <f>E263</f>
        <v>219.16</v>
      </c>
      <c r="F262" s="53">
        <f t="shared" ref="F262:J263" si="99">F263</f>
        <v>5950</v>
      </c>
      <c r="G262" s="53">
        <f t="shared" si="99"/>
        <v>789.70071006702494</v>
      </c>
      <c r="H262" s="53">
        <f t="shared" si="99"/>
        <v>0</v>
      </c>
      <c r="I262" s="53">
        <f>I263</f>
        <v>887.15</v>
      </c>
      <c r="J262" s="53">
        <f t="shared" si="99"/>
        <v>727.7</v>
      </c>
      <c r="K262" s="209">
        <f t="shared" si="80"/>
        <v>82.026714760750735</v>
      </c>
      <c r="O262"/>
      <c r="P262"/>
      <c r="R262"/>
    </row>
    <row r="263" spans="1:18" s="27" customFormat="1" x14ac:dyDescent="0.25">
      <c r="A263" s="347">
        <v>3</v>
      </c>
      <c r="B263" s="348"/>
      <c r="C263" s="349"/>
      <c r="D263" s="28" t="s">
        <v>14</v>
      </c>
      <c r="E263" s="25">
        <f>E264+E282</f>
        <v>219.16</v>
      </c>
      <c r="F263" s="25">
        <f>F264+F282</f>
        <v>5950</v>
      </c>
      <c r="G263" s="25">
        <f>G264+G282</f>
        <v>789.70071006702494</v>
      </c>
      <c r="H263" s="25">
        <f t="shared" si="99"/>
        <v>0</v>
      </c>
      <c r="I263" s="25">
        <f>I264+I282</f>
        <v>887.15</v>
      </c>
      <c r="J263" s="25">
        <f t="shared" si="99"/>
        <v>727.7</v>
      </c>
      <c r="K263" s="210">
        <f t="shared" si="80"/>
        <v>82.026714760750735</v>
      </c>
    </row>
    <row r="264" spans="1:18" s="27" customFormat="1" x14ac:dyDescent="0.25">
      <c r="A264" s="341">
        <v>32</v>
      </c>
      <c r="B264" s="342"/>
      <c r="C264" s="343"/>
      <c r="D264" s="127" t="s">
        <v>25</v>
      </c>
      <c r="E264" s="128">
        <f>E265+E269+E274+E276</f>
        <v>219.16</v>
      </c>
      <c r="F264" s="128">
        <f>F265+F269+F274+F276</f>
        <v>5200</v>
      </c>
      <c r="G264" s="128">
        <f>G265+G269+G274+G276</f>
        <v>690.15860375605541</v>
      </c>
      <c r="H264" s="128">
        <f>H274</f>
        <v>0</v>
      </c>
      <c r="I264" s="128">
        <f>I265+I269+I274+I276</f>
        <v>887.15</v>
      </c>
      <c r="J264" s="128">
        <f>J265+J269+J274+J276</f>
        <v>727.7</v>
      </c>
      <c r="K264" s="214">
        <f t="shared" si="80"/>
        <v>82.026714760750735</v>
      </c>
    </row>
    <row r="265" spans="1:18" s="27" customFormat="1" x14ac:dyDescent="0.25">
      <c r="A265" s="332">
        <v>321</v>
      </c>
      <c r="B265" s="333"/>
      <c r="C265" s="334"/>
      <c r="D265" s="28" t="s">
        <v>68</v>
      </c>
      <c r="E265" s="25">
        <f>SUM(E266:E268)</f>
        <v>0</v>
      </c>
      <c r="F265" s="25">
        <f>F266+F267+F268</f>
        <v>2600</v>
      </c>
      <c r="G265" s="25">
        <f>G266+G267+G268</f>
        <v>345.07930187802776</v>
      </c>
      <c r="H265" s="25">
        <f>SUM(H266:H268)</f>
        <v>0</v>
      </c>
      <c r="I265" s="25">
        <f>I266+I267+I268</f>
        <v>375</v>
      </c>
      <c r="J265" s="25">
        <f>SUM(J266:J268)</f>
        <v>373.27</v>
      </c>
      <c r="K265" s="210">
        <f t="shared" si="80"/>
        <v>99.538666666666671</v>
      </c>
    </row>
    <row r="266" spans="1:18" s="27" customFormat="1" x14ac:dyDescent="0.25">
      <c r="A266" s="335">
        <v>3211</v>
      </c>
      <c r="B266" s="336"/>
      <c r="C266" s="337"/>
      <c r="D266" s="29" t="s">
        <v>78</v>
      </c>
      <c r="E266" s="26">
        <v>0</v>
      </c>
      <c r="F266" s="26">
        <v>2000</v>
      </c>
      <c r="G266" s="26">
        <f>F266/7.5345</f>
        <v>265.44561682925212</v>
      </c>
      <c r="H266" s="25">
        <f t="shared" ref="H266:H268" si="100">SUM(H267:H269)</f>
        <v>0</v>
      </c>
      <c r="I266" s="26">
        <v>165</v>
      </c>
      <c r="J266" s="26">
        <v>163.27000000000001</v>
      </c>
      <c r="K266" s="213">
        <f t="shared" ref="K266:K329" si="101">J266/I266*100</f>
        <v>98.951515151515153</v>
      </c>
    </row>
    <row r="267" spans="1:18" s="27" customFormat="1" x14ac:dyDescent="0.25">
      <c r="A267" s="335">
        <v>3213</v>
      </c>
      <c r="B267" s="336"/>
      <c r="C267" s="337"/>
      <c r="D267" s="29" t="s">
        <v>79</v>
      </c>
      <c r="E267" s="26"/>
      <c r="F267" s="26">
        <v>100</v>
      </c>
      <c r="G267" s="26">
        <f>F267/7.5345</f>
        <v>13.272280841462605</v>
      </c>
      <c r="H267" s="25">
        <f t="shared" si="100"/>
        <v>0</v>
      </c>
      <c r="I267" s="26">
        <v>210</v>
      </c>
      <c r="J267" s="26">
        <v>210</v>
      </c>
      <c r="K267" s="213">
        <f t="shared" si="101"/>
        <v>100</v>
      </c>
    </row>
    <row r="268" spans="1:18" s="27" customFormat="1" ht="25.5" x14ac:dyDescent="0.25">
      <c r="A268" s="335">
        <v>3214</v>
      </c>
      <c r="B268" s="336"/>
      <c r="C268" s="337"/>
      <c r="D268" s="29" t="s">
        <v>80</v>
      </c>
      <c r="E268" s="26">
        <v>0</v>
      </c>
      <c r="F268" s="26">
        <v>500</v>
      </c>
      <c r="G268" s="26">
        <f>F268/7.5345</f>
        <v>66.361404207313029</v>
      </c>
      <c r="H268" s="25">
        <f t="shared" si="100"/>
        <v>0</v>
      </c>
      <c r="I268" s="26"/>
      <c r="J268" s="26"/>
      <c r="K268" s="213">
        <v>0</v>
      </c>
    </row>
    <row r="269" spans="1:18" s="27" customFormat="1" x14ac:dyDescent="0.25">
      <c r="A269" s="332">
        <v>322</v>
      </c>
      <c r="B269" s="333"/>
      <c r="C269" s="334"/>
      <c r="D269" s="28" t="s">
        <v>70</v>
      </c>
      <c r="E269" s="25">
        <f>E271+E272+E270</f>
        <v>0</v>
      </c>
      <c r="F269" s="25">
        <f>F271+F272+F273</f>
        <v>2200</v>
      </c>
      <c r="G269" s="25">
        <f>G271+G272+G273</f>
        <v>291.99017851217729</v>
      </c>
      <c r="H269" s="25">
        <f>H271+H272</f>
        <v>0</v>
      </c>
      <c r="I269" s="25">
        <f>I271+I272</f>
        <v>282.14999999999998</v>
      </c>
      <c r="J269" s="25">
        <f>J271+J272</f>
        <v>124.43</v>
      </c>
      <c r="K269" s="210">
        <f t="shared" si="101"/>
        <v>44.100655679603051</v>
      </c>
    </row>
    <row r="270" spans="1:18" s="27" customFormat="1" ht="25.5" x14ac:dyDescent="0.25">
      <c r="A270" s="335">
        <v>3221</v>
      </c>
      <c r="B270" s="336"/>
      <c r="C270" s="337"/>
      <c r="D270" s="29" t="s">
        <v>122</v>
      </c>
      <c r="E270" s="26">
        <v>0</v>
      </c>
      <c r="F270" s="26"/>
      <c r="G270" s="26"/>
      <c r="H270" s="26"/>
      <c r="I270" s="26"/>
      <c r="J270" s="26"/>
      <c r="K270" s="213">
        <v>0</v>
      </c>
    </row>
    <row r="271" spans="1:18" s="27" customFormat="1" x14ac:dyDescent="0.25">
      <c r="A271" s="335">
        <v>3223</v>
      </c>
      <c r="B271" s="336"/>
      <c r="C271" s="337"/>
      <c r="D271" s="29" t="s">
        <v>94</v>
      </c>
      <c r="E271" s="26"/>
      <c r="F271" s="26">
        <v>1200</v>
      </c>
      <c r="G271" s="26">
        <f>F271/7.5345</f>
        <v>159.26737009755126</v>
      </c>
      <c r="H271" s="26"/>
      <c r="I271" s="26"/>
      <c r="J271" s="26"/>
      <c r="K271" s="213">
        <v>0</v>
      </c>
    </row>
    <row r="272" spans="1:18" s="27" customFormat="1" x14ac:dyDescent="0.25">
      <c r="A272" s="335">
        <v>3225</v>
      </c>
      <c r="B272" s="336"/>
      <c r="C272" s="337"/>
      <c r="D272" s="29" t="s">
        <v>123</v>
      </c>
      <c r="E272" s="26"/>
      <c r="F272" s="26">
        <v>500</v>
      </c>
      <c r="G272" s="26">
        <f>F272/7.5345</f>
        <v>66.361404207313029</v>
      </c>
      <c r="H272" s="26"/>
      <c r="I272" s="26">
        <v>282.14999999999998</v>
      </c>
      <c r="J272" s="26">
        <v>124.43</v>
      </c>
      <c r="K272" s="213">
        <f t="shared" si="101"/>
        <v>44.100655679603051</v>
      </c>
    </row>
    <row r="273" spans="1:18" s="27" customFormat="1" ht="25.5" x14ac:dyDescent="0.25">
      <c r="A273" s="40">
        <v>3227</v>
      </c>
      <c r="B273" s="41"/>
      <c r="C273" s="42"/>
      <c r="D273" s="29" t="s">
        <v>217</v>
      </c>
      <c r="E273" s="26"/>
      <c r="F273" s="26">
        <v>500</v>
      </c>
      <c r="G273" s="26">
        <f>F273/7.5345</f>
        <v>66.361404207313029</v>
      </c>
      <c r="H273" s="26"/>
      <c r="I273" s="26"/>
      <c r="J273" s="26"/>
      <c r="K273" s="213">
        <v>0</v>
      </c>
    </row>
    <row r="274" spans="1:18" s="27" customFormat="1" x14ac:dyDescent="0.25">
      <c r="A274" s="332">
        <v>323</v>
      </c>
      <c r="B274" s="333"/>
      <c r="C274" s="334"/>
      <c r="D274" s="28" t="s">
        <v>83</v>
      </c>
      <c r="E274" s="25">
        <f>E275</f>
        <v>0</v>
      </c>
      <c r="F274" s="25">
        <f>F275</f>
        <v>100</v>
      </c>
      <c r="G274" s="25">
        <f>G275</f>
        <v>13.272280841462605</v>
      </c>
      <c r="H274" s="25">
        <f>H285</f>
        <v>0</v>
      </c>
      <c r="I274" s="25">
        <f>I285</f>
        <v>0</v>
      </c>
      <c r="J274" s="25">
        <f>J285</f>
        <v>0</v>
      </c>
      <c r="K274" s="210">
        <v>0</v>
      </c>
    </row>
    <row r="275" spans="1:18" s="27" customFormat="1" x14ac:dyDescent="0.25">
      <c r="A275" s="335">
        <v>3234</v>
      </c>
      <c r="B275" s="350"/>
      <c r="C275" s="351"/>
      <c r="D275" s="29" t="s">
        <v>98</v>
      </c>
      <c r="E275" s="26"/>
      <c r="F275" s="26">
        <v>100</v>
      </c>
      <c r="G275" s="26">
        <f>F275/7.5345</f>
        <v>13.272280841462605</v>
      </c>
      <c r="H275" s="26"/>
      <c r="I275" s="26"/>
      <c r="J275" s="26"/>
      <c r="K275" s="213">
        <v>0</v>
      </c>
    </row>
    <row r="276" spans="1:18" s="27" customFormat="1" ht="25.5" x14ac:dyDescent="0.25">
      <c r="A276" s="332">
        <v>329</v>
      </c>
      <c r="B276" s="333"/>
      <c r="C276" s="334"/>
      <c r="D276" s="28" t="s">
        <v>73</v>
      </c>
      <c r="E276" s="25">
        <f>E277+E278+E279+E280+E281</f>
        <v>219.16</v>
      </c>
      <c r="F276" s="25">
        <f>SUM(F277:F280)</f>
        <v>300</v>
      </c>
      <c r="G276" s="25">
        <f>SUM(G277:G280)</f>
        <v>39.816842524387816</v>
      </c>
      <c r="H276" s="25">
        <f t="shared" ref="H276" si="102">H277+H278</f>
        <v>0</v>
      </c>
      <c r="I276" s="25">
        <f>I277+I278+I279+I280+I281</f>
        <v>230</v>
      </c>
      <c r="J276" s="25">
        <f t="shared" ref="J276" si="103">J277+J278+J279+J280+J281</f>
        <v>230</v>
      </c>
      <c r="K276" s="210">
        <f t="shared" si="101"/>
        <v>100</v>
      </c>
    </row>
    <row r="277" spans="1:18" s="27" customFormat="1" x14ac:dyDescent="0.25">
      <c r="A277" s="335">
        <v>3293</v>
      </c>
      <c r="B277" s="336"/>
      <c r="C277" s="337"/>
      <c r="D277" s="29" t="s">
        <v>113</v>
      </c>
      <c r="E277" s="26"/>
      <c r="F277" s="26">
        <v>100</v>
      </c>
      <c r="G277" s="26">
        <f>F277/7.5345</f>
        <v>13.272280841462605</v>
      </c>
      <c r="H277" s="26"/>
      <c r="I277" s="26"/>
      <c r="J277" s="26"/>
      <c r="K277" s="213">
        <v>0</v>
      </c>
    </row>
    <row r="278" spans="1:18" s="27" customFormat="1" x14ac:dyDescent="0.25">
      <c r="A278" s="335">
        <v>3294</v>
      </c>
      <c r="B278" s="336"/>
      <c r="C278" s="337"/>
      <c r="D278" s="29" t="s">
        <v>105</v>
      </c>
      <c r="E278" s="26"/>
      <c r="F278" s="26">
        <v>50</v>
      </c>
      <c r="G278" s="26">
        <f>F278/7.5345</f>
        <v>6.6361404207313024</v>
      </c>
      <c r="H278" s="26"/>
      <c r="I278" s="26"/>
      <c r="J278" s="26"/>
      <c r="K278" s="213">
        <v>0</v>
      </c>
    </row>
    <row r="279" spans="1:18" s="27" customFormat="1" x14ac:dyDescent="0.25">
      <c r="A279" s="335">
        <v>3295</v>
      </c>
      <c r="B279" s="336"/>
      <c r="C279" s="337"/>
      <c r="D279" s="29" t="s">
        <v>72</v>
      </c>
      <c r="E279" s="26">
        <v>219.16</v>
      </c>
      <c r="F279" s="26">
        <v>50</v>
      </c>
      <c r="G279" s="26">
        <f>F279/7.5345</f>
        <v>6.6361404207313024</v>
      </c>
      <c r="H279" s="26"/>
      <c r="I279" s="26"/>
      <c r="J279" s="26"/>
      <c r="K279" s="213">
        <v>0</v>
      </c>
    </row>
    <row r="280" spans="1:18" s="27" customFormat="1" x14ac:dyDescent="0.25">
      <c r="A280" s="335">
        <v>3296</v>
      </c>
      <c r="B280" s="336"/>
      <c r="C280" s="337"/>
      <c r="D280" s="29" t="s">
        <v>74</v>
      </c>
      <c r="E280" s="26"/>
      <c r="F280" s="26">
        <v>100</v>
      </c>
      <c r="G280" s="26">
        <f>F280/7.5345</f>
        <v>13.272280841462605</v>
      </c>
      <c r="H280" s="26"/>
      <c r="I280" s="26"/>
      <c r="J280" s="26"/>
      <c r="K280" s="213">
        <v>0</v>
      </c>
    </row>
    <row r="281" spans="1:18" s="27" customFormat="1" ht="25.5" x14ac:dyDescent="0.25">
      <c r="A281" s="335">
        <v>3299</v>
      </c>
      <c r="B281" s="336"/>
      <c r="C281" s="337"/>
      <c r="D281" s="29" t="s">
        <v>73</v>
      </c>
      <c r="E281" s="26">
        <v>0</v>
      </c>
      <c r="F281" s="26"/>
      <c r="G281" s="26"/>
      <c r="H281" s="26"/>
      <c r="I281" s="26">
        <v>230</v>
      </c>
      <c r="J281" s="26">
        <v>230</v>
      </c>
      <c r="K281" s="213">
        <f t="shared" si="101"/>
        <v>100</v>
      </c>
    </row>
    <row r="282" spans="1:18" s="27" customFormat="1" x14ac:dyDescent="0.25">
      <c r="A282" s="332">
        <v>34</v>
      </c>
      <c r="B282" s="333"/>
      <c r="C282" s="334"/>
      <c r="D282" s="28" t="s">
        <v>75</v>
      </c>
      <c r="E282" s="25">
        <f>SUM(E283)</f>
        <v>0</v>
      </c>
      <c r="F282" s="25">
        <f t="shared" ref="F282:J282" si="104">SUM(F283)</f>
        <v>750</v>
      </c>
      <c r="G282" s="25">
        <f>SUM(G283)</f>
        <v>99.542106310969544</v>
      </c>
      <c r="H282" s="25">
        <f t="shared" si="104"/>
        <v>0</v>
      </c>
      <c r="I282" s="25"/>
      <c r="J282" s="25">
        <f t="shared" si="104"/>
        <v>0</v>
      </c>
      <c r="K282" s="210">
        <v>0</v>
      </c>
    </row>
    <row r="283" spans="1:18" s="27" customFormat="1" x14ac:dyDescent="0.25">
      <c r="A283" s="332">
        <v>343</v>
      </c>
      <c r="B283" s="333"/>
      <c r="C283" s="334"/>
      <c r="D283" s="28" t="s">
        <v>76</v>
      </c>
      <c r="E283" s="25">
        <f>E284+E285</f>
        <v>0</v>
      </c>
      <c r="F283" s="25">
        <f>F284+F285</f>
        <v>750</v>
      </c>
      <c r="G283" s="25">
        <f>G284+G285</f>
        <v>99.542106310969544</v>
      </c>
      <c r="H283" s="25">
        <f t="shared" ref="H283:J283" si="105">H284</f>
        <v>0</v>
      </c>
      <c r="I283" s="25"/>
      <c r="J283" s="25">
        <f t="shared" si="105"/>
        <v>0</v>
      </c>
      <c r="K283" s="210">
        <v>0</v>
      </c>
    </row>
    <row r="284" spans="1:18" s="27" customFormat="1" ht="25.5" x14ac:dyDescent="0.25">
      <c r="A284" s="335">
        <v>3431</v>
      </c>
      <c r="B284" s="336"/>
      <c r="C284" s="337"/>
      <c r="D284" s="29" t="s">
        <v>106</v>
      </c>
      <c r="E284" s="26"/>
      <c r="F284" s="54">
        <v>500</v>
      </c>
      <c r="G284" s="54">
        <f>F284/7.5345</f>
        <v>66.361404207313029</v>
      </c>
      <c r="H284" s="54"/>
      <c r="I284" s="54"/>
      <c r="J284" s="54"/>
      <c r="K284" s="212">
        <v>0</v>
      </c>
    </row>
    <row r="285" spans="1:18" x14ac:dyDescent="0.25">
      <c r="A285" s="335">
        <v>3433</v>
      </c>
      <c r="B285" s="336"/>
      <c r="C285" s="337"/>
      <c r="D285" s="29" t="s">
        <v>77</v>
      </c>
      <c r="E285" s="26">
        <v>0</v>
      </c>
      <c r="F285" s="26">
        <v>250</v>
      </c>
      <c r="G285" s="54">
        <f>F285/7.5345</f>
        <v>33.180702103656515</v>
      </c>
      <c r="H285" s="26"/>
      <c r="I285" s="26"/>
      <c r="J285" s="26"/>
      <c r="K285" s="213">
        <v>0</v>
      </c>
      <c r="O285" s="27"/>
      <c r="P285" s="27"/>
      <c r="R285" s="27"/>
    </row>
    <row r="286" spans="1:18" s="27" customFormat="1" ht="25.5" x14ac:dyDescent="0.25">
      <c r="A286" s="338" t="s">
        <v>173</v>
      </c>
      <c r="B286" s="339"/>
      <c r="C286" s="340"/>
      <c r="D286" s="31" t="s">
        <v>174</v>
      </c>
      <c r="E286" s="53">
        <f>E287</f>
        <v>10615.17</v>
      </c>
      <c r="F286" s="53">
        <f t="shared" ref="F286:J287" si="106">F287</f>
        <v>120000</v>
      </c>
      <c r="G286" s="53">
        <f t="shared" si="106"/>
        <v>15926.737009755127</v>
      </c>
      <c r="H286" s="53">
        <f t="shared" si="106"/>
        <v>9250</v>
      </c>
      <c r="I286" s="53">
        <f t="shared" si="106"/>
        <v>13870</v>
      </c>
      <c r="J286" s="53">
        <f t="shared" si="106"/>
        <v>13865.5</v>
      </c>
      <c r="K286" s="209">
        <f t="shared" si="101"/>
        <v>99.967555875991337</v>
      </c>
      <c r="O286"/>
      <c r="P286"/>
      <c r="R286"/>
    </row>
    <row r="287" spans="1:18" s="27" customFormat="1" x14ac:dyDescent="0.25">
      <c r="A287" s="347">
        <v>3</v>
      </c>
      <c r="B287" s="348"/>
      <c r="C287" s="349"/>
      <c r="D287" s="28" t="s">
        <v>14</v>
      </c>
      <c r="E287" s="25">
        <f>E288</f>
        <v>10615.17</v>
      </c>
      <c r="F287" s="25">
        <f t="shared" si="106"/>
        <v>120000</v>
      </c>
      <c r="G287" s="25">
        <f t="shared" si="106"/>
        <v>15926.737009755127</v>
      </c>
      <c r="H287" s="25">
        <f t="shared" si="106"/>
        <v>9250</v>
      </c>
      <c r="I287" s="25">
        <f t="shared" si="106"/>
        <v>13870</v>
      </c>
      <c r="J287" s="25">
        <f t="shared" si="106"/>
        <v>13865.5</v>
      </c>
      <c r="K287" s="210">
        <f t="shared" si="101"/>
        <v>99.967555875991337</v>
      </c>
    </row>
    <row r="288" spans="1:18" s="27" customFormat="1" x14ac:dyDescent="0.25">
      <c r="A288" s="341">
        <v>32</v>
      </c>
      <c r="B288" s="342"/>
      <c r="C288" s="343"/>
      <c r="D288" s="127" t="s">
        <v>25</v>
      </c>
      <c r="E288" s="128">
        <f>E289+E291+E294</f>
        <v>10615.17</v>
      </c>
      <c r="F288" s="128">
        <f t="shared" ref="F288:J288" si="107">F289+F291+F294</f>
        <v>120000</v>
      </c>
      <c r="G288" s="128">
        <f t="shared" si="107"/>
        <v>15926.737009755127</v>
      </c>
      <c r="H288" s="128">
        <f t="shared" si="107"/>
        <v>9250</v>
      </c>
      <c r="I288" s="128">
        <f t="shared" si="107"/>
        <v>13870</v>
      </c>
      <c r="J288" s="128">
        <f t="shared" si="107"/>
        <v>13865.5</v>
      </c>
      <c r="K288" s="214">
        <f t="shared" si="101"/>
        <v>99.967555875991337</v>
      </c>
    </row>
    <row r="289" spans="1:18" s="27" customFormat="1" x14ac:dyDescent="0.25">
      <c r="A289" s="332">
        <v>321</v>
      </c>
      <c r="B289" s="333"/>
      <c r="C289" s="334"/>
      <c r="D289" s="28" t="s">
        <v>68</v>
      </c>
      <c r="E289" s="25">
        <f>E290</f>
        <v>0</v>
      </c>
      <c r="F289" s="25">
        <f t="shared" ref="F289:J289" si="108">F290</f>
        <v>0</v>
      </c>
      <c r="G289" s="25">
        <f t="shared" si="108"/>
        <v>0</v>
      </c>
      <c r="H289" s="25">
        <f t="shared" si="108"/>
        <v>0</v>
      </c>
      <c r="I289" s="25"/>
      <c r="J289" s="25">
        <f t="shared" si="108"/>
        <v>0</v>
      </c>
      <c r="K289" s="210">
        <v>0</v>
      </c>
    </row>
    <row r="290" spans="1:18" x14ac:dyDescent="0.25">
      <c r="A290" s="335">
        <v>3211</v>
      </c>
      <c r="B290" s="336"/>
      <c r="C290" s="337"/>
      <c r="D290" s="29" t="s">
        <v>78</v>
      </c>
      <c r="E290" s="26">
        <v>0</v>
      </c>
      <c r="F290" s="26"/>
      <c r="G290" s="26"/>
      <c r="H290" s="26"/>
      <c r="I290" s="26"/>
      <c r="J290" s="26"/>
      <c r="K290" s="213">
        <v>0</v>
      </c>
      <c r="O290" s="27"/>
      <c r="P290" s="27"/>
      <c r="R290" s="27"/>
    </row>
    <row r="291" spans="1:18" s="27" customFormat="1" x14ac:dyDescent="0.25">
      <c r="A291" s="332">
        <v>323</v>
      </c>
      <c r="B291" s="333"/>
      <c r="C291" s="334"/>
      <c r="D291" s="28" t="s">
        <v>83</v>
      </c>
      <c r="E291" s="25">
        <f>E292+E293</f>
        <v>7307.72</v>
      </c>
      <c r="F291" s="25">
        <f t="shared" ref="F291:J291" si="109">F292+F293</f>
        <v>100000</v>
      </c>
      <c r="G291" s="25">
        <f t="shared" si="109"/>
        <v>13272.280841462605</v>
      </c>
      <c r="H291" s="25">
        <f t="shared" si="109"/>
        <v>6600</v>
      </c>
      <c r="I291" s="25">
        <f t="shared" si="109"/>
        <v>7950</v>
      </c>
      <c r="J291" s="25">
        <f t="shared" si="109"/>
        <v>7947.5</v>
      </c>
      <c r="K291" s="210">
        <f t="shared" si="101"/>
        <v>99.968553459119491</v>
      </c>
      <c r="O291"/>
      <c r="P291"/>
      <c r="R291"/>
    </row>
    <row r="292" spans="1:18" x14ac:dyDescent="0.25">
      <c r="A292" s="335">
        <v>3231</v>
      </c>
      <c r="B292" s="336"/>
      <c r="C292" s="337"/>
      <c r="D292" s="29" t="s">
        <v>125</v>
      </c>
      <c r="E292" s="26">
        <v>7307.72</v>
      </c>
      <c r="F292" s="26">
        <v>100000</v>
      </c>
      <c r="G292" s="26">
        <f>F292/7.5345</f>
        <v>13272.280841462605</v>
      </c>
      <c r="H292" s="26">
        <v>6600</v>
      </c>
      <c r="I292" s="26">
        <v>7950</v>
      </c>
      <c r="J292" s="26">
        <v>7947.5</v>
      </c>
      <c r="K292" s="213">
        <f t="shared" si="101"/>
        <v>99.968553459119491</v>
      </c>
      <c r="O292" s="27"/>
      <c r="P292" s="27"/>
      <c r="R292" s="27"/>
    </row>
    <row r="293" spans="1:18" x14ac:dyDescent="0.25">
      <c r="A293" s="335">
        <v>3239</v>
      </c>
      <c r="B293" s="336"/>
      <c r="C293" s="337"/>
      <c r="D293" s="29" t="s">
        <v>104</v>
      </c>
      <c r="E293" s="26"/>
      <c r="F293" s="26"/>
      <c r="G293" s="26"/>
      <c r="H293" s="26"/>
      <c r="I293" s="26"/>
      <c r="J293" s="26"/>
      <c r="K293" s="213">
        <v>0</v>
      </c>
    </row>
    <row r="294" spans="1:18" s="27" customFormat="1" ht="25.5" x14ac:dyDescent="0.25">
      <c r="A294" s="332">
        <v>329</v>
      </c>
      <c r="B294" s="333"/>
      <c r="C294" s="334"/>
      <c r="D294" s="28" t="s">
        <v>73</v>
      </c>
      <c r="E294" s="25">
        <f>E295+E296</f>
        <v>3307.45</v>
      </c>
      <c r="F294" s="25">
        <f t="shared" ref="F294:J294" si="110">F295+F296</f>
        <v>20000</v>
      </c>
      <c r="G294" s="25">
        <f t="shared" si="110"/>
        <v>2654.4561682925209</v>
      </c>
      <c r="H294" s="25">
        <f t="shared" si="110"/>
        <v>2650</v>
      </c>
      <c r="I294" s="25">
        <f t="shared" si="110"/>
        <v>5920</v>
      </c>
      <c r="J294" s="25">
        <f t="shared" si="110"/>
        <v>5918</v>
      </c>
      <c r="K294" s="210">
        <f t="shared" si="101"/>
        <v>99.966216216216225</v>
      </c>
      <c r="O294"/>
      <c r="P294"/>
      <c r="R294"/>
    </row>
    <row r="295" spans="1:18" x14ac:dyDescent="0.25">
      <c r="A295" s="335">
        <v>3293</v>
      </c>
      <c r="B295" s="336"/>
      <c r="C295" s="337"/>
      <c r="D295" s="29" t="s">
        <v>113</v>
      </c>
      <c r="E295" s="26"/>
      <c r="F295" s="26"/>
      <c r="G295" s="26"/>
      <c r="H295" s="26"/>
      <c r="I295" s="26"/>
      <c r="J295" s="26">
        <f>H295</f>
        <v>0</v>
      </c>
      <c r="K295" s="213">
        <v>0</v>
      </c>
      <c r="O295" s="27"/>
      <c r="P295" s="27"/>
      <c r="R295" s="27"/>
    </row>
    <row r="296" spans="1:18" ht="25.5" x14ac:dyDescent="0.25">
      <c r="A296" s="335">
        <v>3299</v>
      </c>
      <c r="B296" s="336"/>
      <c r="C296" s="337"/>
      <c r="D296" s="29" t="s">
        <v>73</v>
      </c>
      <c r="E296" s="26">
        <v>3307.45</v>
      </c>
      <c r="F296" s="26">
        <v>20000</v>
      </c>
      <c r="G296" s="26">
        <f>F296/7.5345</f>
        <v>2654.4561682925209</v>
      </c>
      <c r="H296" s="26">
        <v>2650</v>
      </c>
      <c r="I296" s="26">
        <v>5920</v>
      </c>
      <c r="J296" s="26">
        <v>5918</v>
      </c>
      <c r="K296" s="213">
        <f t="shared" si="101"/>
        <v>99.966216216216225</v>
      </c>
    </row>
    <row r="297" spans="1:18" ht="38.25" x14ac:dyDescent="0.25">
      <c r="A297" s="338" t="s">
        <v>183</v>
      </c>
      <c r="B297" s="339"/>
      <c r="C297" s="340"/>
      <c r="D297" s="31" t="s">
        <v>222</v>
      </c>
      <c r="E297" s="53">
        <f>E298</f>
        <v>0</v>
      </c>
      <c r="F297" s="53">
        <f t="shared" ref="F297:J299" si="111">F298</f>
        <v>0</v>
      </c>
      <c r="G297" s="53">
        <f t="shared" si="111"/>
        <v>0</v>
      </c>
      <c r="H297" s="53">
        <f t="shared" si="111"/>
        <v>0</v>
      </c>
      <c r="I297" s="53">
        <f t="shared" si="111"/>
        <v>0</v>
      </c>
      <c r="J297" s="53">
        <f>J298</f>
        <v>0</v>
      </c>
      <c r="K297" s="209">
        <v>0</v>
      </c>
    </row>
    <row r="298" spans="1:18" x14ac:dyDescent="0.25">
      <c r="A298" s="347">
        <v>3</v>
      </c>
      <c r="B298" s="348"/>
      <c r="C298" s="349"/>
      <c r="D298" s="28" t="s">
        <v>14</v>
      </c>
      <c r="E298" s="25">
        <f>E299</f>
        <v>0</v>
      </c>
      <c r="F298" s="25">
        <f t="shared" si="111"/>
        <v>0</v>
      </c>
      <c r="G298" s="25">
        <f t="shared" si="111"/>
        <v>0</v>
      </c>
      <c r="H298" s="25">
        <f t="shared" si="111"/>
        <v>0</v>
      </c>
      <c r="I298" s="25">
        <f t="shared" si="111"/>
        <v>0</v>
      </c>
      <c r="J298" s="25">
        <f t="shared" si="111"/>
        <v>0</v>
      </c>
      <c r="K298" s="210">
        <v>0</v>
      </c>
    </row>
    <row r="299" spans="1:18" x14ac:dyDescent="0.25">
      <c r="A299" s="332">
        <v>32</v>
      </c>
      <c r="B299" s="333"/>
      <c r="C299" s="334"/>
      <c r="D299" s="28" t="s">
        <v>25</v>
      </c>
      <c r="E299" s="25">
        <f>E301</f>
        <v>0</v>
      </c>
      <c r="F299" s="25">
        <f>F300</f>
        <v>0</v>
      </c>
      <c r="G299" s="25">
        <f t="shared" si="111"/>
        <v>0</v>
      </c>
      <c r="H299" s="25">
        <f t="shared" si="111"/>
        <v>0</v>
      </c>
      <c r="I299" s="25">
        <f t="shared" si="111"/>
        <v>0</v>
      </c>
      <c r="J299" s="25">
        <f t="shared" si="111"/>
        <v>0</v>
      </c>
      <c r="K299" s="210">
        <v>0</v>
      </c>
    </row>
    <row r="300" spans="1:18" x14ac:dyDescent="0.25">
      <c r="A300" s="332">
        <v>322</v>
      </c>
      <c r="B300" s="333"/>
      <c r="C300" s="334"/>
      <c r="D300" s="28" t="s">
        <v>70</v>
      </c>
      <c r="E300" s="25">
        <f>E301</f>
        <v>0</v>
      </c>
      <c r="F300" s="25">
        <f>F301</f>
        <v>0</v>
      </c>
      <c r="G300" s="25">
        <f t="shared" ref="G300:H300" si="112">G301</f>
        <v>0</v>
      </c>
      <c r="H300" s="25">
        <f t="shared" si="112"/>
        <v>0</v>
      </c>
      <c r="I300" s="25">
        <f>I301+I302</f>
        <v>0</v>
      </c>
      <c r="J300" s="25">
        <f t="shared" ref="J300" si="113">J301+J302</f>
        <v>0</v>
      </c>
      <c r="K300" s="210">
        <v>0</v>
      </c>
    </row>
    <row r="301" spans="1:18" ht="24.75" customHeight="1" x14ac:dyDescent="0.25">
      <c r="A301" s="335">
        <v>3221</v>
      </c>
      <c r="B301" s="336"/>
      <c r="C301" s="337"/>
      <c r="D301" s="29" t="s">
        <v>122</v>
      </c>
      <c r="E301" s="26">
        <v>0</v>
      </c>
      <c r="F301" s="26"/>
      <c r="G301" s="26"/>
      <c r="H301" s="26"/>
      <c r="I301" s="26">
        <v>0</v>
      </c>
      <c r="J301" s="26">
        <v>0</v>
      </c>
      <c r="K301" s="213">
        <v>0</v>
      </c>
    </row>
    <row r="302" spans="1:18" ht="15" customHeight="1" x14ac:dyDescent="0.25">
      <c r="A302" s="335">
        <v>3225</v>
      </c>
      <c r="B302" s="336"/>
      <c r="C302" s="337"/>
      <c r="D302" s="29" t="s">
        <v>71</v>
      </c>
      <c r="E302" s="26"/>
      <c r="F302" s="26"/>
      <c r="G302" s="26"/>
      <c r="H302" s="26"/>
      <c r="I302" s="26">
        <v>0</v>
      </c>
      <c r="J302" s="26">
        <v>0</v>
      </c>
      <c r="K302" s="213">
        <v>0</v>
      </c>
    </row>
    <row r="303" spans="1:18" s="27" customFormat="1" ht="25.5" x14ac:dyDescent="0.25">
      <c r="A303" s="338" t="s">
        <v>175</v>
      </c>
      <c r="B303" s="339"/>
      <c r="C303" s="340"/>
      <c r="D303" s="31" t="s">
        <v>176</v>
      </c>
      <c r="E303" s="53">
        <f t="shared" ref="E303:J306" si="114">E304</f>
        <v>0</v>
      </c>
      <c r="F303" s="53">
        <f t="shared" si="114"/>
        <v>0</v>
      </c>
      <c r="G303" s="53">
        <f t="shared" si="114"/>
        <v>0</v>
      </c>
      <c r="H303" s="53">
        <f t="shared" si="114"/>
        <v>0</v>
      </c>
      <c r="I303" s="53"/>
      <c r="J303" s="53">
        <f t="shared" si="114"/>
        <v>0</v>
      </c>
      <c r="K303" s="209">
        <v>0</v>
      </c>
      <c r="O303"/>
      <c r="P303"/>
      <c r="R303"/>
    </row>
    <row r="304" spans="1:18" s="27" customFormat="1" x14ac:dyDescent="0.25">
      <c r="A304" s="347">
        <v>3</v>
      </c>
      <c r="B304" s="348"/>
      <c r="C304" s="349"/>
      <c r="D304" s="28" t="s">
        <v>14</v>
      </c>
      <c r="E304" s="25">
        <f t="shared" si="114"/>
        <v>0</v>
      </c>
      <c r="F304" s="25">
        <f t="shared" si="114"/>
        <v>0</v>
      </c>
      <c r="G304" s="25">
        <f t="shared" si="114"/>
        <v>0</v>
      </c>
      <c r="H304" s="25">
        <f t="shared" si="114"/>
        <v>0</v>
      </c>
      <c r="I304" s="25"/>
      <c r="J304" s="25">
        <f t="shared" si="114"/>
        <v>0</v>
      </c>
      <c r="K304" s="210">
        <v>0</v>
      </c>
    </row>
    <row r="305" spans="1:18" s="27" customFormat="1" x14ac:dyDescent="0.25">
      <c r="A305" s="332">
        <v>32</v>
      </c>
      <c r="B305" s="333"/>
      <c r="C305" s="334"/>
      <c r="D305" s="28" t="s">
        <v>25</v>
      </c>
      <c r="E305" s="25">
        <f t="shared" si="114"/>
        <v>0</v>
      </c>
      <c r="F305" s="25">
        <f t="shared" si="114"/>
        <v>0</v>
      </c>
      <c r="G305" s="25">
        <f t="shared" si="114"/>
        <v>0</v>
      </c>
      <c r="H305" s="25">
        <f t="shared" si="114"/>
        <v>0</v>
      </c>
      <c r="I305" s="25"/>
      <c r="J305" s="25">
        <f t="shared" si="114"/>
        <v>0</v>
      </c>
      <c r="K305" s="210">
        <v>0</v>
      </c>
    </row>
    <row r="306" spans="1:18" s="27" customFormat="1" x14ac:dyDescent="0.25">
      <c r="A306" s="332">
        <v>323</v>
      </c>
      <c r="B306" s="333"/>
      <c r="C306" s="334"/>
      <c r="D306" s="28" t="s">
        <v>83</v>
      </c>
      <c r="E306" s="25">
        <f t="shared" si="114"/>
        <v>0</v>
      </c>
      <c r="F306" s="25">
        <f t="shared" si="114"/>
        <v>0</v>
      </c>
      <c r="G306" s="25">
        <f t="shared" si="114"/>
        <v>0</v>
      </c>
      <c r="H306" s="25">
        <f t="shared" si="114"/>
        <v>0</v>
      </c>
      <c r="I306" s="25"/>
      <c r="J306" s="25">
        <f t="shared" si="114"/>
        <v>0</v>
      </c>
      <c r="K306" s="210">
        <v>0</v>
      </c>
    </row>
    <row r="307" spans="1:18" x14ac:dyDescent="0.25">
      <c r="A307" s="335">
        <v>3237</v>
      </c>
      <c r="B307" s="336"/>
      <c r="C307" s="337"/>
      <c r="D307" s="29" t="s">
        <v>84</v>
      </c>
      <c r="E307" s="26"/>
      <c r="F307" s="26"/>
      <c r="G307" s="26"/>
      <c r="H307" s="26"/>
      <c r="I307" s="26"/>
      <c r="J307" s="26"/>
      <c r="K307" s="213">
        <v>0</v>
      </c>
      <c r="O307" s="27"/>
      <c r="P307" s="27"/>
      <c r="R307" s="27"/>
    </row>
    <row r="308" spans="1:18" s="27" customFormat="1" x14ac:dyDescent="0.25">
      <c r="A308" s="338" t="s">
        <v>177</v>
      </c>
      <c r="B308" s="339"/>
      <c r="C308" s="340"/>
      <c r="D308" s="31" t="s">
        <v>178</v>
      </c>
      <c r="E308" s="53">
        <f>E309</f>
        <v>6984.2300000000005</v>
      </c>
      <c r="F308" s="53">
        <f t="shared" ref="F308:J308" si="115">F309</f>
        <v>110000</v>
      </c>
      <c r="G308" s="53">
        <f t="shared" si="115"/>
        <v>14599.508925608865</v>
      </c>
      <c r="H308" s="53">
        <f>H309</f>
        <v>10900</v>
      </c>
      <c r="I308" s="53">
        <f>I309</f>
        <v>7196.41</v>
      </c>
      <c r="J308" s="53">
        <f t="shared" si="115"/>
        <v>7196.41</v>
      </c>
      <c r="K308" s="209">
        <f t="shared" si="101"/>
        <v>100</v>
      </c>
      <c r="O308"/>
      <c r="P308"/>
      <c r="R308"/>
    </row>
    <row r="309" spans="1:18" s="27" customFormat="1" x14ac:dyDescent="0.25">
      <c r="A309" s="347">
        <v>3</v>
      </c>
      <c r="B309" s="348"/>
      <c r="C309" s="349"/>
      <c r="D309" s="28" t="s">
        <v>14</v>
      </c>
      <c r="E309" s="25">
        <f>E310+E313+E326</f>
        <v>6984.2300000000005</v>
      </c>
      <c r="F309" s="25">
        <f>F310+F313+F326</f>
        <v>110000</v>
      </c>
      <c r="G309" s="25">
        <f>G310+G313+G326</f>
        <v>14599.508925608865</v>
      </c>
      <c r="H309" s="25">
        <f>H310+H313+H326</f>
        <v>10900</v>
      </c>
      <c r="I309" s="25">
        <f>I310+I313+I326+I330</f>
        <v>7196.41</v>
      </c>
      <c r="J309" s="25">
        <f>J310+J313+J326+J330</f>
        <v>7196.41</v>
      </c>
      <c r="K309" s="210">
        <f t="shared" si="101"/>
        <v>100</v>
      </c>
    </row>
    <row r="310" spans="1:18" s="27" customFormat="1" x14ac:dyDescent="0.25">
      <c r="A310" s="332">
        <v>31</v>
      </c>
      <c r="B310" s="333"/>
      <c r="C310" s="334"/>
      <c r="D310" s="28" t="s">
        <v>15</v>
      </c>
      <c r="E310" s="25">
        <f>E311</f>
        <v>0</v>
      </c>
      <c r="F310" s="25">
        <f t="shared" ref="F310:J311" si="116">F311</f>
        <v>0</v>
      </c>
      <c r="G310" s="25">
        <f t="shared" si="116"/>
        <v>0</v>
      </c>
      <c r="H310" s="25">
        <f t="shared" si="116"/>
        <v>0</v>
      </c>
      <c r="I310" s="25"/>
      <c r="J310" s="25">
        <f t="shared" si="116"/>
        <v>0</v>
      </c>
      <c r="K310" s="210">
        <v>0</v>
      </c>
    </row>
    <row r="311" spans="1:18" s="27" customFormat="1" x14ac:dyDescent="0.25">
      <c r="A311" s="332">
        <v>312</v>
      </c>
      <c r="B311" s="333"/>
      <c r="C311" s="334"/>
      <c r="D311" s="28" t="s">
        <v>149</v>
      </c>
      <c r="E311" s="25">
        <f>E312</f>
        <v>0</v>
      </c>
      <c r="F311" s="25">
        <f t="shared" si="116"/>
        <v>0</v>
      </c>
      <c r="G311" s="25">
        <f t="shared" si="116"/>
        <v>0</v>
      </c>
      <c r="H311" s="25">
        <f t="shared" si="116"/>
        <v>0</v>
      </c>
      <c r="I311" s="25"/>
      <c r="J311" s="25">
        <f t="shared" si="116"/>
        <v>0</v>
      </c>
      <c r="K311" s="210">
        <v>0</v>
      </c>
    </row>
    <row r="312" spans="1:18" x14ac:dyDescent="0.25">
      <c r="A312" s="335">
        <v>3121</v>
      </c>
      <c r="B312" s="336"/>
      <c r="C312" s="337"/>
      <c r="D312" s="29" t="s">
        <v>64</v>
      </c>
      <c r="E312" s="26"/>
      <c r="F312" s="26"/>
      <c r="G312" s="26"/>
      <c r="H312" s="26"/>
      <c r="I312" s="26"/>
      <c r="J312" s="26"/>
      <c r="K312" s="213">
        <v>0</v>
      </c>
      <c r="O312" s="27"/>
      <c r="P312" s="27"/>
      <c r="R312" s="27"/>
    </row>
    <row r="313" spans="1:18" s="27" customFormat="1" x14ac:dyDescent="0.25">
      <c r="A313" s="341">
        <v>32</v>
      </c>
      <c r="B313" s="342"/>
      <c r="C313" s="343"/>
      <c r="D313" s="127" t="s">
        <v>15</v>
      </c>
      <c r="E313" s="128">
        <f>E314+E318+E322</f>
        <v>6984.2300000000005</v>
      </c>
      <c r="F313" s="128">
        <f>F314+F318+F322+F316</f>
        <v>110000</v>
      </c>
      <c r="G313" s="128">
        <f>G314+G318+G322+G316</f>
        <v>14599.508925608865</v>
      </c>
      <c r="H313" s="128">
        <f t="shared" ref="H313:J313" si="117">H314+H318+H322</f>
        <v>7400</v>
      </c>
      <c r="I313" s="128">
        <f t="shared" si="117"/>
        <v>5444.47</v>
      </c>
      <c r="J313" s="128">
        <f t="shared" si="117"/>
        <v>5444.47</v>
      </c>
      <c r="K313" s="214">
        <f t="shared" si="101"/>
        <v>100</v>
      </c>
      <c r="O313"/>
      <c r="P313"/>
      <c r="R313"/>
    </row>
    <row r="314" spans="1:18" s="27" customFormat="1" x14ac:dyDescent="0.25">
      <c r="A314" s="332">
        <v>321</v>
      </c>
      <c r="B314" s="333"/>
      <c r="C314" s="334"/>
      <c r="D314" s="28" t="s">
        <v>68</v>
      </c>
      <c r="E314" s="25">
        <f>E315</f>
        <v>0</v>
      </c>
      <c r="F314" s="25">
        <f t="shared" ref="F314:J314" si="118">F315</f>
        <v>0</v>
      </c>
      <c r="G314" s="25">
        <f t="shared" si="118"/>
        <v>0</v>
      </c>
      <c r="H314" s="25">
        <f t="shared" si="118"/>
        <v>0</v>
      </c>
      <c r="I314" s="25"/>
      <c r="J314" s="25">
        <f t="shared" si="118"/>
        <v>0</v>
      </c>
      <c r="K314" s="210">
        <v>0</v>
      </c>
    </row>
    <row r="315" spans="1:18" x14ac:dyDescent="0.25">
      <c r="A315" s="335">
        <v>3211</v>
      </c>
      <c r="B315" s="336"/>
      <c r="C315" s="337"/>
      <c r="D315" s="29" t="s">
        <v>78</v>
      </c>
      <c r="E315" s="26"/>
      <c r="F315" s="26">
        <v>0</v>
      </c>
      <c r="G315" s="26">
        <f>F315/7.5345</f>
        <v>0</v>
      </c>
      <c r="H315" s="26"/>
      <c r="I315" s="26"/>
      <c r="J315" s="26"/>
      <c r="K315" s="213">
        <v>0</v>
      </c>
      <c r="O315" s="27"/>
      <c r="P315" s="27"/>
      <c r="R315" s="27"/>
    </row>
    <row r="316" spans="1:18" x14ac:dyDescent="0.25">
      <c r="A316" s="332">
        <v>322</v>
      </c>
      <c r="B316" s="333"/>
      <c r="C316" s="334"/>
      <c r="D316" s="28" t="s">
        <v>70</v>
      </c>
      <c r="E316" s="25"/>
      <c r="F316" s="25">
        <f>F317</f>
        <v>10000</v>
      </c>
      <c r="G316" s="25">
        <f>G317</f>
        <v>1327.2280841462605</v>
      </c>
      <c r="H316" s="25"/>
      <c r="I316" s="25"/>
      <c r="J316" s="25"/>
      <c r="K316" s="210">
        <v>0</v>
      </c>
    </row>
    <row r="317" spans="1:18" x14ac:dyDescent="0.25">
      <c r="A317" s="335">
        <v>3225</v>
      </c>
      <c r="B317" s="336"/>
      <c r="C317" s="337"/>
      <c r="D317" s="29" t="s">
        <v>71</v>
      </c>
      <c r="E317" s="26"/>
      <c r="F317" s="26">
        <v>10000</v>
      </c>
      <c r="G317" s="26">
        <f>F317/7.5345</f>
        <v>1327.2280841462605</v>
      </c>
      <c r="H317" s="26"/>
      <c r="I317" s="26"/>
      <c r="J317" s="26"/>
      <c r="K317" s="213">
        <v>0</v>
      </c>
    </row>
    <row r="318" spans="1:18" s="27" customFormat="1" x14ac:dyDescent="0.25">
      <c r="A318" s="332">
        <v>323</v>
      </c>
      <c r="B318" s="333"/>
      <c r="C318" s="334"/>
      <c r="D318" s="28" t="s">
        <v>83</v>
      </c>
      <c r="E318" s="25">
        <f>E319+E320+E321</f>
        <v>850.09</v>
      </c>
      <c r="F318" s="25">
        <f t="shared" ref="F318:J318" si="119">F319+F320+F321</f>
        <v>0</v>
      </c>
      <c r="G318" s="25">
        <f t="shared" si="119"/>
        <v>0</v>
      </c>
      <c r="H318" s="25">
        <f t="shared" si="119"/>
        <v>0</v>
      </c>
      <c r="I318" s="25"/>
      <c r="J318" s="25">
        <f t="shared" si="119"/>
        <v>0</v>
      </c>
      <c r="K318" s="210">
        <v>0</v>
      </c>
      <c r="O318"/>
      <c r="P318"/>
      <c r="R318"/>
    </row>
    <row r="319" spans="1:18" x14ac:dyDescent="0.25">
      <c r="A319" s="335">
        <v>3236</v>
      </c>
      <c r="B319" s="336"/>
      <c r="C319" s="337"/>
      <c r="D319" s="29" t="s">
        <v>99</v>
      </c>
      <c r="E319" s="26">
        <v>850.09</v>
      </c>
      <c r="F319" s="26"/>
      <c r="G319" s="26"/>
      <c r="H319" s="26"/>
      <c r="I319" s="26"/>
      <c r="J319" s="26"/>
      <c r="K319" s="213">
        <v>0</v>
      </c>
      <c r="O319" s="27"/>
      <c r="P319" s="27"/>
      <c r="R319" s="27"/>
    </row>
    <row r="320" spans="1:18" x14ac:dyDescent="0.25">
      <c r="A320" s="335">
        <v>3237</v>
      </c>
      <c r="B320" s="336"/>
      <c r="C320" s="337"/>
      <c r="D320" s="29" t="s">
        <v>84</v>
      </c>
      <c r="E320" s="26"/>
      <c r="F320" s="26"/>
      <c r="G320" s="26"/>
      <c r="H320" s="26"/>
      <c r="I320" s="26"/>
      <c r="J320" s="26"/>
      <c r="K320" s="213">
        <v>0</v>
      </c>
    </row>
    <row r="321" spans="1:18" x14ac:dyDescent="0.25">
      <c r="A321" s="335">
        <v>3239</v>
      </c>
      <c r="B321" s="336"/>
      <c r="C321" s="337"/>
      <c r="D321" s="29" t="s">
        <v>104</v>
      </c>
      <c r="E321" s="26"/>
      <c r="F321" s="26"/>
      <c r="G321" s="26"/>
      <c r="H321" s="26"/>
      <c r="I321" s="26"/>
      <c r="J321" s="26"/>
      <c r="K321" s="213">
        <v>0</v>
      </c>
    </row>
    <row r="322" spans="1:18" s="27" customFormat="1" ht="25.5" x14ac:dyDescent="0.25">
      <c r="A322" s="332">
        <v>329</v>
      </c>
      <c r="B322" s="333"/>
      <c r="C322" s="334"/>
      <c r="D322" s="28" t="s">
        <v>73</v>
      </c>
      <c r="E322" s="25">
        <f>E323+E324+E325</f>
        <v>6134.14</v>
      </c>
      <c r="F322" s="25">
        <f>F323+F325+F324</f>
        <v>100000</v>
      </c>
      <c r="G322" s="25">
        <f>G323+G325+G324</f>
        <v>13272.280841462605</v>
      </c>
      <c r="H322" s="25">
        <f>SUM(H323:H325)</f>
        <v>7400</v>
      </c>
      <c r="I322" s="25">
        <f>SUM(I323:I325)</f>
        <v>5444.47</v>
      </c>
      <c r="J322" s="25">
        <f>SUM(J323:J325)</f>
        <v>5444.47</v>
      </c>
      <c r="K322" s="210">
        <f t="shared" si="101"/>
        <v>100</v>
      </c>
      <c r="O322"/>
      <c r="P322"/>
      <c r="R322"/>
    </row>
    <row r="323" spans="1:18" s="27" customFormat="1" x14ac:dyDescent="0.25">
      <c r="A323" s="335">
        <v>3295</v>
      </c>
      <c r="B323" s="336"/>
      <c r="C323" s="337"/>
      <c r="D323" s="29" t="s">
        <v>72</v>
      </c>
      <c r="E323" s="26">
        <v>859.38</v>
      </c>
      <c r="F323" s="26">
        <v>30000</v>
      </c>
      <c r="G323" s="26">
        <f>F323/7.5345</f>
        <v>3981.6842524387812</v>
      </c>
      <c r="H323" s="26">
        <v>3500</v>
      </c>
      <c r="I323" s="26">
        <v>535.11</v>
      </c>
      <c r="J323" s="26">
        <v>535.11</v>
      </c>
      <c r="K323" s="213">
        <f t="shared" si="101"/>
        <v>100</v>
      </c>
    </row>
    <row r="324" spans="1:18" s="27" customFormat="1" x14ac:dyDescent="0.25">
      <c r="A324" s="335">
        <v>3296</v>
      </c>
      <c r="B324" s="336"/>
      <c r="C324" s="337"/>
      <c r="D324" s="29" t="s">
        <v>74</v>
      </c>
      <c r="E324" s="97">
        <v>3359.55</v>
      </c>
      <c r="F324" s="26">
        <v>60000</v>
      </c>
      <c r="G324" s="26">
        <f>F324/7.5345</f>
        <v>7963.3685048775624</v>
      </c>
      <c r="H324" s="26">
        <v>2500</v>
      </c>
      <c r="I324" s="26">
        <v>746.57</v>
      </c>
      <c r="J324" s="26">
        <v>746.57</v>
      </c>
      <c r="K324" s="213">
        <f t="shared" si="101"/>
        <v>100</v>
      </c>
    </row>
    <row r="325" spans="1:18" ht="25.5" x14ac:dyDescent="0.25">
      <c r="A325" s="335">
        <v>3299</v>
      </c>
      <c r="B325" s="336"/>
      <c r="C325" s="337"/>
      <c r="D325" s="29" t="s">
        <v>73</v>
      </c>
      <c r="E325" s="26">
        <v>1915.21</v>
      </c>
      <c r="F325" s="26">
        <v>10000</v>
      </c>
      <c r="G325" s="26">
        <f>F325/7.5345</f>
        <v>1327.2280841462605</v>
      </c>
      <c r="H325" s="26">
        <v>1400</v>
      </c>
      <c r="I325" s="26">
        <v>4162.79</v>
      </c>
      <c r="J325" s="26">
        <v>4162.79</v>
      </c>
      <c r="K325" s="213">
        <f t="shared" si="101"/>
        <v>100</v>
      </c>
      <c r="O325" s="27"/>
      <c r="P325" s="27"/>
      <c r="R325" s="27"/>
    </row>
    <row r="326" spans="1:18" x14ac:dyDescent="0.25">
      <c r="A326" s="341">
        <v>34</v>
      </c>
      <c r="B326" s="342"/>
      <c r="C326" s="343"/>
      <c r="D326" s="127" t="s">
        <v>75</v>
      </c>
      <c r="E326" s="289">
        <f t="shared" ref="E326:J326" si="120">E327</f>
        <v>0</v>
      </c>
      <c r="F326" s="128">
        <f t="shared" si="120"/>
        <v>0</v>
      </c>
      <c r="G326" s="128">
        <f t="shared" si="120"/>
        <v>0</v>
      </c>
      <c r="H326" s="128">
        <f t="shared" si="120"/>
        <v>3500</v>
      </c>
      <c r="I326" s="128">
        <f t="shared" si="120"/>
        <v>413.79</v>
      </c>
      <c r="J326" s="128">
        <f t="shared" si="120"/>
        <v>413.79</v>
      </c>
      <c r="K326" s="279">
        <f t="shared" si="101"/>
        <v>100</v>
      </c>
    </row>
    <row r="327" spans="1:18" x14ac:dyDescent="0.25">
      <c r="A327" s="332">
        <v>343</v>
      </c>
      <c r="B327" s="333"/>
      <c r="C327" s="334"/>
      <c r="D327" s="28" t="s">
        <v>76</v>
      </c>
      <c r="E327" s="26">
        <f>E328+E329</f>
        <v>0</v>
      </c>
      <c r="F327" s="25">
        <f>F328+F329</f>
        <v>0</v>
      </c>
      <c r="G327" s="25">
        <f>G328+G329</f>
        <v>0</v>
      </c>
      <c r="H327" s="25">
        <f>SUM(H328:H329)</f>
        <v>3500</v>
      </c>
      <c r="I327" s="25">
        <f>SUM(I328:I329)</f>
        <v>413.79</v>
      </c>
      <c r="J327" s="25">
        <f>SUM(J328:J329)</f>
        <v>413.79</v>
      </c>
      <c r="K327" s="210">
        <f t="shared" si="101"/>
        <v>100</v>
      </c>
    </row>
    <row r="328" spans="1:18" ht="25.5" x14ac:dyDescent="0.25">
      <c r="A328" s="335">
        <v>3431</v>
      </c>
      <c r="B328" s="336"/>
      <c r="C328" s="337"/>
      <c r="D328" s="29" t="s">
        <v>106</v>
      </c>
      <c r="E328" s="26"/>
      <c r="F328" s="26"/>
      <c r="G328" s="26"/>
      <c r="H328" s="26">
        <v>0</v>
      </c>
      <c r="I328" s="26"/>
      <c r="J328" s="26"/>
      <c r="K328" s="213">
        <v>0</v>
      </c>
    </row>
    <row r="329" spans="1:18" x14ac:dyDescent="0.25">
      <c r="A329" s="335">
        <v>3433</v>
      </c>
      <c r="B329" s="336"/>
      <c r="C329" s="337"/>
      <c r="D329" s="29"/>
      <c r="E329" s="26"/>
      <c r="F329" s="26"/>
      <c r="G329" s="26"/>
      <c r="H329" s="26">
        <v>3500</v>
      </c>
      <c r="I329" s="26">
        <v>413.79</v>
      </c>
      <c r="J329" s="26">
        <v>413.79</v>
      </c>
      <c r="K329" s="213">
        <f t="shared" si="101"/>
        <v>100</v>
      </c>
    </row>
    <row r="330" spans="1:18" x14ac:dyDescent="0.25">
      <c r="A330" s="341">
        <v>38</v>
      </c>
      <c r="B330" s="342"/>
      <c r="C330" s="343"/>
      <c r="D330" s="127" t="s">
        <v>189</v>
      </c>
      <c r="E330" s="289">
        <f>E331</f>
        <v>0</v>
      </c>
      <c r="F330" s="128" t="e">
        <f>F331</f>
        <v>#REF!</v>
      </c>
      <c r="G330" s="128" t="e">
        <f>G331</f>
        <v>#REF!</v>
      </c>
      <c r="H330" s="290"/>
      <c r="I330" s="289">
        <f>I331</f>
        <v>1338.15</v>
      </c>
      <c r="J330" s="289">
        <f t="shared" ref="J330" si="121">J331</f>
        <v>1338.15</v>
      </c>
      <c r="K330" s="214">
        <f t="shared" ref="K330:K389" si="122">J330/I330*100</f>
        <v>100</v>
      </c>
    </row>
    <row r="331" spans="1:18" x14ac:dyDescent="0.25">
      <c r="A331" s="332">
        <v>381</v>
      </c>
      <c r="B331" s="333"/>
      <c r="C331" s="334"/>
      <c r="D331" s="28" t="s">
        <v>59</v>
      </c>
      <c r="E331" s="26">
        <f>E332</f>
        <v>0</v>
      </c>
      <c r="F331" s="25" t="e">
        <f>F332+#REF!</f>
        <v>#REF!</v>
      </c>
      <c r="G331" s="25" t="e">
        <f>G332+#REF!</f>
        <v>#REF!</v>
      </c>
      <c r="H331" s="25">
        <f>SUM(H332:H332)</f>
        <v>0</v>
      </c>
      <c r="I331" s="25">
        <f>SUM(I332:I332)</f>
        <v>1338.15</v>
      </c>
      <c r="J331" s="25">
        <f>SUM(J332:J332)</f>
        <v>1338.15</v>
      </c>
      <c r="K331" s="210">
        <f t="shared" si="122"/>
        <v>100</v>
      </c>
    </row>
    <row r="332" spans="1:18" x14ac:dyDescent="0.25">
      <c r="A332" s="335">
        <v>3812</v>
      </c>
      <c r="B332" s="336"/>
      <c r="C332" s="337"/>
      <c r="D332" s="29" t="s">
        <v>300</v>
      </c>
      <c r="E332" s="26"/>
      <c r="F332" s="26"/>
      <c r="G332" s="26"/>
      <c r="H332" s="26"/>
      <c r="I332" s="26">
        <v>1338.15</v>
      </c>
      <c r="J332" s="26">
        <v>1338.15</v>
      </c>
      <c r="K332" s="213">
        <f t="shared" si="122"/>
        <v>100</v>
      </c>
    </row>
    <row r="333" spans="1:18" s="27" customFormat="1" x14ac:dyDescent="0.25">
      <c r="A333" s="338" t="s">
        <v>179</v>
      </c>
      <c r="B333" s="339"/>
      <c r="C333" s="340"/>
      <c r="D333" s="31" t="s">
        <v>180</v>
      </c>
      <c r="E333" s="53">
        <f>E334</f>
        <v>2229.12</v>
      </c>
      <c r="F333" s="53">
        <f t="shared" ref="F333:J334" si="123">F334</f>
        <v>18500</v>
      </c>
      <c r="G333" s="53">
        <f t="shared" si="123"/>
        <v>2455.3719556705814</v>
      </c>
      <c r="H333" s="53">
        <f t="shared" si="123"/>
        <v>3517</v>
      </c>
      <c r="I333" s="53">
        <f t="shared" si="123"/>
        <v>2358.09</v>
      </c>
      <c r="J333" s="53">
        <f t="shared" si="123"/>
        <v>2358.09</v>
      </c>
      <c r="K333" s="209">
        <f t="shared" si="122"/>
        <v>100</v>
      </c>
      <c r="O333"/>
      <c r="P333"/>
      <c r="R333"/>
    </row>
    <row r="334" spans="1:18" s="27" customFormat="1" x14ac:dyDescent="0.25">
      <c r="A334" s="347">
        <v>3</v>
      </c>
      <c r="B334" s="348"/>
      <c r="C334" s="349"/>
      <c r="D334" s="28" t="s">
        <v>14</v>
      </c>
      <c r="E334" s="25">
        <f>E335</f>
        <v>2229.12</v>
      </c>
      <c r="F334" s="25">
        <f t="shared" si="123"/>
        <v>18500</v>
      </c>
      <c r="G334" s="25">
        <f t="shared" si="123"/>
        <v>2455.3719556705814</v>
      </c>
      <c r="H334" s="25">
        <f t="shared" si="123"/>
        <v>3517</v>
      </c>
      <c r="I334" s="25">
        <f t="shared" si="123"/>
        <v>2358.09</v>
      </c>
      <c r="J334" s="25">
        <f t="shared" si="123"/>
        <v>2358.09</v>
      </c>
      <c r="K334" s="210">
        <f t="shared" si="122"/>
        <v>100</v>
      </c>
    </row>
    <row r="335" spans="1:18" s="27" customFormat="1" x14ac:dyDescent="0.25">
      <c r="A335" s="341">
        <v>32</v>
      </c>
      <c r="B335" s="342"/>
      <c r="C335" s="343"/>
      <c r="D335" s="127" t="s">
        <v>25</v>
      </c>
      <c r="E335" s="128">
        <f>E338+E341+E336</f>
        <v>2229.12</v>
      </c>
      <c r="F335" s="128">
        <f>F336+F338+F341</f>
        <v>18500</v>
      </c>
      <c r="G335" s="128">
        <f>G336+G338+G341</f>
        <v>2455.3719556705814</v>
      </c>
      <c r="H335" s="128">
        <f>H338+H341+H336</f>
        <v>3517</v>
      </c>
      <c r="I335" s="128">
        <f t="shared" ref="I335:J335" si="124">I338+I341+I336</f>
        <v>2358.09</v>
      </c>
      <c r="J335" s="128">
        <f t="shared" si="124"/>
        <v>2358.09</v>
      </c>
      <c r="K335" s="214">
        <f t="shared" si="122"/>
        <v>100</v>
      </c>
    </row>
    <row r="336" spans="1:18" s="27" customFormat="1" x14ac:dyDescent="0.25">
      <c r="A336" s="332">
        <v>321</v>
      </c>
      <c r="B336" s="333"/>
      <c r="C336" s="334"/>
      <c r="D336" s="28" t="s">
        <v>68</v>
      </c>
      <c r="E336" s="25">
        <f t="shared" ref="E336:J336" si="125">E337</f>
        <v>1884.66</v>
      </c>
      <c r="F336" s="25">
        <f t="shared" si="125"/>
        <v>15000</v>
      </c>
      <c r="G336" s="25">
        <f t="shared" si="125"/>
        <v>1990.8421262193906</v>
      </c>
      <c r="H336" s="25">
        <f t="shared" si="125"/>
        <v>3318</v>
      </c>
      <c r="I336" s="25">
        <f t="shared" si="125"/>
        <v>2358.09</v>
      </c>
      <c r="J336" s="25">
        <f t="shared" si="125"/>
        <v>2358.09</v>
      </c>
      <c r="K336" s="210">
        <f t="shared" si="122"/>
        <v>100</v>
      </c>
    </row>
    <row r="337" spans="1:18" s="27" customFormat="1" x14ac:dyDescent="0.25">
      <c r="A337" s="335">
        <v>3211</v>
      </c>
      <c r="B337" s="336"/>
      <c r="C337" s="337"/>
      <c r="D337" s="29" t="s">
        <v>78</v>
      </c>
      <c r="E337" s="26">
        <v>1884.66</v>
      </c>
      <c r="F337" s="26">
        <v>15000</v>
      </c>
      <c r="G337" s="26">
        <f>F337/7.5345</f>
        <v>1990.8421262193906</v>
      </c>
      <c r="H337" s="26">
        <v>3318</v>
      </c>
      <c r="I337" s="26">
        <v>2358.09</v>
      </c>
      <c r="J337" s="26">
        <v>2358.09</v>
      </c>
      <c r="K337" s="213">
        <f t="shared" si="122"/>
        <v>100</v>
      </c>
    </row>
    <row r="338" spans="1:18" s="27" customFormat="1" x14ac:dyDescent="0.25">
      <c r="A338" s="332">
        <v>322</v>
      </c>
      <c r="B338" s="333"/>
      <c r="C338" s="334"/>
      <c r="D338" s="28" t="s">
        <v>70</v>
      </c>
      <c r="E338" s="25">
        <f>E339+E340</f>
        <v>26.99</v>
      </c>
      <c r="F338" s="25">
        <f t="shared" ref="F338:J338" si="126">F339+F340</f>
        <v>1000</v>
      </c>
      <c r="G338" s="25">
        <f t="shared" si="126"/>
        <v>132.72280841462606</v>
      </c>
      <c r="H338" s="25">
        <f t="shared" si="126"/>
        <v>199</v>
      </c>
      <c r="I338" s="25"/>
      <c r="J338" s="25">
        <f t="shared" si="126"/>
        <v>0</v>
      </c>
      <c r="K338" s="210">
        <v>0</v>
      </c>
    </row>
    <row r="339" spans="1:18" ht="25.5" x14ac:dyDescent="0.25">
      <c r="A339" s="335">
        <v>3221</v>
      </c>
      <c r="B339" s="336"/>
      <c r="C339" s="337"/>
      <c r="D339" s="29" t="s">
        <v>122</v>
      </c>
      <c r="E339" s="26">
        <v>26.99</v>
      </c>
      <c r="F339" s="26">
        <v>700</v>
      </c>
      <c r="G339" s="26">
        <f>F339/7.5345</f>
        <v>92.905965890238235</v>
      </c>
      <c r="H339" s="26">
        <v>199</v>
      </c>
      <c r="I339" s="26"/>
      <c r="J339" s="26"/>
      <c r="K339" s="213">
        <v>0</v>
      </c>
      <c r="O339" s="27"/>
      <c r="P339" s="27"/>
      <c r="R339" s="27"/>
    </row>
    <row r="340" spans="1:18" x14ac:dyDescent="0.25">
      <c r="A340" s="335">
        <v>3225</v>
      </c>
      <c r="B340" s="336"/>
      <c r="C340" s="337"/>
      <c r="D340" s="29" t="s">
        <v>123</v>
      </c>
      <c r="E340" s="26">
        <v>0</v>
      </c>
      <c r="F340" s="26">
        <v>300</v>
      </c>
      <c r="G340" s="26">
        <f>F340/7.5345</f>
        <v>39.816842524387816</v>
      </c>
      <c r="H340" s="26"/>
      <c r="I340" s="26"/>
      <c r="J340" s="26"/>
      <c r="K340" s="213">
        <v>0</v>
      </c>
    </row>
    <row r="341" spans="1:18" s="27" customFormat="1" ht="25.5" x14ac:dyDescent="0.25">
      <c r="A341" s="332">
        <v>329</v>
      </c>
      <c r="B341" s="333"/>
      <c r="C341" s="334"/>
      <c r="D341" s="28" t="s">
        <v>73</v>
      </c>
      <c r="E341" s="25">
        <f>E342</f>
        <v>317.47000000000003</v>
      </c>
      <c r="F341" s="25">
        <f t="shared" ref="F341:J341" si="127">F342</f>
        <v>2500</v>
      </c>
      <c r="G341" s="25">
        <f t="shared" si="127"/>
        <v>331.80702103656512</v>
      </c>
      <c r="H341" s="25">
        <f t="shared" si="127"/>
        <v>0</v>
      </c>
      <c r="I341" s="25">
        <f t="shared" si="127"/>
        <v>0</v>
      </c>
      <c r="J341" s="25">
        <f t="shared" si="127"/>
        <v>0</v>
      </c>
      <c r="K341" s="210">
        <v>0</v>
      </c>
      <c r="O341"/>
      <c r="P341"/>
      <c r="R341"/>
    </row>
    <row r="342" spans="1:18" ht="25.5" x14ac:dyDescent="0.25">
      <c r="A342" s="335">
        <v>3299</v>
      </c>
      <c r="B342" s="336"/>
      <c r="C342" s="337"/>
      <c r="D342" s="29" t="s">
        <v>73</v>
      </c>
      <c r="E342" s="26">
        <v>317.47000000000003</v>
      </c>
      <c r="F342" s="26">
        <v>2500</v>
      </c>
      <c r="G342" s="26">
        <f>F342/7.5345</f>
        <v>331.80702103656512</v>
      </c>
      <c r="H342" s="26"/>
      <c r="I342" s="26"/>
      <c r="J342" s="26"/>
      <c r="K342" s="213">
        <v>0</v>
      </c>
      <c r="O342" s="27"/>
      <c r="P342" s="27"/>
      <c r="R342" s="27"/>
    </row>
    <row r="343" spans="1:18" ht="25.5" customHeight="1" x14ac:dyDescent="0.25">
      <c r="A343" s="338" t="s">
        <v>212</v>
      </c>
      <c r="B343" s="339"/>
      <c r="C343" s="340"/>
      <c r="D343" s="31" t="s">
        <v>213</v>
      </c>
      <c r="E343" s="53">
        <f t="shared" ref="E343:J343" si="128">E344</f>
        <v>0</v>
      </c>
      <c r="F343" s="53">
        <f t="shared" si="128"/>
        <v>1000</v>
      </c>
      <c r="G343" s="53">
        <f t="shared" si="128"/>
        <v>132.72280841462606</v>
      </c>
      <c r="H343" s="53">
        <f t="shared" si="128"/>
        <v>581</v>
      </c>
      <c r="I343" s="53">
        <f t="shared" si="128"/>
        <v>1102.6600000000001</v>
      </c>
      <c r="J343" s="53">
        <f t="shared" si="128"/>
        <v>0</v>
      </c>
      <c r="K343" s="209">
        <f t="shared" si="122"/>
        <v>0</v>
      </c>
    </row>
    <row r="344" spans="1:18" x14ac:dyDescent="0.25">
      <c r="A344" s="347">
        <v>3</v>
      </c>
      <c r="B344" s="348"/>
      <c r="C344" s="349"/>
      <c r="D344" s="28" t="s">
        <v>14</v>
      </c>
      <c r="E344" s="25">
        <f t="shared" ref="E344:J344" si="129">E345</f>
        <v>0</v>
      </c>
      <c r="F344" s="25">
        <f t="shared" si="129"/>
        <v>1000</v>
      </c>
      <c r="G344" s="25">
        <f t="shared" si="129"/>
        <v>132.72280841462606</v>
      </c>
      <c r="H344" s="25">
        <f t="shared" si="129"/>
        <v>581</v>
      </c>
      <c r="I344" s="25">
        <f t="shared" si="129"/>
        <v>1102.6600000000001</v>
      </c>
      <c r="J344" s="25">
        <f t="shared" si="129"/>
        <v>0</v>
      </c>
      <c r="K344" s="210">
        <f t="shared" si="122"/>
        <v>0</v>
      </c>
    </row>
    <row r="345" spans="1:18" x14ac:dyDescent="0.25">
      <c r="A345" s="341">
        <v>32</v>
      </c>
      <c r="B345" s="342"/>
      <c r="C345" s="343"/>
      <c r="D345" s="127" t="s">
        <v>25</v>
      </c>
      <c r="E345" s="128">
        <f t="shared" ref="E345" si="130">E352+E355+E357+E360+SUM(E349)</f>
        <v>0</v>
      </c>
      <c r="F345" s="128">
        <f>F349</f>
        <v>1000</v>
      </c>
      <c r="G345" s="128">
        <f>G349</f>
        <v>132.72280841462606</v>
      </c>
      <c r="H345" s="128">
        <f>H346+H349+H351</f>
        <v>581</v>
      </c>
      <c r="I345" s="128">
        <f>I346+I349+I351</f>
        <v>1102.6600000000001</v>
      </c>
      <c r="J345" s="128">
        <f t="shared" ref="J345" si="131">J346+J349+J351</f>
        <v>0</v>
      </c>
      <c r="K345" s="214">
        <f t="shared" si="122"/>
        <v>0</v>
      </c>
    </row>
    <row r="346" spans="1:18" x14ac:dyDescent="0.25">
      <c r="A346" s="332">
        <v>321</v>
      </c>
      <c r="B346" s="333"/>
      <c r="C346" s="334"/>
      <c r="D346" s="28" t="s">
        <v>68</v>
      </c>
      <c r="E346" s="25"/>
      <c r="F346" s="25">
        <f>F347</f>
        <v>0</v>
      </c>
      <c r="G346" s="25">
        <f>G347</f>
        <v>0</v>
      </c>
      <c r="H346" s="25">
        <f>SUM(H347:H348)</f>
        <v>201</v>
      </c>
      <c r="I346" s="25">
        <f>SUM(I347:I348)</f>
        <v>0</v>
      </c>
      <c r="J346" s="25">
        <f>SUM(J347:J348)</f>
        <v>0</v>
      </c>
      <c r="K346" s="210">
        <v>0</v>
      </c>
    </row>
    <row r="347" spans="1:18" x14ac:dyDescent="0.25">
      <c r="A347" s="335">
        <v>3211</v>
      </c>
      <c r="B347" s="336"/>
      <c r="C347" s="337"/>
      <c r="D347" s="29" t="s">
        <v>78</v>
      </c>
      <c r="E347" s="26"/>
      <c r="F347" s="26"/>
      <c r="G347" s="26">
        <f>F347/7.5345</f>
        <v>0</v>
      </c>
      <c r="H347" s="26">
        <v>135</v>
      </c>
      <c r="I347" s="26"/>
      <c r="J347" s="26"/>
      <c r="K347" s="213">
        <v>0</v>
      </c>
    </row>
    <row r="348" spans="1:18" ht="25.5" x14ac:dyDescent="0.25">
      <c r="A348" s="40">
        <v>3214</v>
      </c>
      <c r="B348" s="117"/>
      <c r="C348" s="118"/>
      <c r="D348" s="29" t="s">
        <v>80</v>
      </c>
      <c r="E348" s="26"/>
      <c r="F348" s="26"/>
      <c r="G348" s="26"/>
      <c r="H348" s="26">
        <v>66</v>
      </c>
      <c r="I348" s="26"/>
      <c r="J348" s="26"/>
      <c r="K348" s="213">
        <v>0</v>
      </c>
    </row>
    <row r="349" spans="1:18" x14ac:dyDescent="0.25">
      <c r="A349" s="332">
        <v>322</v>
      </c>
      <c r="B349" s="333"/>
      <c r="C349" s="334"/>
      <c r="D349" s="28" t="s">
        <v>70</v>
      </c>
      <c r="E349" s="25">
        <f>E350+E352</f>
        <v>0</v>
      </c>
      <c r="F349" s="25">
        <f t="shared" ref="F349:G349" si="132">F350+F352</f>
        <v>1000</v>
      </c>
      <c r="G349" s="25">
        <f t="shared" si="132"/>
        <v>132.72280841462606</v>
      </c>
      <c r="H349" s="25">
        <f>H350</f>
        <v>314</v>
      </c>
      <c r="I349" s="25">
        <f>I350</f>
        <v>0</v>
      </c>
      <c r="J349" s="25">
        <f>J350</f>
        <v>0</v>
      </c>
      <c r="K349" s="210">
        <v>0</v>
      </c>
    </row>
    <row r="350" spans="1:18" ht="25.5" x14ac:dyDescent="0.25">
      <c r="A350" s="335">
        <v>3221</v>
      </c>
      <c r="B350" s="336"/>
      <c r="C350" s="337"/>
      <c r="D350" s="29" t="s">
        <v>122</v>
      </c>
      <c r="E350" s="26"/>
      <c r="F350" s="26">
        <v>1000</v>
      </c>
      <c r="G350" s="26">
        <f>F350/7.5345</f>
        <v>132.72280841462606</v>
      </c>
      <c r="H350" s="26">
        <v>314</v>
      </c>
      <c r="I350" s="26"/>
      <c r="J350" s="26">
        <v>0</v>
      </c>
      <c r="K350" s="213">
        <v>0</v>
      </c>
    </row>
    <row r="351" spans="1:18" ht="25.5" x14ac:dyDescent="0.25">
      <c r="A351" s="116">
        <v>329</v>
      </c>
      <c r="B351" s="117"/>
      <c r="C351" s="118"/>
      <c r="D351" s="28" t="s">
        <v>73</v>
      </c>
      <c r="E351" s="25"/>
      <c r="F351" s="25"/>
      <c r="G351" s="25"/>
      <c r="H351" s="25">
        <f>H352</f>
        <v>66</v>
      </c>
      <c r="I351" s="25">
        <f>I352</f>
        <v>1102.6600000000001</v>
      </c>
      <c r="J351" s="25">
        <f>J352</f>
        <v>0</v>
      </c>
      <c r="K351" s="210">
        <f t="shared" si="122"/>
        <v>0</v>
      </c>
    </row>
    <row r="352" spans="1:18" ht="25.5" x14ac:dyDescent="0.25">
      <c r="A352" s="40">
        <v>3299</v>
      </c>
      <c r="B352" s="41"/>
      <c r="C352" s="42"/>
      <c r="D352" s="29" t="s">
        <v>73</v>
      </c>
      <c r="E352" s="26"/>
      <c r="F352" s="26"/>
      <c r="G352" s="26"/>
      <c r="H352" s="26">
        <v>66</v>
      </c>
      <c r="I352" s="26">
        <v>1102.6600000000001</v>
      </c>
      <c r="J352" s="26">
        <v>0</v>
      </c>
      <c r="K352" s="213">
        <f t="shared" si="122"/>
        <v>0</v>
      </c>
    </row>
    <row r="353" spans="1:18" s="27" customFormat="1" ht="25.5" x14ac:dyDescent="0.25">
      <c r="A353" s="352" t="s">
        <v>128</v>
      </c>
      <c r="B353" s="353"/>
      <c r="C353" s="354"/>
      <c r="D353" s="30" t="s">
        <v>181</v>
      </c>
      <c r="E353" s="52">
        <f>E354+E364</f>
        <v>1578205.91</v>
      </c>
      <c r="F353" s="52">
        <f t="shared" ref="F353:J353" si="133">F354+F364</f>
        <v>11982400</v>
      </c>
      <c r="G353" s="52">
        <f t="shared" si="133"/>
        <v>1590337.7795474152</v>
      </c>
      <c r="H353" s="52">
        <f t="shared" si="133"/>
        <v>1738000</v>
      </c>
      <c r="I353" s="52">
        <f t="shared" si="133"/>
        <v>1811750.1500000001</v>
      </c>
      <c r="J353" s="52">
        <f t="shared" si="133"/>
        <v>1811750.1500000001</v>
      </c>
      <c r="K353" s="208">
        <f t="shared" si="122"/>
        <v>100</v>
      </c>
      <c r="O353"/>
      <c r="P353"/>
      <c r="R353"/>
    </row>
    <row r="354" spans="1:18" s="27" customFormat="1" x14ac:dyDescent="0.25">
      <c r="A354" s="338" t="s">
        <v>169</v>
      </c>
      <c r="B354" s="339"/>
      <c r="C354" s="340"/>
      <c r="D354" s="31" t="s">
        <v>170</v>
      </c>
      <c r="E354" s="53">
        <f>E355</f>
        <v>0</v>
      </c>
      <c r="F354" s="53">
        <f t="shared" ref="F354:J355" si="134">F355</f>
        <v>400</v>
      </c>
      <c r="G354" s="53">
        <f t="shared" si="134"/>
        <v>53.089123365850419</v>
      </c>
      <c r="H354" s="53">
        <f t="shared" si="134"/>
        <v>0</v>
      </c>
      <c r="I354" s="53"/>
      <c r="J354" s="53">
        <f t="shared" si="134"/>
        <v>0</v>
      </c>
      <c r="K354" s="209">
        <v>0</v>
      </c>
    </row>
    <row r="355" spans="1:18" s="27" customFormat="1" x14ac:dyDescent="0.25">
      <c r="A355" s="347">
        <v>3</v>
      </c>
      <c r="B355" s="348"/>
      <c r="C355" s="349"/>
      <c r="D355" s="28" t="s">
        <v>14</v>
      </c>
      <c r="E355" s="25">
        <f>E356</f>
        <v>0</v>
      </c>
      <c r="F355" s="25">
        <f t="shared" si="134"/>
        <v>400</v>
      </c>
      <c r="G355" s="25">
        <f t="shared" si="134"/>
        <v>53.089123365850419</v>
      </c>
      <c r="H355" s="25">
        <f t="shared" si="134"/>
        <v>0</v>
      </c>
      <c r="I355" s="25"/>
      <c r="J355" s="25">
        <f t="shared" si="134"/>
        <v>0</v>
      </c>
      <c r="K355" s="210">
        <v>0</v>
      </c>
    </row>
    <row r="356" spans="1:18" s="27" customFormat="1" x14ac:dyDescent="0.25">
      <c r="A356" s="332">
        <v>31</v>
      </c>
      <c r="B356" s="333"/>
      <c r="C356" s="334"/>
      <c r="D356" s="28" t="s">
        <v>15</v>
      </c>
      <c r="E356" s="25">
        <f>E357+E359+E361</f>
        <v>0</v>
      </c>
      <c r="F356" s="25">
        <f t="shared" ref="F356:J356" si="135">F357+F359+F361</f>
        <v>400</v>
      </c>
      <c r="G356" s="25">
        <f t="shared" si="135"/>
        <v>53.089123365850419</v>
      </c>
      <c r="H356" s="25">
        <f t="shared" si="135"/>
        <v>0</v>
      </c>
      <c r="I356" s="25"/>
      <c r="J356" s="25">
        <f t="shared" si="135"/>
        <v>0</v>
      </c>
      <c r="K356" s="210">
        <v>0</v>
      </c>
    </row>
    <row r="357" spans="1:18" s="27" customFormat="1" x14ac:dyDescent="0.25">
      <c r="A357" s="332">
        <v>311</v>
      </c>
      <c r="B357" s="333"/>
      <c r="C357" s="334"/>
      <c r="D357" s="28" t="s">
        <v>149</v>
      </c>
      <c r="E357" s="25">
        <f>E358</f>
        <v>0</v>
      </c>
      <c r="F357" s="25">
        <f t="shared" ref="F357:J357" si="136">F358</f>
        <v>100</v>
      </c>
      <c r="G357" s="25">
        <f t="shared" si="136"/>
        <v>13.272280841462605</v>
      </c>
      <c r="H357" s="25">
        <f t="shared" si="136"/>
        <v>0</v>
      </c>
      <c r="I357" s="25"/>
      <c r="J357" s="25">
        <f t="shared" si="136"/>
        <v>0</v>
      </c>
      <c r="K357" s="210">
        <v>0</v>
      </c>
    </row>
    <row r="358" spans="1:18" x14ac:dyDescent="0.25">
      <c r="A358" s="335">
        <v>3111</v>
      </c>
      <c r="B358" s="336"/>
      <c r="C358" s="337"/>
      <c r="D358" s="29" t="s">
        <v>64</v>
      </c>
      <c r="E358" s="26"/>
      <c r="F358" s="26">
        <v>100</v>
      </c>
      <c r="G358" s="26">
        <f>F358/7.5345</f>
        <v>13.272280841462605</v>
      </c>
      <c r="H358" s="26"/>
      <c r="I358" s="26"/>
      <c r="J358" s="26"/>
      <c r="K358" s="213">
        <v>0</v>
      </c>
      <c r="O358" s="27"/>
      <c r="P358" s="27"/>
      <c r="R358" s="27"/>
    </row>
    <row r="359" spans="1:18" s="27" customFormat="1" x14ac:dyDescent="0.25">
      <c r="A359" s="332">
        <v>312</v>
      </c>
      <c r="B359" s="333"/>
      <c r="C359" s="334"/>
      <c r="D359" s="28" t="s">
        <v>65</v>
      </c>
      <c r="E359" s="25">
        <f>E360</f>
        <v>0</v>
      </c>
      <c r="F359" s="25">
        <f t="shared" ref="F359:J359" si="137">F360</f>
        <v>0</v>
      </c>
      <c r="G359" s="25">
        <f t="shared" si="137"/>
        <v>0</v>
      </c>
      <c r="H359" s="25">
        <f t="shared" si="137"/>
        <v>0</v>
      </c>
      <c r="I359" s="25"/>
      <c r="J359" s="25">
        <f t="shared" si="137"/>
        <v>0</v>
      </c>
      <c r="K359" s="210">
        <v>0</v>
      </c>
      <c r="O359"/>
      <c r="P359"/>
      <c r="R359"/>
    </row>
    <row r="360" spans="1:18" x14ac:dyDescent="0.25">
      <c r="A360" s="335">
        <v>3121</v>
      </c>
      <c r="B360" s="336"/>
      <c r="C360" s="337"/>
      <c r="D360" s="29" t="s">
        <v>65</v>
      </c>
      <c r="E360" s="26"/>
      <c r="F360" s="26"/>
      <c r="G360" s="26"/>
      <c r="H360" s="26"/>
      <c r="I360" s="26"/>
      <c r="J360" s="26"/>
      <c r="K360" s="213">
        <v>0</v>
      </c>
      <c r="O360" s="27"/>
      <c r="P360" s="27"/>
      <c r="R360" s="27"/>
    </row>
    <row r="361" spans="1:18" s="27" customFormat="1" x14ac:dyDescent="0.25">
      <c r="A361" s="332">
        <v>313</v>
      </c>
      <c r="B361" s="333"/>
      <c r="C361" s="334"/>
      <c r="D361" s="28" t="s">
        <v>66</v>
      </c>
      <c r="E361" s="25">
        <f>E362</f>
        <v>0</v>
      </c>
      <c r="F361" s="25">
        <f>F362+F363</f>
        <v>300</v>
      </c>
      <c r="G361" s="25">
        <f>G362+G363</f>
        <v>39.816842524387816</v>
      </c>
      <c r="H361" s="25">
        <f t="shared" ref="H361:J361" si="138">H362</f>
        <v>0</v>
      </c>
      <c r="I361" s="25"/>
      <c r="J361" s="25">
        <f t="shared" si="138"/>
        <v>0</v>
      </c>
      <c r="K361" s="210">
        <v>0</v>
      </c>
      <c r="O361"/>
      <c r="P361"/>
      <c r="R361"/>
    </row>
    <row r="362" spans="1:18" ht="25.5" x14ac:dyDescent="0.25">
      <c r="A362" s="335">
        <v>3132</v>
      </c>
      <c r="B362" s="336"/>
      <c r="C362" s="337"/>
      <c r="D362" s="29" t="s">
        <v>67</v>
      </c>
      <c r="E362" s="26"/>
      <c r="F362" s="26">
        <v>200</v>
      </c>
      <c r="G362" s="26">
        <f>F362/7.5345</f>
        <v>26.54456168292521</v>
      </c>
      <c r="H362" s="26"/>
      <c r="I362" s="26"/>
      <c r="J362" s="26"/>
      <c r="K362" s="213">
        <v>0</v>
      </c>
      <c r="O362" s="27"/>
      <c r="P362" s="27"/>
      <c r="R362" s="27"/>
    </row>
    <row r="363" spans="1:18" ht="25.5" x14ac:dyDescent="0.25">
      <c r="A363" s="335">
        <v>3133</v>
      </c>
      <c r="B363" s="336"/>
      <c r="C363" s="337"/>
      <c r="D363" s="29" t="s">
        <v>218</v>
      </c>
      <c r="E363" s="26"/>
      <c r="F363" s="26">
        <v>100</v>
      </c>
      <c r="G363" s="26">
        <f>F363/7.5345</f>
        <v>13.272280841462605</v>
      </c>
      <c r="H363" s="26"/>
      <c r="I363" s="26"/>
      <c r="J363" s="26"/>
      <c r="K363" s="213">
        <v>0</v>
      </c>
    </row>
    <row r="364" spans="1:18" s="27" customFormat="1" x14ac:dyDescent="0.25">
      <c r="A364" s="338" t="s">
        <v>177</v>
      </c>
      <c r="B364" s="339"/>
      <c r="C364" s="340"/>
      <c r="D364" s="31" t="s">
        <v>178</v>
      </c>
      <c r="E364" s="53">
        <f>E365</f>
        <v>1578205.91</v>
      </c>
      <c r="F364" s="53">
        <f t="shared" ref="F364:J364" si="139">F365</f>
        <v>11982000</v>
      </c>
      <c r="G364" s="53">
        <f t="shared" si="139"/>
        <v>1590284.6904240493</v>
      </c>
      <c r="H364" s="53">
        <f t="shared" si="139"/>
        <v>1738000</v>
      </c>
      <c r="I364" s="53">
        <f t="shared" si="139"/>
        <v>1811750.1500000001</v>
      </c>
      <c r="J364" s="53">
        <f t="shared" si="139"/>
        <v>1811750.1500000001</v>
      </c>
      <c r="K364" s="209">
        <f t="shared" si="122"/>
        <v>100</v>
      </c>
      <c r="O364"/>
      <c r="P364"/>
      <c r="R364"/>
    </row>
    <row r="365" spans="1:18" s="27" customFormat="1" x14ac:dyDescent="0.25">
      <c r="A365" s="347">
        <v>3</v>
      </c>
      <c r="B365" s="348"/>
      <c r="C365" s="349"/>
      <c r="D365" s="28" t="s">
        <v>14</v>
      </c>
      <c r="E365" s="25">
        <f>E366+E373+E380</f>
        <v>1578205.91</v>
      </c>
      <c r="F365" s="25">
        <f t="shared" ref="F365:J365" si="140">F366+F373+F380</f>
        <v>11982000</v>
      </c>
      <c r="G365" s="25">
        <f t="shared" si="140"/>
        <v>1590284.6904240493</v>
      </c>
      <c r="H365" s="25">
        <f t="shared" si="140"/>
        <v>1738000</v>
      </c>
      <c r="I365" s="25">
        <f t="shared" si="140"/>
        <v>1811750.1500000001</v>
      </c>
      <c r="J365" s="25">
        <f t="shared" si="140"/>
        <v>1811750.1500000001</v>
      </c>
      <c r="K365" s="210">
        <f t="shared" si="122"/>
        <v>100</v>
      </c>
    </row>
    <row r="366" spans="1:18" s="27" customFormat="1" x14ac:dyDescent="0.25">
      <c r="A366" s="341">
        <v>31</v>
      </c>
      <c r="B366" s="342"/>
      <c r="C366" s="343"/>
      <c r="D366" s="127" t="s">
        <v>15</v>
      </c>
      <c r="E366" s="128">
        <f>E367+E369+E371</f>
        <v>1528707.0999999999</v>
      </c>
      <c r="F366" s="128">
        <f t="shared" ref="F366:J366" si="141">F367+F369+F371</f>
        <v>11592000</v>
      </c>
      <c r="G366" s="128">
        <f t="shared" si="141"/>
        <v>1538522.7951423451</v>
      </c>
      <c r="H366" s="128">
        <f t="shared" si="141"/>
        <v>1680000</v>
      </c>
      <c r="I366" s="128">
        <f t="shared" si="141"/>
        <v>1759064.9500000002</v>
      </c>
      <c r="J366" s="128">
        <f t="shared" si="141"/>
        <v>1759064.9500000002</v>
      </c>
      <c r="K366" s="214">
        <f t="shared" si="122"/>
        <v>100</v>
      </c>
    </row>
    <row r="367" spans="1:18" s="27" customFormat="1" x14ac:dyDescent="0.25">
      <c r="A367" s="332">
        <v>311</v>
      </c>
      <c r="B367" s="333"/>
      <c r="C367" s="334"/>
      <c r="D367" s="28" t="s">
        <v>149</v>
      </c>
      <c r="E367" s="25">
        <f>E368</f>
        <v>1260933.8999999999</v>
      </c>
      <c r="F367" s="25">
        <f t="shared" ref="F367:J367" si="142">F368</f>
        <v>9594000</v>
      </c>
      <c r="G367" s="25">
        <f t="shared" si="142"/>
        <v>1273342.6239299222</v>
      </c>
      <c r="H367" s="25">
        <f t="shared" si="142"/>
        <v>1380000</v>
      </c>
      <c r="I367" s="25">
        <f t="shared" si="142"/>
        <v>1456606.87</v>
      </c>
      <c r="J367" s="25">
        <f t="shared" si="142"/>
        <v>1456606.87</v>
      </c>
      <c r="K367" s="210">
        <f t="shared" si="122"/>
        <v>100</v>
      </c>
    </row>
    <row r="368" spans="1:18" x14ac:dyDescent="0.25">
      <c r="A368" s="335">
        <v>3111</v>
      </c>
      <c r="B368" s="336"/>
      <c r="C368" s="337"/>
      <c r="D368" s="29" t="s">
        <v>64</v>
      </c>
      <c r="E368" s="26">
        <v>1260933.8999999999</v>
      </c>
      <c r="F368" s="26">
        <v>9594000</v>
      </c>
      <c r="G368" s="26">
        <f>F368/7.5345</f>
        <v>1273342.6239299222</v>
      </c>
      <c r="H368" s="26">
        <v>1380000</v>
      </c>
      <c r="I368" s="26">
        <v>1456606.87</v>
      </c>
      <c r="J368" s="26">
        <v>1456606.87</v>
      </c>
      <c r="K368" s="213">
        <f t="shared" si="122"/>
        <v>100</v>
      </c>
      <c r="O368" s="27"/>
      <c r="P368" s="27"/>
      <c r="R368" s="27"/>
    </row>
    <row r="369" spans="1:18" s="27" customFormat="1" x14ac:dyDescent="0.25">
      <c r="A369" s="332">
        <v>312</v>
      </c>
      <c r="B369" s="333"/>
      <c r="C369" s="334"/>
      <c r="D369" s="28" t="s">
        <v>65</v>
      </c>
      <c r="E369" s="25">
        <f>E370</f>
        <v>62062.22</v>
      </c>
      <c r="F369" s="25">
        <f t="shared" ref="F369:J369" si="143">F370</f>
        <v>380000</v>
      </c>
      <c r="G369" s="25">
        <f t="shared" si="143"/>
        <v>50434.667197557901</v>
      </c>
      <c r="H369" s="25">
        <f t="shared" si="143"/>
        <v>72000</v>
      </c>
      <c r="I369" s="25">
        <f t="shared" si="143"/>
        <v>65895.360000000001</v>
      </c>
      <c r="J369" s="25">
        <f t="shared" si="143"/>
        <v>65895.360000000001</v>
      </c>
      <c r="K369" s="210">
        <f t="shared" si="122"/>
        <v>100</v>
      </c>
      <c r="O369"/>
      <c r="P369"/>
      <c r="R369"/>
    </row>
    <row r="370" spans="1:18" x14ac:dyDescent="0.25">
      <c r="A370" s="335">
        <v>3121</v>
      </c>
      <c r="B370" s="336"/>
      <c r="C370" s="337"/>
      <c r="D370" s="29" t="s">
        <v>65</v>
      </c>
      <c r="E370" s="26">
        <v>62062.22</v>
      </c>
      <c r="F370" s="26">
        <v>380000</v>
      </c>
      <c r="G370" s="26">
        <f>F370/7.5345</f>
        <v>50434.667197557901</v>
      </c>
      <c r="H370" s="26">
        <v>72000</v>
      </c>
      <c r="I370" s="26">
        <v>65895.360000000001</v>
      </c>
      <c r="J370" s="26">
        <v>65895.360000000001</v>
      </c>
      <c r="K370" s="213">
        <f t="shared" si="122"/>
        <v>100</v>
      </c>
      <c r="O370" s="27"/>
      <c r="P370" s="27"/>
      <c r="R370" s="27"/>
    </row>
    <row r="371" spans="1:18" s="27" customFormat="1" x14ac:dyDescent="0.25">
      <c r="A371" s="332">
        <v>313</v>
      </c>
      <c r="B371" s="333"/>
      <c r="C371" s="334"/>
      <c r="D371" s="28" t="s">
        <v>66</v>
      </c>
      <c r="E371" s="25">
        <f>E372</f>
        <v>205710.98</v>
      </c>
      <c r="F371" s="25">
        <f t="shared" ref="F371:J371" si="144">F372</f>
        <v>1618000</v>
      </c>
      <c r="G371" s="25">
        <f t="shared" si="144"/>
        <v>214745.50401486494</v>
      </c>
      <c r="H371" s="25">
        <f t="shared" si="144"/>
        <v>228000</v>
      </c>
      <c r="I371" s="25">
        <f t="shared" si="144"/>
        <v>236562.72</v>
      </c>
      <c r="J371" s="25">
        <f t="shared" si="144"/>
        <v>236562.72</v>
      </c>
      <c r="K371" s="210">
        <f t="shared" si="122"/>
        <v>100</v>
      </c>
      <c r="O371"/>
      <c r="P371"/>
      <c r="R371"/>
    </row>
    <row r="372" spans="1:18" ht="25.5" x14ac:dyDescent="0.25">
      <c r="A372" s="335">
        <v>3132</v>
      </c>
      <c r="B372" s="336"/>
      <c r="C372" s="337"/>
      <c r="D372" s="29" t="s">
        <v>67</v>
      </c>
      <c r="E372" s="26">
        <v>205710.98</v>
      </c>
      <c r="F372" s="26">
        <v>1618000</v>
      </c>
      <c r="G372" s="26">
        <f>F372/7.5345</f>
        <v>214745.50401486494</v>
      </c>
      <c r="H372" s="26">
        <v>228000</v>
      </c>
      <c r="I372" s="26">
        <v>236562.72</v>
      </c>
      <c r="J372" s="26">
        <v>236562.72</v>
      </c>
      <c r="K372" s="213">
        <f t="shared" si="122"/>
        <v>100</v>
      </c>
      <c r="O372" s="27"/>
      <c r="P372" s="27"/>
      <c r="R372" s="27"/>
    </row>
    <row r="373" spans="1:18" s="27" customFormat="1" x14ac:dyDescent="0.25">
      <c r="A373" s="341">
        <v>32</v>
      </c>
      <c r="B373" s="342"/>
      <c r="C373" s="343"/>
      <c r="D373" s="127" t="s">
        <v>25</v>
      </c>
      <c r="E373" s="128">
        <f t="shared" ref="E373:J373" si="145">E374+E377</f>
        <v>49498.81</v>
      </c>
      <c r="F373" s="128">
        <f t="shared" si="145"/>
        <v>390000</v>
      </c>
      <c r="G373" s="128">
        <f t="shared" si="145"/>
        <v>51761.895281704157</v>
      </c>
      <c r="H373" s="128">
        <f t="shared" si="145"/>
        <v>58000</v>
      </c>
      <c r="I373" s="128">
        <f t="shared" si="145"/>
        <v>52685.2</v>
      </c>
      <c r="J373" s="128">
        <f t="shared" si="145"/>
        <v>52685.2</v>
      </c>
      <c r="K373" s="214">
        <f t="shared" si="122"/>
        <v>100</v>
      </c>
      <c r="O373"/>
      <c r="P373"/>
      <c r="R373"/>
    </row>
    <row r="374" spans="1:18" s="27" customFormat="1" x14ac:dyDescent="0.25">
      <c r="A374" s="332">
        <v>321</v>
      </c>
      <c r="B374" s="333"/>
      <c r="C374" s="334"/>
      <c r="D374" s="28" t="s">
        <v>68</v>
      </c>
      <c r="E374" s="25">
        <f>E376</f>
        <v>49498.81</v>
      </c>
      <c r="F374" s="25">
        <f>F376</f>
        <v>390000</v>
      </c>
      <c r="G374" s="25">
        <f>G376</f>
        <v>51761.895281704157</v>
      </c>
      <c r="H374" s="25">
        <f>H376</f>
        <v>58000</v>
      </c>
      <c r="I374" s="25">
        <f>I376+I375</f>
        <v>52685.2</v>
      </c>
      <c r="J374" s="25">
        <f t="shared" ref="J374" si="146">J376+J375</f>
        <v>52685.2</v>
      </c>
      <c r="K374" s="210">
        <f t="shared" si="122"/>
        <v>100</v>
      </c>
    </row>
    <row r="375" spans="1:18" s="27" customFormat="1" x14ac:dyDescent="0.25">
      <c r="A375" s="344">
        <v>3211</v>
      </c>
      <c r="B375" s="345"/>
      <c r="C375" s="346"/>
      <c r="D375" s="126" t="s">
        <v>78</v>
      </c>
      <c r="E375" s="25"/>
      <c r="F375" s="25"/>
      <c r="G375" s="25"/>
      <c r="H375" s="25"/>
      <c r="I375" s="97">
        <v>215.5</v>
      </c>
      <c r="J375" s="97">
        <v>215.5</v>
      </c>
      <c r="K375" s="213">
        <f t="shared" si="122"/>
        <v>100</v>
      </c>
    </row>
    <row r="376" spans="1:18" ht="25.5" x14ac:dyDescent="0.25">
      <c r="A376" s="335">
        <v>3212</v>
      </c>
      <c r="B376" s="336"/>
      <c r="C376" s="337"/>
      <c r="D376" s="29" t="s">
        <v>151</v>
      </c>
      <c r="E376" s="26">
        <v>49498.81</v>
      </c>
      <c r="F376" s="26">
        <v>390000</v>
      </c>
      <c r="G376" s="26">
        <f>F376/7.5345</f>
        <v>51761.895281704157</v>
      </c>
      <c r="H376" s="26">
        <v>58000</v>
      </c>
      <c r="I376" s="26">
        <v>52469.7</v>
      </c>
      <c r="J376" s="26">
        <v>52469.7</v>
      </c>
      <c r="K376" s="213">
        <f t="shared" si="122"/>
        <v>100</v>
      </c>
      <c r="O376" s="27"/>
      <c r="P376" s="27"/>
      <c r="R376" s="27"/>
    </row>
    <row r="377" spans="1:18" s="27" customFormat="1" ht="25.5" x14ac:dyDescent="0.25">
      <c r="A377" s="332">
        <v>329</v>
      </c>
      <c r="B377" s="333"/>
      <c r="C377" s="334"/>
      <c r="D377" s="28" t="s">
        <v>73</v>
      </c>
      <c r="E377" s="25">
        <f>E378+E379</f>
        <v>0</v>
      </c>
      <c r="F377" s="25">
        <f t="shared" ref="F377:J377" si="147">F378+F379</f>
        <v>0</v>
      </c>
      <c r="G377" s="25">
        <f t="shared" si="147"/>
        <v>0</v>
      </c>
      <c r="H377" s="25">
        <f t="shared" si="147"/>
        <v>0</v>
      </c>
      <c r="I377" s="25"/>
      <c r="J377" s="25">
        <f t="shared" si="147"/>
        <v>0</v>
      </c>
      <c r="K377" s="210">
        <v>0</v>
      </c>
      <c r="O377"/>
      <c r="P377"/>
      <c r="R377"/>
    </row>
    <row r="378" spans="1:18" x14ac:dyDescent="0.25">
      <c r="A378" s="335">
        <v>3295</v>
      </c>
      <c r="B378" s="336"/>
      <c r="C378" s="337"/>
      <c r="D378" s="29" t="s">
        <v>72</v>
      </c>
      <c r="E378" s="26"/>
      <c r="F378" s="26"/>
      <c r="G378" s="26"/>
      <c r="H378" s="26"/>
      <c r="I378" s="26"/>
      <c r="J378" s="26"/>
      <c r="K378" s="213">
        <v>0</v>
      </c>
      <c r="O378" s="27"/>
      <c r="P378" s="27"/>
      <c r="R378" s="27"/>
    </row>
    <row r="379" spans="1:18" x14ac:dyDescent="0.25">
      <c r="A379" s="335">
        <v>3296</v>
      </c>
      <c r="B379" s="336"/>
      <c r="C379" s="337"/>
      <c r="D379" s="29" t="s">
        <v>74</v>
      </c>
      <c r="E379" s="26"/>
      <c r="F379" s="26"/>
      <c r="G379" s="26"/>
      <c r="H379" s="26"/>
      <c r="I379" s="26"/>
      <c r="J379" s="26"/>
      <c r="K379" s="213">
        <v>0</v>
      </c>
    </row>
    <row r="380" spans="1:18" s="27" customFormat="1" x14ac:dyDescent="0.25">
      <c r="A380" s="332">
        <v>34</v>
      </c>
      <c r="B380" s="333"/>
      <c r="C380" s="334"/>
      <c r="D380" s="28" t="s">
        <v>75</v>
      </c>
      <c r="E380" s="25">
        <f>E381</f>
        <v>0</v>
      </c>
      <c r="F380" s="25">
        <f t="shared" ref="F380:J381" si="148">F381</f>
        <v>0</v>
      </c>
      <c r="G380" s="25">
        <f t="shared" si="148"/>
        <v>0</v>
      </c>
      <c r="H380" s="25">
        <f t="shared" si="148"/>
        <v>0</v>
      </c>
      <c r="I380" s="25"/>
      <c r="J380" s="25">
        <f t="shared" si="148"/>
        <v>0</v>
      </c>
      <c r="K380" s="210">
        <v>0</v>
      </c>
      <c r="O380"/>
      <c r="P380"/>
      <c r="R380"/>
    </row>
    <row r="381" spans="1:18" s="27" customFormat="1" x14ac:dyDescent="0.25">
      <c r="A381" s="332">
        <v>343</v>
      </c>
      <c r="B381" s="333"/>
      <c r="C381" s="334"/>
      <c r="D381" s="28" t="s">
        <v>76</v>
      </c>
      <c r="E381" s="25">
        <f>E382</f>
        <v>0</v>
      </c>
      <c r="F381" s="25">
        <f t="shared" si="148"/>
        <v>0</v>
      </c>
      <c r="G381" s="25">
        <f t="shared" si="148"/>
        <v>0</v>
      </c>
      <c r="H381" s="25">
        <f t="shared" si="148"/>
        <v>0</v>
      </c>
      <c r="I381" s="25"/>
      <c r="J381" s="25">
        <f t="shared" si="148"/>
        <v>0</v>
      </c>
      <c r="K381" s="210">
        <v>0</v>
      </c>
    </row>
    <row r="382" spans="1:18" x14ac:dyDescent="0.25">
      <c r="A382" s="335">
        <v>3433</v>
      </c>
      <c r="B382" s="336"/>
      <c r="C382" s="337"/>
      <c r="D382" s="29" t="s">
        <v>77</v>
      </c>
      <c r="E382" s="26"/>
      <c r="F382" s="26"/>
      <c r="G382" s="26"/>
      <c r="H382" s="26"/>
      <c r="I382" s="26"/>
      <c r="J382" s="26"/>
      <c r="K382" s="213">
        <v>0</v>
      </c>
      <c r="O382" s="27"/>
      <c r="P382" s="27"/>
      <c r="R382" s="27"/>
    </row>
    <row r="383" spans="1:18" s="27" customFormat="1" x14ac:dyDescent="0.25">
      <c r="A383" s="352" t="s">
        <v>166</v>
      </c>
      <c r="B383" s="353"/>
      <c r="C383" s="354"/>
      <c r="D383" s="30" t="s">
        <v>137</v>
      </c>
      <c r="E383" s="52">
        <f t="shared" ref="E383:J385" si="149">E384</f>
        <v>533.63</v>
      </c>
      <c r="F383" s="52">
        <f t="shared" si="149"/>
        <v>4000</v>
      </c>
      <c r="G383" s="52">
        <f t="shared" si="149"/>
        <v>530.89123365850423</v>
      </c>
      <c r="H383" s="52">
        <f t="shared" si="149"/>
        <v>531</v>
      </c>
      <c r="I383" s="52">
        <f>I384+I399</f>
        <v>611.93000000000006</v>
      </c>
      <c r="J383" s="52">
        <f>J384+J399</f>
        <v>611.93000000000006</v>
      </c>
      <c r="K383" s="208">
        <f t="shared" si="122"/>
        <v>100</v>
      </c>
      <c r="O383"/>
      <c r="P383"/>
      <c r="R383"/>
    </row>
    <row r="384" spans="1:18" s="27" customFormat="1" x14ac:dyDescent="0.25">
      <c r="A384" s="338" t="s">
        <v>177</v>
      </c>
      <c r="B384" s="339"/>
      <c r="C384" s="340"/>
      <c r="D384" s="31" t="s">
        <v>178</v>
      </c>
      <c r="E384" s="53">
        <f t="shared" si="149"/>
        <v>533.63</v>
      </c>
      <c r="F384" s="53">
        <f t="shared" si="149"/>
        <v>4000</v>
      </c>
      <c r="G384" s="53">
        <f t="shared" si="149"/>
        <v>530.89123365850423</v>
      </c>
      <c r="H384" s="53">
        <f t="shared" si="149"/>
        <v>531</v>
      </c>
      <c r="I384" s="53">
        <f t="shared" si="149"/>
        <v>520</v>
      </c>
      <c r="J384" s="53">
        <f t="shared" si="149"/>
        <v>520</v>
      </c>
      <c r="K384" s="209">
        <f t="shared" si="122"/>
        <v>100</v>
      </c>
    </row>
    <row r="385" spans="1:18" s="27" customFormat="1" x14ac:dyDescent="0.25">
      <c r="A385" s="347">
        <v>3</v>
      </c>
      <c r="B385" s="348"/>
      <c r="C385" s="349"/>
      <c r="D385" s="28" t="s">
        <v>14</v>
      </c>
      <c r="E385" s="25">
        <f t="shared" si="149"/>
        <v>533.63</v>
      </c>
      <c r="F385" s="25">
        <f t="shared" si="149"/>
        <v>4000</v>
      </c>
      <c r="G385" s="25">
        <f t="shared" si="149"/>
        <v>530.89123365850423</v>
      </c>
      <c r="H385" s="25">
        <f t="shared" si="149"/>
        <v>531</v>
      </c>
      <c r="I385" s="25">
        <f t="shared" si="149"/>
        <v>520</v>
      </c>
      <c r="J385" s="25">
        <f t="shared" si="149"/>
        <v>520</v>
      </c>
      <c r="K385" s="210">
        <f t="shared" si="122"/>
        <v>100</v>
      </c>
    </row>
    <row r="386" spans="1:18" s="27" customFormat="1" x14ac:dyDescent="0.25">
      <c r="A386" s="341">
        <v>32</v>
      </c>
      <c r="B386" s="342"/>
      <c r="C386" s="343"/>
      <c r="D386" s="127" t="s">
        <v>25</v>
      </c>
      <c r="E386" s="128">
        <f>E387+E395+E397+E391</f>
        <v>533.63</v>
      </c>
      <c r="F386" s="128">
        <f>F387+F395+F397+F391</f>
        <v>4000</v>
      </c>
      <c r="G386" s="128">
        <f>G387+G395+G397+G391</f>
        <v>530.89123365850423</v>
      </c>
      <c r="H386" s="128">
        <f>H387+H395+H397+H391</f>
        <v>531</v>
      </c>
      <c r="I386" s="128">
        <f t="shared" ref="I386:J386" si="150">I387+I395+I397+I391</f>
        <v>520</v>
      </c>
      <c r="J386" s="128">
        <f t="shared" si="150"/>
        <v>520</v>
      </c>
      <c r="K386" s="214">
        <f t="shared" si="122"/>
        <v>100</v>
      </c>
    </row>
    <row r="387" spans="1:18" s="27" customFormat="1" x14ac:dyDescent="0.25">
      <c r="A387" s="332">
        <v>321</v>
      </c>
      <c r="B387" s="333"/>
      <c r="C387" s="334"/>
      <c r="D387" s="28" t="s">
        <v>68</v>
      </c>
      <c r="E387" s="25">
        <f>E388</f>
        <v>396.71</v>
      </c>
      <c r="F387" s="25">
        <f>F388+F389+F390</f>
        <v>500</v>
      </c>
      <c r="G387" s="25">
        <f>G388+G389+G390</f>
        <v>66.361404207313029</v>
      </c>
      <c r="H387" s="25">
        <f>SUM(H388:H390)</f>
        <v>70</v>
      </c>
      <c r="I387" s="25">
        <f>SUM(I388:I390)</f>
        <v>59.34</v>
      </c>
      <c r="J387" s="25">
        <f>SUM(J388:J390)</f>
        <v>59.34</v>
      </c>
      <c r="K387" s="210">
        <f t="shared" si="122"/>
        <v>100</v>
      </c>
    </row>
    <row r="388" spans="1:18" x14ac:dyDescent="0.25">
      <c r="A388" s="335">
        <v>3211</v>
      </c>
      <c r="B388" s="336"/>
      <c r="C388" s="337"/>
      <c r="D388" s="29" t="s">
        <v>78</v>
      </c>
      <c r="E388" s="26">
        <v>396.71</v>
      </c>
      <c r="F388" s="26">
        <v>200</v>
      </c>
      <c r="G388" s="26">
        <f>F388/7.5345</f>
        <v>26.54456168292521</v>
      </c>
      <c r="H388" s="26">
        <v>30</v>
      </c>
      <c r="I388" s="26"/>
      <c r="J388" s="26"/>
      <c r="K388" s="213">
        <v>0</v>
      </c>
      <c r="O388" s="27"/>
      <c r="P388" s="27"/>
      <c r="R388" s="27"/>
    </row>
    <row r="389" spans="1:18" x14ac:dyDescent="0.25">
      <c r="A389" s="335">
        <v>3213</v>
      </c>
      <c r="B389" s="336"/>
      <c r="C389" s="337"/>
      <c r="D389" s="29" t="s">
        <v>79</v>
      </c>
      <c r="E389" s="26"/>
      <c r="F389" s="26">
        <v>100</v>
      </c>
      <c r="G389" s="26">
        <f>F389/7.5345</f>
        <v>13.272280841462605</v>
      </c>
      <c r="H389" s="26">
        <v>20</v>
      </c>
      <c r="I389" s="26">
        <v>59.34</v>
      </c>
      <c r="J389" s="26">
        <v>59.34</v>
      </c>
      <c r="K389" s="213">
        <f t="shared" si="122"/>
        <v>100</v>
      </c>
    </row>
    <row r="390" spans="1:18" ht="25.5" x14ac:dyDescent="0.25">
      <c r="A390" s="335">
        <v>3214</v>
      </c>
      <c r="B390" s="336"/>
      <c r="C390" s="337"/>
      <c r="D390" s="29" t="s">
        <v>80</v>
      </c>
      <c r="E390" s="26"/>
      <c r="F390" s="26">
        <v>200</v>
      </c>
      <c r="G390" s="26">
        <f>F390/7.5345</f>
        <v>26.54456168292521</v>
      </c>
      <c r="H390" s="26">
        <v>20</v>
      </c>
      <c r="I390" s="26"/>
      <c r="J390" s="26"/>
      <c r="K390" s="213">
        <v>0</v>
      </c>
    </row>
    <row r="391" spans="1:18" x14ac:dyDescent="0.25">
      <c r="A391" s="332">
        <v>322</v>
      </c>
      <c r="B391" s="333"/>
      <c r="C391" s="334"/>
      <c r="D391" s="28" t="s">
        <v>70</v>
      </c>
      <c r="E391" s="25">
        <f>E392+E393+E394</f>
        <v>70.56</v>
      </c>
      <c r="F391" s="25">
        <f>SUM(F392:F394)</f>
        <v>1300</v>
      </c>
      <c r="G391" s="25">
        <f>SUM(G392:G394)</f>
        <v>172.53965093901388</v>
      </c>
      <c r="H391" s="25">
        <f>SUM(H392:H394)</f>
        <v>150</v>
      </c>
      <c r="I391" s="25">
        <f>SUM(I392:I394)</f>
        <v>0</v>
      </c>
      <c r="J391" s="25">
        <f t="shared" ref="J391" si="151">SUM(J392:J394)</f>
        <v>0</v>
      </c>
      <c r="K391" s="210">
        <v>0</v>
      </c>
    </row>
    <row r="392" spans="1:18" ht="25.5" x14ac:dyDescent="0.25">
      <c r="A392" s="335">
        <v>3221</v>
      </c>
      <c r="B392" s="336"/>
      <c r="C392" s="337"/>
      <c r="D392" s="29" t="s">
        <v>122</v>
      </c>
      <c r="E392" s="26">
        <v>13.54</v>
      </c>
      <c r="F392" s="26">
        <v>300</v>
      </c>
      <c r="G392" s="26">
        <f>F392/7.5345</f>
        <v>39.816842524387816</v>
      </c>
      <c r="H392" s="26">
        <v>150</v>
      </c>
      <c r="I392" s="26"/>
      <c r="J392" s="26"/>
      <c r="K392" s="213">
        <v>0</v>
      </c>
    </row>
    <row r="393" spans="1:18" x14ac:dyDescent="0.25">
      <c r="A393" s="335">
        <v>3222</v>
      </c>
      <c r="B393" s="336"/>
      <c r="C393" s="337"/>
      <c r="D393" s="29" t="s">
        <v>82</v>
      </c>
      <c r="E393" s="26">
        <v>57.02</v>
      </c>
      <c r="F393" s="26">
        <v>700</v>
      </c>
      <c r="G393" s="26">
        <f>F393/7.5345</f>
        <v>92.905965890238235</v>
      </c>
      <c r="H393" s="26"/>
      <c r="I393" s="26"/>
      <c r="J393" s="26"/>
      <c r="K393" s="213">
        <v>0</v>
      </c>
    </row>
    <row r="394" spans="1:18" x14ac:dyDescent="0.25">
      <c r="A394" s="335">
        <v>3225</v>
      </c>
      <c r="B394" s="336"/>
      <c r="C394" s="337"/>
      <c r="D394" s="29" t="s">
        <v>71</v>
      </c>
      <c r="E394" s="26">
        <v>0</v>
      </c>
      <c r="F394" s="26">
        <v>300</v>
      </c>
      <c r="G394" s="26">
        <f>F394/7.5345</f>
        <v>39.816842524387816</v>
      </c>
      <c r="H394" s="26"/>
      <c r="I394" s="26"/>
      <c r="J394" s="26"/>
      <c r="K394" s="213">
        <v>0</v>
      </c>
    </row>
    <row r="395" spans="1:18" s="27" customFormat="1" x14ac:dyDescent="0.25">
      <c r="A395" s="332">
        <v>323</v>
      </c>
      <c r="B395" s="333"/>
      <c r="C395" s="334"/>
      <c r="D395" s="28" t="s">
        <v>83</v>
      </c>
      <c r="E395" s="25">
        <f>E396</f>
        <v>66.36</v>
      </c>
      <c r="F395" s="25">
        <f t="shared" ref="F395:J395" si="152">F396</f>
        <v>1500</v>
      </c>
      <c r="G395" s="25">
        <f t="shared" si="152"/>
        <v>199.08421262193906</v>
      </c>
      <c r="H395" s="25">
        <f t="shared" si="152"/>
        <v>150</v>
      </c>
      <c r="I395" s="25">
        <f t="shared" si="152"/>
        <v>404.86</v>
      </c>
      <c r="J395" s="25">
        <f t="shared" si="152"/>
        <v>404.86</v>
      </c>
      <c r="K395" s="210">
        <f t="shared" ref="K395:K457" si="153">J395/I395*100</f>
        <v>100</v>
      </c>
      <c r="O395"/>
      <c r="P395"/>
      <c r="R395"/>
    </row>
    <row r="396" spans="1:18" x14ac:dyDescent="0.25">
      <c r="A396" s="335">
        <v>3237</v>
      </c>
      <c r="B396" s="336"/>
      <c r="C396" s="337"/>
      <c r="D396" s="29" t="s">
        <v>84</v>
      </c>
      <c r="E396" s="26">
        <v>66.36</v>
      </c>
      <c r="F396" s="26">
        <v>1500</v>
      </c>
      <c r="G396" s="26">
        <f>F396/7.5345</f>
        <v>199.08421262193906</v>
      </c>
      <c r="H396" s="26">
        <v>150</v>
      </c>
      <c r="I396" s="26">
        <v>404.86</v>
      </c>
      <c r="J396" s="26">
        <v>404.86</v>
      </c>
      <c r="K396" s="213">
        <f t="shared" si="153"/>
        <v>100</v>
      </c>
      <c r="O396" s="27"/>
      <c r="P396" s="27"/>
      <c r="R396" s="27"/>
    </row>
    <row r="397" spans="1:18" s="27" customFormat="1" ht="25.5" x14ac:dyDescent="0.25">
      <c r="A397" s="332">
        <v>329</v>
      </c>
      <c r="B397" s="333"/>
      <c r="C397" s="334"/>
      <c r="D397" s="28" t="s">
        <v>73</v>
      </c>
      <c r="E397" s="25">
        <f>E398</f>
        <v>0</v>
      </c>
      <c r="F397" s="25">
        <f t="shared" ref="F397:J397" si="154">F398</f>
        <v>700</v>
      </c>
      <c r="G397" s="25">
        <f t="shared" si="154"/>
        <v>92.905965890238235</v>
      </c>
      <c r="H397" s="25">
        <f t="shared" si="154"/>
        <v>161</v>
      </c>
      <c r="I397" s="25">
        <f t="shared" si="154"/>
        <v>55.8</v>
      </c>
      <c r="J397" s="25">
        <f t="shared" si="154"/>
        <v>55.8</v>
      </c>
      <c r="K397" s="210">
        <f t="shared" si="153"/>
        <v>100</v>
      </c>
      <c r="O397"/>
      <c r="P397"/>
      <c r="R397"/>
    </row>
    <row r="398" spans="1:18" ht="25.5" x14ac:dyDescent="0.25">
      <c r="A398" s="335">
        <v>3299</v>
      </c>
      <c r="B398" s="336"/>
      <c r="C398" s="337"/>
      <c r="D398" s="29" t="s">
        <v>73</v>
      </c>
      <c r="E398" s="26"/>
      <c r="F398" s="26">
        <v>700</v>
      </c>
      <c r="G398" s="26">
        <f>F398/7.5345</f>
        <v>92.905965890238235</v>
      </c>
      <c r="H398" s="26">
        <v>161</v>
      </c>
      <c r="I398" s="26">
        <v>55.8</v>
      </c>
      <c r="J398" s="26">
        <v>55.8</v>
      </c>
      <c r="K398" s="213">
        <f t="shared" si="153"/>
        <v>100</v>
      </c>
      <c r="O398" s="27"/>
      <c r="P398" s="27"/>
      <c r="R398" s="27"/>
    </row>
    <row r="399" spans="1:18" ht="25.5" x14ac:dyDescent="0.25">
      <c r="A399" s="338" t="s">
        <v>177</v>
      </c>
      <c r="B399" s="339"/>
      <c r="C399" s="340"/>
      <c r="D399" s="31" t="s">
        <v>176</v>
      </c>
      <c r="E399" s="53">
        <f t="shared" ref="E399:J406" si="155">E400</f>
        <v>0</v>
      </c>
      <c r="F399" s="53">
        <f t="shared" si="155"/>
        <v>0</v>
      </c>
      <c r="G399" s="53">
        <f t="shared" si="155"/>
        <v>0</v>
      </c>
      <c r="H399" s="53">
        <f t="shared" si="155"/>
        <v>0</v>
      </c>
      <c r="I399" s="53">
        <f t="shared" si="155"/>
        <v>91.93</v>
      </c>
      <c r="J399" s="53">
        <f t="shared" si="155"/>
        <v>91.93</v>
      </c>
      <c r="K399" s="209">
        <f t="shared" si="153"/>
        <v>100</v>
      </c>
      <c r="O399" s="27"/>
      <c r="P399" s="27"/>
      <c r="R399" s="27"/>
    </row>
    <row r="400" spans="1:18" x14ac:dyDescent="0.25">
      <c r="A400" s="347">
        <v>3</v>
      </c>
      <c r="B400" s="348"/>
      <c r="C400" s="349"/>
      <c r="D400" s="28" t="s">
        <v>14</v>
      </c>
      <c r="E400" s="25">
        <f t="shared" si="155"/>
        <v>0</v>
      </c>
      <c r="F400" s="25">
        <f t="shared" si="155"/>
        <v>0</v>
      </c>
      <c r="G400" s="25">
        <f t="shared" si="155"/>
        <v>0</v>
      </c>
      <c r="H400" s="25">
        <f t="shared" si="155"/>
        <v>0</v>
      </c>
      <c r="I400" s="25">
        <f t="shared" si="155"/>
        <v>91.93</v>
      </c>
      <c r="J400" s="25">
        <f t="shared" si="155"/>
        <v>91.93</v>
      </c>
      <c r="K400" s="210">
        <f t="shared" si="153"/>
        <v>100</v>
      </c>
      <c r="O400" s="27"/>
      <c r="P400" s="27"/>
      <c r="R400" s="27"/>
    </row>
    <row r="401" spans="1:18" x14ac:dyDescent="0.25">
      <c r="A401" s="341">
        <v>32</v>
      </c>
      <c r="B401" s="342"/>
      <c r="C401" s="343"/>
      <c r="D401" s="127" t="s">
        <v>25</v>
      </c>
      <c r="E401" s="128">
        <f>E406</f>
        <v>0</v>
      </c>
      <c r="F401" s="128">
        <f>F406</f>
        <v>0</v>
      </c>
      <c r="G401" s="128">
        <f>G406</f>
        <v>0</v>
      </c>
      <c r="H401" s="128">
        <f>H406</f>
        <v>0</v>
      </c>
      <c r="I401" s="128">
        <f>I402+I406</f>
        <v>91.93</v>
      </c>
      <c r="J401" s="128">
        <f>J402+J406</f>
        <v>91.93</v>
      </c>
      <c r="K401" s="214">
        <f t="shared" si="153"/>
        <v>100</v>
      </c>
      <c r="O401" s="27"/>
      <c r="P401" s="27"/>
      <c r="R401" s="27"/>
    </row>
    <row r="402" spans="1:18" x14ac:dyDescent="0.25">
      <c r="A402" s="332">
        <v>321</v>
      </c>
      <c r="B402" s="333"/>
      <c r="C402" s="334"/>
      <c r="D402" s="28" t="s">
        <v>68</v>
      </c>
      <c r="E402" s="25">
        <f>E403</f>
        <v>396.71</v>
      </c>
      <c r="F402" s="25">
        <f>F403+F404+F405</f>
        <v>500</v>
      </c>
      <c r="G402" s="25">
        <f>G403+G404+G405</f>
        <v>66.361404207313029</v>
      </c>
      <c r="H402" s="25">
        <f>SUM(H403:H405)</f>
        <v>0</v>
      </c>
      <c r="I402" s="25">
        <f>SUM(I403:I405)</f>
        <v>62.83</v>
      </c>
      <c r="J402" s="25">
        <f>SUM(J403:J405)</f>
        <v>62.83</v>
      </c>
      <c r="K402" s="210">
        <f t="shared" si="153"/>
        <v>100</v>
      </c>
      <c r="O402" s="27"/>
      <c r="P402" s="27"/>
      <c r="R402" s="27"/>
    </row>
    <row r="403" spans="1:18" x14ac:dyDescent="0.25">
      <c r="A403" s="335">
        <v>3211</v>
      </c>
      <c r="B403" s="336"/>
      <c r="C403" s="337"/>
      <c r="D403" s="29" t="s">
        <v>78</v>
      </c>
      <c r="E403" s="26">
        <v>396.71</v>
      </c>
      <c r="F403" s="26">
        <v>200</v>
      </c>
      <c r="G403" s="26">
        <f>F403/7.5345</f>
        <v>26.54456168292521</v>
      </c>
      <c r="H403" s="26">
        <v>0</v>
      </c>
      <c r="I403" s="26">
        <v>41.9</v>
      </c>
      <c r="J403" s="26">
        <v>41.9</v>
      </c>
      <c r="K403" s="213">
        <f t="shared" si="153"/>
        <v>100</v>
      </c>
      <c r="O403" s="27"/>
      <c r="P403" s="27"/>
      <c r="R403" s="27"/>
    </row>
    <row r="404" spans="1:18" x14ac:dyDescent="0.25">
      <c r="A404" s="335">
        <v>3213</v>
      </c>
      <c r="B404" s="336"/>
      <c r="C404" s="337"/>
      <c r="D404" s="29" t="s">
        <v>79</v>
      </c>
      <c r="E404" s="26"/>
      <c r="F404" s="26">
        <v>100</v>
      </c>
      <c r="G404" s="26">
        <f>F404/7.5345</f>
        <v>13.272280841462605</v>
      </c>
      <c r="H404" s="26">
        <v>0</v>
      </c>
      <c r="I404" s="26">
        <v>20.93</v>
      </c>
      <c r="J404" s="26">
        <v>20.93</v>
      </c>
      <c r="K404" s="213">
        <f t="shared" si="153"/>
        <v>100</v>
      </c>
      <c r="O404" s="27"/>
      <c r="P404" s="27"/>
      <c r="R404" s="27"/>
    </row>
    <row r="405" spans="1:18" ht="25.5" x14ac:dyDescent="0.25">
      <c r="A405" s="335">
        <v>3214</v>
      </c>
      <c r="B405" s="336"/>
      <c r="C405" s="337"/>
      <c r="D405" s="29" t="s">
        <v>80</v>
      </c>
      <c r="E405" s="26"/>
      <c r="F405" s="26">
        <v>200</v>
      </c>
      <c r="G405" s="26">
        <f>F405/7.5345</f>
        <v>26.54456168292521</v>
      </c>
      <c r="H405" s="26">
        <v>0</v>
      </c>
      <c r="I405" s="26"/>
      <c r="J405" s="26"/>
      <c r="K405" s="213">
        <v>0</v>
      </c>
      <c r="O405" s="27"/>
      <c r="P405" s="27"/>
      <c r="R405" s="27"/>
    </row>
    <row r="406" spans="1:18" x14ac:dyDescent="0.25">
      <c r="A406" s="332">
        <v>322</v>
      </c>
      <c r="B406" s="333"/>
      <c r="C406" s="334"/>
      <c r="D406" s="28" t="s">
        <v>70</v>
      </c>
      <c r="E406" s="25">
        <f t="shared" si="155"/>
        <v>0</v>
      </c>
      <c r="F406" s="25">
        <f t="shared" si="155"/>
        <v>0</v>
      </c>
      <c r="G406" s="25">
        <f t="shared" si="155"/>
        <v>0</v>
      </c>
      <c r="H406" s="25">
        <f t="shared" si="155"/>
        <v>0</v>
      </c>
      <c r="I406" s="25">
        <f>I407+I408+I409</f>
        <v>29.1</v>
      </c>
      <c r="J406" s="25">
        <f>J407+J408+J409</f>
        <v>29.1</v>
      </c>
      <c r="K406" s="210">
        <f t="shared" si="153"/>
        <v>100</v>
      </c>
      <c r="O406" s="27"/>
      <c r="P406" s="27"/>
      <c r="R406" s="27"/>
    </row>
    <row r="407" spans="1:18" ht="25.5" x14ac:dyDescent="0.25">
      <c r="A407" s="335">
        <v>3221</v>
      </c>
      <c r="B407" s="336"/>
      <c r="C407" s="337"/>
      <c r="D407" s="29" t="s">
        <v>122</v>
      </c>
      <c r="E407" s="26"/>
      <c r="F407" s="26"/>
      <c r="G407" s="26"/>
      <c r="H407" s="26"/>
      <c r="I407" s="26">
        <v>1.23</v>
      </c>
      <c r="J407" s="26">
        <v>1.23</v>
      </c>
      <c r="K407" s="213">
        <f t="shared" si="153"/>
        <v>100</v>
      </c>
      <c r="O407" s="27"/>
      <c r="P407" s="27"/>
      <c r="R407" s="27"/>
    </row>
    <row r="408" spans="1:18" x14ac:dyDescent="0.25">
      <c r="A408" s="335">
        <v>3222</v>
      </c>
      <c r="B408" s="336"/>
      <c r="C408" s="337"/>
      <c r="D408" s="29" t="s">
        <v>82</v>
      </c>
      <c r="E408" s="26">
        <v>57.02</v>
      </c>
      <c r="F408" s="26">
        <v>700</v>
      </c>
      <c r="G408" s="26">
        <f>F408/7.5345</f>
        <v>92.905965890238235</v>
      </c>
      <c r="H408" s="26"/>
      <c r="I408" s="26"/>
      <c r="J408" s="26"/>
      <c r="K408" s="213">
        <v>0</v>
      </c>
      <c r="O408" s="27"/>
      <c r="P408" s="27"/>
      <c r="R408" s="27"/>
    </row>
    <row r="409" spans="1:18" x14ac:dyDescent="0.25">
      <c r="A409" s="335">
        <v>3225</v>
      </c>
      <c r="B409" s="336"/>
      <c r="C409" s="337"/>
      <c r="D409" s="29" t="s">
        <v>71</v>
      </c>
      <c r="E409" s="26">
        <v>0</v>
      </c>
      <c r="F409" s="26">
        <v>300</v>
      </c>
      <c r="G409" s="26">
        <f>F409/7.5345</f>
        <v>39.816842524387816</v>
      </c>
      <c r="H409" s="26"/>
      <c r="I409" s="26">
        <v>27.87</v>
      </c>
      <c r="J409" s="26">
        <v>27.87</v>
      </c>
      <c r="K409" s="213">
        <f t="shared" si="153"/>
        <v>100</v>
      </c>
      <c r="O409" s="27"/>
      <c r="P409" s="27"/>
      <c r="R409" s="27"/>
    </row>
    <row r="410" spans="1:18" s="27" customFormat="1" x14ac:dyDescent="0.25">
      <c r="A410" s="352" t="s">
        <v>136</v>
      </c>
      <c r="B410" s="353"/>
      <c r="C410" s="354"/>
      <c r="D410" s="30" t="s">
        <v>139</v>
      </c>
      <c r="E410" s="52">
        <f t="shared" ref="E410:J412" si="156">E411</f>
        <v>0</v>
      </c>
      <c r="F410" s="52">
        <f t="shared" si="156"/>
        <v>10000</v>
      </c>
      <c r="G410" s="52">
        <f t="shared" si="156"/>
        <v>1327.2280841462605</v>
      </c>
      <c r="H410" s="52">
        <f t="shared" si="156"/>
        <v>1400</v>
      </c>
      <c r="I410" s="52">
        <f t="shared" si="156"/>
        <v>230</v>
      </c>
      <c r="J410" s="52">
        <f t="shared" si="156"/>
        <v>230</v>
      </c>
      <c r="K410" s="208">
        <f t="shared" si="153"/>
        <v>100</v>
      </c>
      <c r="O410"/>
      <c r="P410"/>
      <c r="R410"/>
    </row>
    <row r="411" spans="1:18" s="27" customFormat="1" x14ac:dyDescent="0.25">
      <c r="A411" s="338" t="s">
        <v>177</v>
      </c>
      <c r="B411" s="339"/>
      <c r="C411" s="340"/>
      <c r="D411" s="31" t="s">
        <v>178</v>
      </c>
      <c r="E411" s="53">
        <f t="shared" si="156"/>
        <v>0</v>
      </c>
      <c r="F411" s="53">
        <f t="shared" si="156"/>
        <v>10000</v>
      </c>
      <c r="G411" s="53">
        <f t="shared" si="156"/>
        <v>1327.2280841462605</v>
      </c>
      <c r="H411" s="53">
        <f t="shared" si="156"/>
        <v>1400</v>
      </c>
      <c r="I411" s="53">
        <f t="shared" si="156"/>
        <v>230</v>
      </c>
      <c r="J411" s="53">
        <f t="shared" si="156"/>
        <v>230</v>
      </c>
      <c r="K411" s="209">
        <f t="shared" si="153"/>
        <v>100</v>
      </c>
    </row>
    <row r="412" spans="1:18" s="27" customFormat="1" x14ac:dyDescent="0.25">
      <c r="A412" s="347">
        <v>3</v>
      </c>
      <c r="B412" s="348"/>
      <c r="C412" s="349"/>
      <c r="D412" s="28" t="s">
        <v>14</v>
      </c>
      <c r="E412" s="25">
        <f t="shared" si="156"/>
        <v>0</v>
      </c>
      <c r="F412" s="25">
        <f t="shared" si="156"/>
        <v>10000</v>
      </c>
      <c r="G412" s="25">
        <f t="shared" si="156"/>
        <v>1327.2280841462605</v>
      </c>
      <c r="H412" s="25">
        <f t="shared" si="156"/>
        <v>1400</v>
      </c>
      <c r="I412" s="25">
        <f t="shared" si="156"/>
        <v>230</v>
      </c>
      <c r="J412" s="25">
        <f t="shared" si="156"/>
        <v>230</v>
      </c>
      <c r="K412" s="210">
        <f t="shared" si="153"/>
        <v>100</v>
      </c>
    </row>
    <row r="413" spans="1:18" s="27" customFormat="1" x14ac:dyDescent="0.25">
      <c r="A413" s="341">
        <v>32</v>
      </c>
      <c r="B413" s="342"/>
      <c r="C413" s="343"/>
      <c r="D413" s="127" t="s">
        <v>25</v>
      </c>
      <c r="E413" s="128">
        <f>E414+E417+E419</f>
        <v>0</v>
      </c>
      <c r="F413" s="128">
        <f>F414+F417+F419</f>
        <v>10000</v>
      </c>
      <c r="G413" s="128">
        <f>G414+G417+G419</f>
        <v>1327.2280841462605</v>
      </c>
      <c r="H413" s="128">
        <f>H414+H417+H419</f>
        <v>1400</v>
      </c>
      <c r="I413" s="128">
        <f t="shared" ref="I413:J413" si="157">I414+I417+I419</f>
        <v>230</v>
      </c>
      <c r="J413" s="128">
        <f t="shared" si="157"/>
        <v>230</v>
      </c>
      <c r="K413" s="214">
        <f t="shared" si="153"/>
        <v>100</v>
      </c>
    </row>
    <row r="414" spans="1:18" s="27" customFormat="1" x14ac:dyDescent="0.25">
      <c r="A414" s="332">
        <v>321</v>
      </c>
      <c r="B414" s="333"/>
      <c r="C414" s="334"/>
      <c r="D414" s="28" t="s">
        <v>68</v>
      </c>
      <c r="E414" s="25">
        <f>E415</f>
        <v>0</v>
      </c>
      <c r="F414" s="25">
        <f>F415+F416</f>
        <v>1000</v>
      </c>
      <c r="G414" s="25">
        <f>G415+G416</f>
        <v>132.72280841462606</v>
      </c>
      <c r="H414" s="25">
        <f>H415+H416</f>
        <v>200</v>
      </c>
      <c r="I414" s="25">
        <f t="shared" ref="I414:J414" si="158">I415+I416</f>
        <v>0</v>
      </c>
      <c r="J414" s="25">
        <f t="shared" si="158"/>
        <v>0</v>
      </c>
      <c r="K414" s="210">
        <v>0</v>
      </c>
    </row>
    <row r="415" spans="1:18" x14ac:dyDescent="0.25">
      <c r="A415" s="335">
        <v>3211</v>
      </c>
      <c r="B415" s="336"/>
      <c r="C415" s="337"/>
      <c r="D415" s="29" t="s">
        <v>78</v>
      </c>
      <c r="E415" s="26"/>
      <c r="F415" s="26">
        <v>700</v>
      </c>
      <c r="G415" s="26">
        <f>F415/7.5345</f>
        <v>92.905965890238235</v>
      </c>
      <c r="H415" s="26">
        <v>150</v>
      </c>
      <c r="I415" s="26"/>
      <c r="J415" s="26"/>
      <c r="K415" s="213">
        <v>0</v>
      </c>
      <c r="O415" s="27"/>
      <c r="P415" s="27"/>
      <c r="R415" s="27"/>
    </row>
    <row r="416" spans="1:18" ht="25.5" x14ac:dyDescent="0.25">
      <c r="A416" s="335">
        <v>3214</v>
      </c>
      <c r="B416" s="336"/>
      <c r="C416" s="337"/>
      <c r="D416" s="29" t="s">
        <v>80</v>
      </c>
      <c r="E416" s="26"/>
      <c r="F416" s="26">
        <v>300</v>
      </c>
      <c r="G416" s="26">
        <f>F416/7.5345</f>
        <v>39.816842524387816</v>
      </c>
      <c r="H416" s="26">
        <v>50</v>
      </c>
      <c r="I416" s="26"/>
      <c r="J416" s="26"/>
      <c r="K416" s="213">
        <v>0</v>
      </c>
    </row>
    <row r="417" spans="1:18" s="27" customFormat="1" x14ac:dyDescent="0.25">
      <c r="A417" s="332">
        <v>323</v>
      </c>
      <c r="B417" s="333"/>
      <c r="C417" s="334"/>
      <c r="D417" s="28" t="s">
        <v>83</v>
      </c>
      <c r="E417" s="25">
        <f>E418</f>
        <v>0</v>
      </c>
      <c r="F417" s="25">
        <f t="shared" ref="F417:J417" si="159">F418</f>
        <v>0</v>
      </c>
      <c r="G417" s="25">
        <f t="shared" si="159"/>
        <v>0</v>
      </c>
      <c r="H417" s="25">
        <f t="shared" si="159"/>
        <v>0</v>
      </c>
      <c r="I417" s="25">
        <f t="shared" si="159"/>
        <v>230</v>
      </c>
      <c r="J417" s="25">
        <f t="shared" si="159"/>
        <v>230</v>
      </c>
      <c r="K417" s="210">
        <f t="shared" si="153"/>
        <v>100</v>
      </c>
      <c r="O417"/>
      <c r="P417"/>
      <c r="R417"/>
    </row>
    <row r="418" spans="1:18" x14ac:dyDescent="0.25">
      <c r="A418" s="335">
        <v>3231</v>
      </c>
      <c r="B418" s="336"/>
      <c r="C418" s="337"/>
      <c r="D418" s="29" t="s">
        <v>125</v>
      </c>
      <c r="E418" s="26"/>
      <c r="F418" s="26"/>
      <c r="G418" s="26"/>
      <c r="H418" s="26"/>
      <c r="I418" s="26">
        <v>230</v>
      </c>
      <c r="J418" s="26">
        <v>230</v>
      </c>
      <c r="K418" s="213">
        <f t="shared" si="153"/>
        <v>100</v>
      </c>
      <c r="O418" s="27"/>
      <c r="P418" s="27"/>
      <c r="R418" s="27"/>
    </row>
    <row r="419" spans="1:18" ht="25.5" x14ac:dyDescent="0.25">
      <c r="A419" s="332">
        <v>329</v>
      </c>
      <c r="B419" s="333"/>
      <c r="C419" s="334"/>
      <c r="D419" s="28" t="s">
        <v>73</v>
      </c>
      <c r="E419" s="26">
        <f>E420</f>
        <v>0</v>
      </c>
      <c r="F419" s="25">
        <f>F420</f>
        <v>9000</v>
      </c>
      <c r="G419" s="25">
        <f>G420</f>
        <v>1194.5052757316344</v>
      </c>
      <c r="H419" s="25">
        <f>H420</f>
        <v>1200</v>
      </c>
      <c r="I419" s="25">
        <f t="shared" ref="I419:J419" si="160">I420</f>
        <v>0</v>
      </c>
      <c r="J419" s="25">
        <f t="shared" si="160"/>
        <v>0</v>
      </c>
      <c r="K419" s="210">
        <v>0</v>
      </c>
    </row>
    <row r="420" spans="1:18" ht="25.5" x14ac:dyDescent="0.25">
      <c r="A420" s="335">
        <v>3299</v>
      </c>
      <c r="B420" s="336"/>
      <c r="C420" s="337"/>
      <c r="D420" s="29" t="s">
        <v>73</v>
      </c>
      <c r="E420" s="26">
        <v>0</v>
      </c>
      <c r="F420" s="26">
        <v>9000</v>
      </c>
      <c r="G420" s="26">
        <f>F420/7.5345</f>
        <v>1194.5052757316344</v>
      </c>
      <c r="H420" s="26">
        <v>1200</v>
      </c>
      <c r="I420" s="26"/>
      <c r="J420" s="26"/>
      <c r="K420" s="213">
        <v>0</v>
      </c>
    </row>
    <row r="421" spans="1:18" s="27" customFormat="1" x14ac:dyDescent="0.25">
      <c r="A421" s="352" t="s">
        <v>138</v>
      </c>
      <c r="B421" s="353"/>
      <c r="C421" s="354"/>
      <c r="D421" s="30" t="s">
        <v>182</v>
      </c>
      <c r="E421" s="52">
        <f t="shared" ref="E421:J421" si="161">E422+E431+E454</f>
        <v>81224.179999999993</v>
      </c>
      <c r="F421" s="52">
        <f t="shared" si="161"/>
        <v>658000</v>
      </c>
      <c r="G421" s="52">
        <f t="shared" si="161"/>
        <v>87331.607936823915</v>
      </c>
      <c r="H421" s="52">
        <f t="shared" si="161"/>
        <v>102682</v>
      </c>
      <c r="I421" s="52">
        <f t="shared" si="161"/>
        <v>149352.66</v>
      </c>
      <c r="J421" s="52">
        <f t="shared" si="161"/>
        <v>145909.31</v>
      </c>
      <c r="K421" s="208">
        <f t="shared" si="153"/>
        <v>97.694483646960151</v>
      </c>
      <c r="O421"/>
      <c r="P421"/>
      <c r="R421"/>
    </row>
    <row r="422" spans="1:18" s="27" customFormat="1" ht="38.25" x14ac:dyDescent="0.25">
      <c r="A422" s="338" t="s">
        <v>183</v>
      </c>
      <c r="B422" s="339"/>
      <c r="C422" s="340"/>
      <c r="D422" s="31" t="s">
        <v>184</v>
      </c>
      <c r="E422" s="53">
        <f t="shared" ref="E422:J424" si="162">E423</f>
        <v>0</v>
      </c>
      <c r="F422" s="53">
        <f t="shared" si="162"/>
        <v>0</v>
      </c>
      <c r="G422" s="53">
        <f t="shared" si="162"/>
        <v>0</v>
      </c>
      <c r="H422" s="53">
        <f t="shared" si="162"/>
        <v>0</v>
      </c>
      <c r="I422" s="53">
        <f t="shared" si="162"/>
        <v>5652.79</v>
      </c>
      <c r="J422" s="53">
        <f t="shared" si="162"/>
        <v>5652.79</v>
      </c>
      <c r="K422" s="209">
        <f t="shared" si="153"/>
        <v>100</v>
      </c>
    </row>
    <row r="423" spans="1:18" s="27" customFormat="1" x14ac:dyDescent="0.25">
      <c r="A423" s="347">
        <v>3</v>
      </c>
      <c r="B423" s="348"/>
      <c r="C423" s="349"/>
      <c r="D423" s="28" t="s">
        <v>14</v>
      </c>
      <c r="E423" s="25">
        <f t="shared" si="162"/>
        <v>0</v>
      </c>
      <c r="F423" s="25">
        <f t="shared" si="162"/>
        <v>0</v>
      </c>
      <c r="G423" s="25">
        <f t="shared" si="162"/>
        <v>0</v>
      </c>
      <c r="H423" s="25">
        <f t="shared" si="162"/>
        <v>0</v>
      </c>
      <c r="I423" s="25">
        <f>I424</f>
        <v>5652.79</v>
      </c>
      <c r="J423" s="25">
        <f>J424+J429</f>
        <v>5652.79</v>
      </c>
      <c r="K423" s="210">
        <f t="shared" si="153"/>
        <v>100</v>
      </c>
    </row>
    <row r="424" spans="1:18" s="27" customFormat="1" x14ac:dyDescent="0.25">
      <c r="A424" s="341">
        <v>32</v>
      </c>
      <c r="B424" s="342"/>
      <c r="C424" s="343"/>
      <c r="D424" s="127" t="s">
        <v>25</v>
      </c>
      <c r="E424" s="128">
        <f t="shared" si="162"/>
        <v>0</v>
      </c>
      <c r="F424" s="128">
        <f t="shared" si="162"/>
        <v>0</v>
      </c>
      <c r="G424" s="128">
        <f t="shared" si="162"/>
        <v>0</v>
      </c>
      <c r="H424" s="128">
        <f t="shared" si="162"/>
        <v>0</v>
      </c>
      <c r="I424" s="128">
        <f>I425+I429</f>
        <v>5652.79</v>
      </c>
      <c r="J424" s="128">
        <f t="shared" si="162"/>
        <v>5318.37</v>
      </c>
      <c r="K424" s="214">
        <f t="shared" si="153"/>
        <v>94.083983307357954</v>
      </c>
    </row>
    <row r="425" spans="1:18" s="27" customFormat="1" x14ac:dyDescent="0.25">
      <c r="A425" s="332">
        <v>322</v>
      </c>
      <c r="B425" s="333"/>
      <c r="C425" s="334"/>
      <c r="D425" s="28" t="s">
        <v>70</v>
      </c>
      <c r="E425" s="25">
        <f>E427</f>
        <v>0</v>
      </c>
      <c r="F425" s="25">
        <f>F427</f>
        <v>0</v>
      </c>
      <c r="G425" s="25">
        <f>G427</f>
        <v>0</v>
      </c>
      <c r="H425" s="25">
        <f>H427</f>
        <v>0</v>
      </c>
      <c r="I425" s="25">
        <f>I426+I427+I428</f>
        <v>5318.37</v>
      </c>
      <c r="J425" s="25">
        <f>J426+J427+J428</f>
        <v>5318.37</v>
      </c>
      <c r="K425" s="210">
        <f t="shared" si="153"/>
        <v>100</v>
      </c>
    </row>
    <row r="426" spans="1:18" s="27" customFormat="1" ht="25.5" x14ac:dyDescent="0.25">
      <c r="A426" s="335">
        <v>3221</v>
      </c>
      <c r="B426" s="336"/>
      <c r="C426" s="337"/>
      <c r="D426" s="29" t="s">
        <v>122</v>
      </c>
      <c r="E426" s="26"/>
      <c r="F426" s="26"/>
      <c r="G426" s="26"/>
      <c r="H426" s="26"/>
      <c r="I426" s="26">
        <v>4122.53</v>
      </c>
      <c r="J426" s="26">
        <v>4122.53</v>
      </c>
      <c r="K426" s="213">
        <f t="shared" si="153"/>
        <v>100</v>
      </c>
    </row>
    <row r="427" spans="1:18" x14ac:dyDescent="0.25">
      <c r="A427" s="335">
        <v>3222</v>
      </c>
      <c r="B427" s="336"/>
      <c r="C427" s="337"/>
      <c r="D427" s="29" t="s">
        <v>82</v>
      </c>
      <c r="E427" s="26"/>
      <c r="F427" s="26"/>
      <c r="G427" s="26"/>
      <c r="H427" s="26"/>
      <c r="I427" s="26">
        <v>144.75</v>
      </c>
      <c r="J427" s="26">
        <v>144.75</v>
      </c>
      <c r="K427" s="213">
        <f t="shared" si="153"/>
        <v>100</v>
      </c>
      <c r="O427" s="27"/>
      <c r="P427" s="27"/>
      <c r="R427" s="27"/>
    </row>
    <row r="428" spans="1:18" ht="25.5" x14ac:dyDescent="0.25">
      <c r="A428" s="335">
        <v>3227</v>
      </c>
      <c r="B428" s="336"/>
      <c r="C428" s="337"/>
      <c r="D428" s="29" t="s">
        <v>217</v>
      </c>
      <c r="E428" s="26">
        <v>66.36</v>
      </c>
      <c r="F428" s="26">
        <v>1500</v>
      </c>
      <c r="G428" s="26">
        <f>F428/7.5345</f>
        <v>199.08421262193906</v>
      </c>
      <c r="H428" s="26">
        <v>0</v>
      </c>
      <c r="I428" s="26">
        <v>1051.0899999999999</v>
      </c>
      <c r="J428" s="26">
        <v>1051.0899999999999</v>
      </c>
      <c r="K428" s="213">
        <f t="shared" si="153"/>
        <v>100</v>
      </c>
      <c r="O428" s="27"/>
      <c r="P428" s="27"/>
      <c r="R428" s="27"/>
    </row>
    <row r="429" spans="1:18" x14ac:dyDescent="0.25">
      <c r="A429" s="332">
        <v>323</v>
      </c>
      <c r="B429" s="333"/>
      <c r="C429" s="334"/>
      <c r="D429" s="28" t="s">
        <v>83</v>
      </c>
      <c r="E429" s="25">
        <f>E430</f>
        <v>0</v>
      </c>
      <c r="F429" s="25">
        <f t="shared" ref="F429:J429" si="163">F430</f>
        <v>0</v>
      </c>
      <c r="G429" s="25">
        <f t="shared" si="163"/>
        <v>0</v>
      </c>
      <c r="H429" s="25">
        <f t="shared" si="163"/>
        <v>0</v>
      </c>
      <c r="I429" s="25">
        <f t="shared" si="163"/>
        <v>334.42</v>
      </c>
      <c r="J429" s="25">
        <f t="shared" si="163"/>
        <v>334.42</v>
      </c>
      <c r="K429" s="210">
        <f t="shared" si="153"/>
        <v>100</v>
      </c>
      <c r="O429" s="27"/>
      <c r="P429" s="27"/>
      <c r="R429" s="27"/>
    </row>
    <row r="430" spans="1:18" x14ac:dyDescent="0.25">
      <c r="A430" s="335">
        <v>3236</v>
      </c>
      <c r="B430" s="336"/>
      <c r="C430" s="337"/>
      <c r="D430" s="29" t="s">
        <v>99</v>
      </c>
      <c r="E430" s="26"/>
      <c r="F430" s="26"/>
      <c r="G430" s="26"/>
      <c r="H430" s="26"/>
      <c r="I430" s="26">
        <v>334.42</v>
      </c>
      <c r="J430" s="26">
        <v>334.42</v>
      </c>
      <c r="K430" s="213">
        <f t="shared" si="153"/>
        <v>100</v>
      </c>
      <c r="O430" s="27"/>
      <c r="P430" s="27"/>
      <c r="R430" s="27"/>
    </row>
    <row r="431" spans="1:18" s="27" customFormat="1" ht="25.5" x14ac:dyDescent="0.25">
      <c r="A431" s="338" t="s">
        <v>173</v>
      </c>
      <c r="B431" s="339"/>
      <c r="C431" s="340"/>
      <c r="D431" s="31" t="s">
        <v>174</v>
      </c>
      <c r="E431" s="53">
        <f>E432</f>
        <v>81224.179999999993</v>
      </c>
      <c r="F431" s="53">
        <f t="shared" ref="F431:J432" si="164">F432</f>
        <v>658000</v>
      </c>
      <c r="G431" s="53">
        <f t="shared" si="164"/>
        <v>87331.607936823915</v>
      </c>
      <c r="H431" s="53">
        <f t="shared" si="164"/>
        <v>102682</v>
      </c>
      <c r="I431" s="53">
        <f t="shared" si="164"/>
        <v>1699.87</v>
      </c>
      <c r="J431" s="53">
        <f t="shared" si="164"/>
        <v>1699.87</v>
      </c>
      <c r="K431" s="209">
        <f t="shared" si="153"/>
        <v>100</v>
      </c>
      <c r="O431"/>
      <c r="P431"/>
      <c r="R431"/>
    </row>
    <row r="432" spans="1:18" s="27" customFormat="1" x14ac:dyDescent="0.25">
      <c r="A432" s="347">
        <v>3</v>
      </c>
      <c r="B432" s="348"/>
      <c r="C432" s="349"/>
      <c r="D432" s="28" t="s">
        <v>14</v>
      </c>
      <c r="E432" s="25">
        <f>E433</f>
        <v>81224.179999999993</v>
      </c>
      <c r="F432" s="25">
        <f t="shared" si="164"/>
        <v>658000</v>
      </c>
      <c r="G432" s="25">
        <f t="shared" si="164"/>
        <v>87331.607936823915</v>
      </c>
      <c r="H432" s="25">
        <f>H433+H451</f>
        <v>102682</v>
      </c>
      <c r="I432" s="25">
        <f>I433+I451</f>
        <v>1699.87</v>
      </c>
      <c r="J432" s="25">
        <f>J433+J451</f>
        <v>1699.87</v>
      </c>
      <c r="K432" s="210">
        <f t="shared" si="153"/>
        <v>100</v>
      </c>
    </row>
    <row r="433" spans="1:18" s="27" customFormat="1" x14ac:dyDescent="0.25">
      <c r="A433" s="341">
        <v>32</v>
      </c>
      <c r="B433" s="342"/>
      <c r="C433" s="343"/>
      <c r="D433" s="127" t="s">
        <v>25</v>
      </c>
      <c r="E433" s="128">
        <f>E437+E444</f>
        <v>81224.179999999993</v>
      </c>
      <c r="F433" s="128">
        <f>F437+F444+F434+F449</f>
        <v>658000</v>
      </c>
      <c r="G433" s="128">
        <f>G437+G444+G434+G449</f>
        <v>87331.607936823915</v>
      </c>
      <c r="H433" s="128">
        <f>H437+H444+H434+H449</f>
        <v>102482</v>
      </c>
      <c r="I433" s="128">
        <f>I437+I444+I434+I449</f>
        <v>1699.87</v>
      </c>
      <c r="J433" s="128">
        <f>J437+J444+J434+J449</f>
        <v>1699.87</v>
      </c>
      <c r="K433" s="214">
        <f t="shared" si="153"/>
        <v>100</v>
      </c>
    </row>
    <row r="434" spans="1:18" s="27" customFormat="1" x14ac:dyDescent="0.25">
      <c r="A434" s="332">
        <v>321</v>
      </c>
      <c r="B434" s="333"/>
      <c r="C434" s="334"/>
      <c r="D434" s="28" t="s">
        <v>68</v>
      </c>
      <c r="E434" s="25"/>
      <c r="F434" s="25">
        <f>F435+F436</f>
        <v>1000</v>
      </c>
      <c r="G434" s="25">
        <f>G435+G436</f>
        <v>132.72280841462606</v>
      </c>
      <c r="H434" s="25">
        <f>H435+H436</f>
        <v>132</v>
      </c>
      <c r="I434" s="25">
        <f>I435+I436</f>
        <v>0</v>
      </c>
      <c r="J434" s="25">
        <f>J435+J436</f>
        <v>0</v>
      </c>
      <c r="K434" s="210">
        <v>0</v>
      </c>
    </row>
    <row r="435" spans="1:18" s="27" customFormat="1" x14ac:dyDescent="0.25">
      <c r="A435" s="335">
        <v>3211</v>
      </c>
      <c r="B435" s="336"/>
      <c r="C435" s="337"/>
      <c r="D435" s="29" t="s">
        <v>78</v>
      </c>
      <c r="E435" s="25"/>
      <c r="F435" s="26">
        <v>500</v>
      </c>
      <c r="G435" s="26">
        <f>F435/7.5345</f>
        <v>66.361404207313029</v>
      </c>
      <c r="H435" s="26">
        <v>66</v>
      </c>
      <c r="I435" s="26"/>
      <c r="J435" s="26"/>
      <c r="K435" s="213">
        <v>0</v>
      </c>
    </row>
    <row r="436" spans="1:18" s="27" customFormat="1" x14ac:dyDescent="0.25">
      <c r="A436" s="335">
        <v>3213</v>
      </c>
      <c r="B436" s="336"/>
      <c r="C436" s="337"/>
      <c r="D436" s="29" t="s">
        <v>79</v>
      </c>
      <c r="E436" s="25"/>
      <c r="F436" s="26">
        <v>500</v>
      </c>
      <c r="G436" s="26">
        <f>F436/7.5345</f>
        <v>66.361404207313029</v>
      </c>
      <c r="H436" s="26">
        <v>66</v>
      </c>
      <c r="I436" s="26"/>
      <c r="J436" s="26"/>
      <c r="K436" s="213">
        <v>0</v>
      </c>
    </row>
    <row r="437" spans="1:18" s="27" customFormat="1" x14ac:dyDescent="0.25">
      <c r="A437" s="332">
        <v>322</v>
      </c>
      <c r="B437" s="333"/>
      <c r="C437" s="334"/>
      <c r="D437" s="28" t="s">
        <v>70</v>
      </c>
      <c r="E437" s="25">
        <f>E438+E439+E442+E440+E441</f>
        <v>78442.76999999999</v>
      </c>
      <c r="F437" s="25">
        <f>F438+F439+F442+F440+F441+F443</f>
        <v>629500</v>
      </c>
      <c r="G437" s="25">
        <f>G438+G439+G442+G440+G441+G443</f>
        <v>83549.00789700709</v>
      </c>
      <c r="H437" s="25">
        <f>H438+H439+H442+H440+H441+H443</f>
        <v>97038</v>
      </c>
      <c r="I437" s="25">
        <f>I438+I439+I442+I440+I441+I443</f>
        <v>1635.56</v>
      </c>
      <c r="J437" s="25">
        <f>J438+J439+J442+J440+J441+J443</f>
        <v>1635.56</v>
      </c>
      <c r="K437" s="210">
        <f t="shared" si="153"/>
        <v>100</v>
      </c>
    </row>
    <row r="438" spans="1:18" ht="25.5" x14ac:dyDescent="0.25">
      <c r="A438" s="335">
        <v>3221</v>
      </c>
      <c r="B438" s="336"/>
      <c r="C438" s="337"/>
      <c r="D438" s="29" t="s">
        <v>122</v>
      </c>
      <c r="E438" s="26">
        <v>2126.54</v>
      </c>
      <c r="F438" s="26">
        <v>15000</v>
      </c>
      <c r="G438" s="26">
        <f t="shared" ref="G438:G443" si="165">F438/7.5345</f>
        <v>1990.8421262193906</v>
      </c>
      <c r="H438" s="26">
        <v>3982</v>
      </c>
      <c r="I438" s="26">
        <v>882.58</v>
      </c>
      <c r="J438" s="26">
        <v>882.58</v>
      </c>
      <c r="K438" s="213">
        <f t="shared" si="153"/>
        <v>100</v>
      </c>
      <c r="O438" s="27"/>
      <c r="P438" s="27"/>
      <c r="R438" s="27"/>
    </row>
    <row r="439" spans="1:18" x14ac:dyDescent="0.25">
      <c r="A439" s="335">
        <v>3222</v>
      </c>
      <c r="B439" s="336"/>
      <c r="C439" s="337"/>
      <c r="D439" s="29" t="s">
        <v>82</v>
      </c>
      <c r="E439" s="26">
        <v>72377.05</v>
      </c>
      <c r="F439" s="26">
        <v>565000</v>
      </c>
      <c r="G439" s="26">
        <f t="shared" si="165"/>
        <v>74988.386754263716</v>
      </c>
      <c r="H439" s="26">
        <v>85756</v>
      </c>
      <c r="I439" s="26">
        <v>46.92</v>
      </c>
      <c r="J439" s="26">
        <v>46.92</v>
      </c>
      <c r="K439" s="213">
        <f t="shared" si="153"/>
        <v>100</v>
      </c>
    </row>
    <row r="440" spans="1:18" x14ac:dyDescent="0.25">
      <c r="A440" s="335">
        <v>3223</v>
      </c>
      <c r="B440" s="336"/>
      <c r="C440" s="337"/>
      <c r="D440" s="29" t="s">
        <v>94</v>
      </c>
      <c r="E440" s="26">
        <v>3939.18</v>
      </c>
      <c r="F440" s="26">
        <v>30000</v>
      </c>
      <c r="G440" s="26">
        <f t="shared" si="165"/>
        <v>3981.6842524387812</v>
      </c>
      <c r="H440" s="26">
        <v>5300</v>
      </c>
      <c r="I440" s="26">
        <v>269.62</v>
      </c>
      <c r="J440" s="26">
        <v>269.62</v>
      </c>
      <c r="K440" s="213">
        <f t="shared" si="153"/>
        <v>100</v>
      </c>
    </row>
    <row r="441" spans="1:18" ht="25.5" x14ac:dyDescent="0.25">
      <c r="A441" s="335">
        <v>3224</v>
      </c>
      <c r="B441" s="336"/>
      <c r="C441" s="337"/>
      <c r="D441" s="29" t="s">
        <v>130</v>
      </c>
      <c r="E441" s="26">
        <v>0</v>
      </c>
      <c r="F441" s="26">
        <v>1500</v>
      </c>
      <c r="G441" s="26">
        <f t="shared" si="165"/>
        <v>199.08421262193906</v>
      </c>
      <c r="H441" s="26">
        <v>200</v>
      </c>
      <c r="I441" s="26"/>
      <c r="J441" s="26"/>
      <c r="K441" s="213">
        <v>0</v>
      </c>
    </row>
    <row r="442" spans="1:18" x14ac:dyDescent="0.25">
      <c r="A442" s="335">
        <v>3225</v>
      </c>
      <c r="B442" s="336"/>
      <c r="C442" s="337"/>
      <c r="D442" s="29" t="s">
        <v>123</v>
      </c>
      <c r="E442" s="26">
        <v>0</v>
      </c>
      <c r="F442" s="26">
        <v>10000</v>
      </c>
      <c r="G442" s="26">
        <f t="shared" si="165"/>
        <v>1327.2280841462605</v>
      </c>
      <c r="H442" s="26">
        <v>1400</v>
      </c>
      <c r="I442" s="26">
        <v>47.41</v>
      </c>
      <c r="J442" s="26">
        <v>47.41</v>
      </c>
      <c r="K442" s="213">
        <f t="shared" si="153"/>
        <v>100</v>
      </c>
    </row>
    <row r="443" spans="1:18" ht="25.5" x14ac:dyDescent="0.25">
      <c r="A443" s="40">
        <v>3227</v>
      </c>
      <c r="B443" s="41"/>
      <c r="C443" s="42"/>
      <c r="D443" s="29" t="s">
        <v>217</v>
      </c>
      <c r="E443" s="26">
        <v>0</v>
      </c>
      <c r="F443" s="26">
        <v>8000</v>
      </c>
      <c r="G443" s="26">
        <f t="shared" si="165"/>
        <v>1061.7824673170085</v>
      </c>
      <c r="H443" s="26">
        <v>400</v>
      </c>
      <c r="I443" s="26">
        <v>389.03</v>
      </c>
      <c r="J443" s="26">
        <v>389.03</v>
      </c>
      <c r="K443" s="213">
        <f t="shared" si="153"/>
        <v>100</v>
      </c>
    </row>
    <row r="444" spans="1:18" s="27" customFormat="1" x14ac:dyDescent="0.25">
      <c r="A444" s="332">
        <v>323</v>
      </c>
      <c r="B444" s="333"/>
      <c r="C444" s="334"/>
      <c r="D444" s="28" t="s">
        <v>83</v>
      </c>
      <c r="E444" s="25">
        <f>E448+E445+E446+E447</f>
        <v>2781.41</v>
      </c>
      <c r="F444" s="25">
        <f>SUM(F445:F448)</f>
        <v>26500</v>
      </c>
      <c r="G444" s="25">
        <f>G448+G445+G446+G447</f>
        <v>3517.1544229875904</v>
      </c>
      <c r="H444" s="25">
        <f>SUM(H445:H448)</f>
        <v>5112</v>
      </c>
      <c r="I444" s="25">
        <f>SUM(I445:I448)</f>
        <v>64.31</v>
      </c>
      <c r="J444" s="25">
        <f>SUM(J445:J448)</f>
        <v>64.31</v>
      </c>
      <c r="K444" s="210">
        <f t="shared" si="153"/>
        <v>100</v>
      </c>
      <c r="O444"/>
      <c r="P444"/>
      <c r="R444"/>
    </row>
    <row r="445" spans="1:18" s="27" customFormat="1" x14ac:dyDescent="0.25">
      <c r="A445" s="335">
        <v>3231</v>
      </c>
      <c r="B445" s="336"/>
      <c r="C445" s="337"/>
      <c r="D445" s="29" t="s">
        <v>125</v>
      </c>
      <c r="E445" s="26">
        <v>0</v>
      </c>
      <c r="F445" s="26">
        <v>500</v>
      </c>
      <c r="G445" s="26">
        <f>F445/7.5345</f>
        <v>66.361404207313029</v>
      </c>
      <c r="H445" s="26">
        <v>66</v>
      </c>
      <c r="I445" s="26"/>
      <c r="J445" s="26"/>
      <c r="K445" s="213">
        <v>0</v>
      </c>
    </row>
    <row r="446" spans="1:18" s="27" customFormat="1" ht="25.5" x14ac:dyDescent="0.25">
      <c r="A446" s="335">
        <v>3232</v>
      </c>
      <c r="B446" s="336"/>
      <c r="C446" s="337"/>
      <c r="D446" s="29" t="s">
        <v>131</v>
      </c>
      <c r="E446" s="26">
        <v>218</v>
      </c>
      <c r="F446" s="26">
        <v>3000</v>
      </c>
      <c r="G446" s="26">
        <f>F446/7.5345</f>
        <v>398.16842524387812</v>
      </c>
      <c r="H446" s="26">
        <v>400</v>
      </c>
      <c r="I446" s="26"/>
      <c r="J446" s="26"/>
      <c r="K446" s="213">
        <v>0</v>
      </c>
    </row>
    <row r="447" spans="1:18" s="27" customFormat="1" x14ac:dyDescent="0.25">
      <c r="A447" s="335">
        <v>3234</v>
      </c>
      <c r="B447" s="336"/>
      <c r="C447" s="337"/>
      <c r="D447" s="29" t="s">
        <v>98</v>
      </c>
      <c r="E447" s="26">
        <v>1722.56</v>
      </c>
      <c r="F447" s="26">
        <v>16000</v>
      </c>
      <c r="G447" s="26">
        <f>F447/7.5345</f>
        <v>2123.5649346340169</v>
      </c>
      <c r="H447" s="26">
        <v>3982</v>
      </c>
      <c r="I447" s="26">
        <v>64.31</v>
      </c>
      <c r="J447" s="26">
        <v>64.31</v>
      </c>
      <c r="K447" s="213">
        <f t="shared" si="153"/>
        <v>100</v>
      </c>
    </row>
    <row r="448" spans="1:18" x14ac:dyDescent="0.25">
      <c r="A448" s="335">
        <v>3236</v>
      </c>
      <c r="B448" s="336"/>
      <c r="C448" s="337"/>
      <c r="D448" s="29" t="s">
        <v>99</v>
      </c>
      <c r="E448" s="26">
        <v>840.85</v>
      </c>
      <c r="F448" s="26">
        <v>7000</v>
      </c>
      <c r="G448" s="26">
        <f>F448/7.5345</f>
        <v>929.05965890238235</v>
      </c>
      <c r="H448" s="26">
        <v>664</v>
      </c>
      <c r="I448" s="26"/>
      <c r="J448" s="26"/>
      <c r="K448" s="213">
        <v>0</v>
      </c>
      <c r="O448" s="27"/>
      <c r="P448" s="27"/>
      <c r="R448" s="27"/>
    </row>
    <row r="449" spans="1:18" ht="25.5" x14ac:dyDescent="0.25">
      <c r="A449" s="332">
        <v>329</v>
      </c>
      <c r="B449" s="333"/>
      <c r="C449" s="334"/>
      <c r="D449" s="28" t="s">
        <v>73</v>
      </c>
      <c r="E449" s="25"/>
      <c r="F449" s="25">
        <f>F450</f>
        <v>1000</v>
      </c>
      <c r="G449" s="25">
        <f>G450</f>
        <v>132.72280841462606</v>
      </c>
      <c r="H449" s="25">
        <f>H450</f>
        <v>200</v>
      </c>
      <c r="I449" s="25"/>
      <c r="J449" s="25">
        <f>J450</f>
        <v>0</v>
      </c>
      <c r="K449" s="210">
        <v>0</v>
      </c>
    </row>
    <row r="450" spans="1:18" ht="25.5" x14ac:dyDescent="0.25">
      <c r="A450" s="335">
        <v>3299</v>
      </c>
      <c r="B450" s="336"/>
      <c r="C450" s="337"/>
      <c r="D450" s="29" t="s">
        <v>73</v>
      </c>
      <c r="E450" s="26"/>
      <c r="F450" s="26">
        <v>1000</v>
      </c>
      <c r="G450" s="26">
        <f>F450/7.5345</f>
        <v>132.72280841462606</v>
      </c>
      <c r="H450" s="26">
        <v>200</v>
      </c>
      <c r="I450" s="26"/>
      <c r="J450" s="26"/>
      <c r="K450" s="213">
        <v>0</v>
      </c>
    </row>
    <row r="451" spans="1:18" x14ac:dyDescent="0.25">
      <c r="A451" s="341">
        <v>34</v>
      </c>
      <c r="B451" s="342"/>
      <c r="C451" s="343"/>
      <c r="D451" s="127" t="s">
        <v>75</v>
      </c>
      <c r="E451" s="128">
        <f>E452</f>
        <v>0</v>
      </c>
      <c r="F451" s="128">
        <f t="shared" ref="F451:J452" si="166">F452</f>
        <v>0</v>
      </c>
      <c r="G451" s="128">
        <f t="shared" si="166"/>
        <v>0</v>
      </c>
      <c r="H451" s="128">
        <f t="shared" si="166"/>
        <v>200</v>
      </c>
      <c r="I451" s="128"/>
      <c r="J451" s="128">
        <f t="shared" si="166"/>
        <v>0</v>
      </c>
      <c r="K451" s="214">
        <v>0</v>
      </c>
    </row>
    <row r="452" spans="1:18" x14ac:dyDescent="0.25">
      <c r="A452" s="332">
        <v>343</v>
      </c>
      <c r="B452" s="333"/>
      <c r="C452" s="334"/>
      <c r="D452" s="28" t="s">
        <v>76</v>
      </c>
      <c r="E452" s="25">
        <f>E453</f>
        <v>0</v>
      </c>
      <c r="F452" s="25">
        <f t="shared" si="166"/>
        <v>0</v>
      </c>
      <c r="G452" s="25">
        <f t="shared" si="166"/>
        <v>0</v>
      </c>
      <c r="H452" s="25">
        <f t="shared" si="166"/>
        <v>200</v>
      </c>
      <c r="I452" s="25"/>
      <c r="J452" s="25">
        <f t="shared" si="166"/>
        <v>0</v>
      </c>
      <c r="K452" s="210">
        <v>0</v>
      </c>
    </row>
    <row r="453" spans="1:18" ht="25.5" x14ac:dyDescent="0.25">
      <c r="A453" s="335">
        <v>3431</v>
      </c>
      <c r="B453" s="336"/>
      <c r="C453" s="337"/>
      <c r="D453" s="29" t="s">
        <v>106</v>
      </c>
      <c r="E453" s="26"/>
      <c r="F453" s="26"/>
      <c r="G453" s="26"/>
      <c r="H453" s="26">
        <v>200</v>
      </c>
      <c r="I453" s="26"/>
      <c r="J453" s="26"/>
      <c r="K453" s="213">
        <v>0</v>
      </c>
    </row>
    <row r="454" spans="1:18" s="27" customFormat="1" x14ac:dyDescent="0.25">
      <c r="A454" s="338" t="s">
        <v>177</v>
      </c>
      <c r="B454" s="339"/>
      <c r="C454" s="340"/>
      <c r="D454" s="31" t="s">
        <v>178</v>
      </c>
      <c r="E454" s="53">
        <f t="shared" ref="E454:J457" si="167">E455</f>
        <v>0</v>
      </c>
      <c r="F454" s="53">
        <f t="shared" si="167"/>
        <v>0</v>
      </c>
      <c r="G454" s="53">
        <f t="shared" si="167"/>
        <v>0</v>
      </c>
      <c r="H454" s="53">
        <f t="shared" si="167"/>
        <v>0</v>
      </c>
      <c r="I454" s="53">
        <f t="shared" si="167"/>
        <v>142000</v>
      </c>
      <c r="J454" s="53">
        <f t="shared" si="167"/>
        <v>138556.65</v>
      </c>
      <c r="K454" s="209">
        <f t="shared" si="153"/>
        <v>97.575105633802821</v>
      </c>
      <c r="O454"/>
      <c r="P454"/>
      <c r="R454"/>
    </row>
    <row r="455" spans="1:18" s="27" customFormat="1" x14ac:dyDescent="0.25">
      <c r="A455" s="347">
        <v>3</v>
      </c>
      <c r="B455" s="348"/>
      <c r="C455" s="349"/>
      <c r="D455" s="28" t="s">
        <v>14</v>
      </c>
      <c r="E455" s="25">
        <f t="shared" si="167"/>
        <v>0</v>
      </c>
      <c r="F455" s="25">
        <f t="shared" si="167"/>
        <v>0</v>
      </c>
      <c r="G455" s="25">
        <f t="shared" si="167"/>
        <v>0</v>
      </c>
      <c r="H455" s="25">
        <f t="shared" si="167"/>
        <v>0</v>
      </c>
      <c r="I455" s="25">
        <f t="shared" si="167"/>
        <v>142000</v>
      </c>
      <c r="J455" s="25">
        <f t="shared" si="167"/>
        <v>138556.65</v>
      </c>
      <c r="K455" s="210">
        <f t="shared" si="153"/>
        <v>97.575105633802821</v>
      </c>
    </row>
    <row r="456" spans="1:18" s="27" customFormat="1" x14ac:dyDescent="0.25">
      <c r="A456" s="341">
        <v>32</v>
      </c>
      <c r="B456" s="342"/>
      <c r="C456" s="343"/>
      <c r="D456" s="127" t="s">
        <v>25</v>
      </c>
      <c r="E456" s="128">
        <f t="shared" si="167"/>
        <v>0</v>
      </c>
      <c r="F456" s="128">
        <f t="shared" si="167"/>
        <v>0</v>
      </c>
      <c r="G456" s="128">
        <f t="shared" si="167"/>
        <v>0</v>
      </c>
      <c r="H456" s="128">
        <f t="shared" si="167"/>
        <v>0</v>
      </c>
      <c r="I456" s="128">
        <f t="shared" si="167"/>
        <v>142000</v>
      </c>
      <c r="J456" s="128">
        <f t="shared" si="167"/>
        <v>138556.65</v>
      </c>
      <c r="K456" s="214">
        <f t="shared" si="153"/>
        <v>97.575105633802821</v>
      </c>
    </row>
    <row r="457" spans="1:18" s="27" customFormat="1" x14ac:dyDescent="0.25">
      <c r="A457" s="332">
        <v>322</v>
      </c>
      <c r="B457" s="333"/>
      <c r="C457" s="334"/>
      <c r="D457" s="28" t="s">
        <v>70</v>
      </c>
      <c r="E457" s="25">
        <f t="shared" si="167"/>
        <v>0</v>
      </c>
      <c r="F457" s="25">
        <f t="shared" si="167"/>
        <v>0</v>
      </c>
      <c r="G457" s="25">
        <f t="shared" si="167"/>
        <v>0</v>
      </c>
      <c r="H457" s="25">
        <f t="shared" si="167"/>
        <v>0</v>
      </c>
      <c r="I457" s="25">
        <f t="shared" si="167"/>
        <v>142000</v>
      </c>
      <c r="J457" s="25">
        <f t="shared" si="167"/>
        <v>138556.65</v>
      </c>
      <c r="K457" s="210">
        <f t="shared" si="153"/>
        <v>97.575105633802821</v>
      </c>
    </row>
    <row r="458" spans="1:18" x14ac:dyDescent="0.25">
      <c r="A458" s="335">
        <v>3222</v>
      </c>
      <c r="B458" s="336"/>
      <c r="C458" s="337"/>
      <c r="D458" s="29" t="s">
        <v>82</v>
      </c>
      <c r="E458" s="26"/>
      <c r="F458" s="26"/>
      <c r="G458" s="26"/>
      <c r="H458" s="26"/>
      <c r="I458" s="26">
        <v>142000</v>
      </c>
      <c r="J458" s="26">
        <v>138556.65</v>
      </c>
      <c r="K458" s="213">
        <f t="shared" ref="K458:K520" si="168">J458/I458*100</f>
        <v>97.575105633802821</v>
      </c>
      <c r="O458" s="27"/>
      <c r="P458" s="27"/>
      <c r="R458" s="27"/>
    </row>
    <row r="459" spans="1:18" s="27" customFormat="1" x14ac:dyDescent="0.25">
      <c r="A459" s="352" t="s">
        <v>141</v>
      </c>
      <c r="B459" s="353"/>
      <c r="C459" s="354"/>
      <c r="D459" s="30" t="s">
        <v>185</v>
      </c>
      <c r="E459" s="52">
        <f>E460+E475+E503</f>
        <v>4935.04</v>
      </c>
      <c r="F459" s="52">
        <f t="shared" ref="F459:J459" si="169">F460+F475+F503</f>
        <v>58000</v>
      </c>
      <c r="G459" s="52">
        <f t="shared" si="169"/>
        <v>7697.9228880483097</v>
      </c>
      <c r="H459" s="52">
        <f t="shared" si="169"/>
        <v>0</v>
      </c>
      <c r="I459" s="52"/>
      <c r="J459" s="52">
        <f t="shared" si="169"/>
        <v>0</v>
      </c>
      <c r="K459" s="208">
        <v>0</v>
      </c>
      <c r="O459"/>
      <c r="P459"/>
      <c r="R459"/>
    </row>
    <row r="460" spans="1:18" s="27" customFormat="1" x14ac:dyDescent="0.25">
      <c r="A460" s="338" t="s">
        <v>177</v>
      </c>
      <c r="B460" s="339"/>
      <c r="C460" s="340"/>
      <c r="D460" s="31" t="s">
        <v>178</v>
      </c>
      <c r="E460" s="53">
        <f>E461+E471</f>
        <v>331.81</v>
      </c>
      <c r="F460" s="53">
        <f t="shared" ref="F460:J460" si="170">F461+F471</f>
        <v>5000</v>
      </c>
      <c r="G460" s="53">
        <f t="shared" si="170"/>
        <v>663.61404207313024</v>
      </c>
      <c r="H460" s="53">
        <f t="shared" si="170"/>
        <v>0</v>
      </c>
      <c r="I460" s="53"/>
      <c r="J460" s="53">
        <f t="shared" si="170"/>
        <v>0</v>
      </c>
      <c r="K460" s="209">
        <v>0</v>
      </c>
    </row>
    <row r="461" spans="1:18" s="27" customFormat="1" x14ac:dyDescent="0.25">
      <c r="A461" s="347">
        <v>3</v>
      </c>
      <c r="B461" s="348"/>
      <c r="C461" s="349"/>
      <c r="D461" s="28" t="s">
        <v>14</v>
      </c>
      <c r="E461" s="25">
        <f>E462</f>
        <v>331.81</v>
      </c>
      <c r="F461" s="25">
        <f t="shared" ref="F461:J461" si="171">F462</f>
        <v>5000</v>
      </c>
      <c r="G461" s="25">
        <f t="shared" si="171"/>
        <v>663.61404207313024</v>
      </c>
      <c r="H461" s="25">
        <f t="shared" si="171"/>
        <v>0</v>
      </c>
      <c r="I461" s="25"/>
      <c r="J461" s="25">
        <f t="shared" si="171"/>
        <v>0</v>
      </c>
      <c r="K461" s="210">
        <v>0</v>
      </c>
    </row>
    <row r="462" spans="1:18" s="27" customFormat="1" x14ac:dyDescent="0.25">
      <c r="A462" s="332">
        <v>32</v>
      </c>
      <c r="B462" s="333"/>
      <c r="C462" s="334"/>
      <c r="D462" s="28" t="s">
        <v>25</v>
      </c>
      <c r="E462" s="25">
        <f>E463+E465+E469</f>
        <v>331.81</v>
      </c>
      <c r="F462" s="25">
        <f t="shared" ref="F462:J462" si="172">F463+F465+F469</f>
        <v>5000</v>
      </c>
      <c r="G462" s="25">
        <f t="shared" si="172"/>
        <v>663.61404207313024</v>
      </c>
      <c r="H462" s="25">
        <f t="shared" si="172"/>
        <v>0</v>
      </c>
      <c r="I462" s="25"/>
      <c r="J462" s="25">
        <f t="shared" si="172"/>
        <v>0</v>
      </c>
      <c r="K462" s="210">
        <v>0</v>
      </c>
    </row>
    <row r="463" spans="1:18" s="27" customFormat="1" x14ac:dyDescent="0.25">
      <c r="A463" s="332">
        <v>321</v>
      </c>
      <c r="B463" s="333"/>
      <c r="C463" s="334"/>
      <c r="D463" s="28" t="s">
        <v>68</v>
      </c>
      <c r="E463" s="25">
        <f>E464</f>
        <v>0</v>
      </c>
      <c r="F463" s="25">
        <f t="shared" ref="F463:J463" si="173">F464</f>
        <v>0</v>
      </c>
      <c r="G463" s="25">
        <f t="shared" si="173"/>
        <v>0</v>
      </c>
      <c r="H463" s="25">
        <f t="shared" si="173"/>
        <v>0</v>
      </c>
      <c r="I463" s="25"/>
      <c r="J463" s="25">
        <f t="shared" si="173"/>
        <v>0</v>
      </c>
      <c r="K463" s="210">
        <v>0</v>
      </c>
    </row>
    <row r="464" spans="1:18" x14ac:dyDescent="0.25">
      <c r="A464" s="335">
        <v>3211</v>
      </c>
      <c r="B464" s="336"/>
      <c r="C464" s="337"/>
      <c r="D464" s="29" t="s">
        <v>78</v>
      </c>
      <c r="E464" s="26"/>
      <c r="F464" s="26"/>
      <c r="G464" s="26"/>
      <c r="H464" s="26"/>
      <c r="I464" s="26"/>
      <c r="J464" s="26"/>
      <c r="K464" s="213">
        <v>0</v>
      </c>
      <c r="O464" s="27"/>
      <c r="P464" s="27"/>
      <c r="R464" s="27"/>
    </row>
    <row r="465" spans="1:18" s="27" customFormat="1" x14ac:dyDescent="0.25">
      <c r="A465" s="332">
        <v>323</v>
      </c>
      <c r="B465" s="333"/>
      <c r="C465" s="334"/>
      <c r="D465" s="28" t="s">
        <v>83</v>
      </c>
      <c r="E465" s="25">
        <f>E466+E467+E468</f>
        <v>0</v>
      </c>
      <c r="F465" s="25">
        <f t="shared" ref="F465:J465" si="174">F466+F467+F468</f>
        <v>0</v>
      </c>
      <c r="G465" s="25">
        <f t="shared" si="174"/>
        <v>0</v>
      </c>
      <c r="H465" s="25">
        <f t="shared" si="174"/>
        <v>0</v>
      </c>
      <c r="I465" s="25"/>
      <c r="J465" s="25">
        <f t="shared" si="174"/>
        <v>0</v>
      </c>
      <c r="K465" s="210">
        <v>0</v>
      </c>
      <c r="O465"/>
      <c r="P465"/>
      <c r="R465"/>
    </row>
    <row r="466" spans="1:18" x14ac:dyDescent="0.25">
      <c r="A466" s="335">
        <v>3231</v>
      </c>
      <c r="B466" s="336"/>
      <c r="C466" s="337"/>
      <c r="D466" s="29" t="s">
        <v>125</v>
      </c>
      <c r="E466" s="26"/>
      <c r="F466" s="26"/>
      <c r="G466" s="26"/>
      <c r="H466" s="26"/>
      <c r="I466" s="26"/>
      <c r="J466" s="26"/>
      <c r="K466" s="213">
        <v>0</v>
      </c>
      <c r="O466" s="27"/>
      <c r="P466" s="27"/>
      <c r="R466" s="27"/>
    </row>
    <row r="467" spans="1:18" x14ac:dyDescent="0.25">
      <c r="A467" s="335">
        <v>3237</v>
      </c>
      <c r="B467" s="336"/>
      <c r="C467" s="337"/>
      <c r="D467" s="29" t="s">
        <v>84</v>
      </c>
      <c r="E467" s="26"/>
      <c r="F467" s="26"/>
      <c r="G467" s="26"/>
      <c r="H467" s="26"/>
      <c r="I467" s="26"/>
      <c r="J467" s="26"/>
      <c r="K467" s="213">
        <v>0</v>
      </c>
    </row>
    <row r="468" spans="1:18" x14ac:dyDescent="0.25">
      <c r="A468" s="335">
        <v>3239</v>
      </c>
      <c r="B468" s="336"/>
      <c r="C468" s="337"/>
      <c r="D468" s="29" t="s">
        <v>104</v>
      </c>
      <c r="E468" s="26"/>
      <c r="F468" s="26"/>
      <c r="G468" s="26"/>
      <c r="H468" s="26"/>
      <c r="I468" s="26"/>
      <c r="J468" s="26"/>
      <c r="K468" s="213">
        <v>0</v>
      </c>
    </row>
    <row r="469" spans="1:18" s="27" customFormat="1" ht="25.5" x14ac:dyDescent="0.25">
      <c r="A469" s="332">
        <v>329</v>
      </c>
      <c r="B469" s="333"/>
      <c r="C469" s="334"/>
      <c r="D469" s="28" t="s">
        <v>73</v>
      </c>
      <c r="E469" s="25">
        <f>E470</f>
        <v>331.81</v>
      </c>
      <c r="F469" s="25">
        <f t="shared" ref="F469:J469" si="175">F470</f>
        <v>5000</v>
      </c>
      <c r="G469" s="25">
        <f t="shared" si="175"/>
        <v>663.61404207313024</v>
      </c>
      <c r="H469" s="25">
        <f t="shared" si="175"/>
        <v>0</v>
      </c>
      <c r="I469" s="25"/>
      <c r="J469" s="25">
        <f t="shared" si="175"/>
        <v>0</v>
      </c>
      <c r="K469" s="210">
        <v>0</v>
      </c>
      <c r="O469"/>
      <c r="P469"/>
      <c r="R469"/>
    </row>
    <row r="470" spans="1:18" ht="25.5" x14ac:dyDescent="0.25">
      <c r="A470" s="335">
        <v>3299</v>
      </c>
      <c r="B470" s="336"/>
      <c r="C470" s="337"/>
      <c r="D470" s="29" t="s">
        <v>73</v>
      </c>
      <c r="E470" s="26">
        <v>331.81</v>
      </c>
      <c r="F470" s="26">
        <v>5000</v>
      </c>
      <c r="G470" s="26">
        <f>F470/7.5345</f>
        <v>663.61404207313024</v>
      </c>
      <c r="H470" s="26"/>
      <c r="I470" s="26"/>
      <c r="J470" s="26"/>
      <c r="K470" s="213">
        <v>0</v>
      </c>
      <c r="O470" s="27"/>
      <c r="P470" s="27"/>
      <c r="R470" s="27"/>
    </row>
    <row r="471" spans="1:18" s="27" customFormat="1" ht="25.5" x14ac:dyDescent="0.25">
      <c r="A471" s="347">
        <v>4</v>
      </c>
      <c r="B471" s="348"/>
      <c r="C471" s="349"/>
      <c r="D471" s="28" t="s">
        <v>16</v>
      </c>
      <c r="E471" s="25">
        <f t="shared" ref="E471:J473" si="176">E472</f>
        <v>0</v>
      </c>
      <c r="F471" s="25">
        <f t="shared" si="176"/>
        <v>0</v>
      </c>
      <c r="G471" s="25">
        <f t="shared" si="176"/>
        <v>0</v>
      </c>
      <c r="H471" s="25">
        <f t="shared" si="176"/>
        <v>0</v>
      </c>
      <c r="I471" s="25"/>
      <c r="J471" s="25">
        <f t="shared" si="176"/>
        <v>0</v>
      </c>
      <c r="K471" s="210">
        <v>0</v>
      </c>
      <c r="O471"/>
      <c r="P471"/>
      <c r="R471"/>
    </row>
    <row r="472" spans="1:18" s="27" customFormat="1" ht="38.25" x14ac:dyDescent="0.25">
      <c r="A472" s="332">
        <v>42</v>
      </c>
      <c r="B472" s="333"/>
      <c r="C472" s="334"/>
      <c r="D472" s="28" t="s">
        <v>34</v>
      </c>
      <c r="E472" s="25">
        <f t="shared" si="176"/>
        <v>0</v>
      </c>
      <c r="F472" s="25">
        <f t="shared" si="176"/>
        <v>0</v>
      </c>
      <c r="G472" s="25">
        <f t="shared" si="176"/>
        <v>0</v>
      </c>
      <c r="H472" s="25">
        <f t="shared" si="176"/>
        <v>0</v>
      </c>
      <c r="I472" s="25"/>
      <c r="J472" s="25">
        <f t="shared" si="176"/>
        <v>0</v>
      </c>
      <c r="K472" s="210">
        <v>0</v>
      </c>
    </row>
    <row r="473" spans="1:18" s="27" customFormat="1" x14ac:dyDescent="0.25">
      <c r="A473" s="332">
        <v>422</v>
      </c>
      <c r="B473" s="333"/>
      <c r="C473" s="334"/>
      <c r="D473" s="28" t="s">
        <v>85</v>
      </c>
      <c r="E473" s="25">
        <f t="shared" si="176"/>
        <v>0</v>
      </c>
      <c r="F473" s="25">
        <f t="shared" si="176"/>
        <v>0</v>
      </c>
      <c r="G473" s="25">
        <f t="shared" si="176"/>
        <v>0</v>
      </c>
      <c r="H473" s="25">
        <f t="shared" si="176"/>
        <v>0</v>
      </c>
      <c r="I473" s="25"/>
      <c r="J473" s="25">
        <f t="shared" si="176"/>
        <v>0</v>
      </c>
      <c r="K473" s="210">
        <v>0</v>
      </c>
    </row>
    <row r="474" spans="1:18" x14ac:dyDescent="0.25">
      <c r="A474" s="335">
        <v>4226</v>
      </c>
      <c r="B474" s="336"/>
      <c r="C474" s="337"/>
      <c r="D474" s="29" t="s">
        <v>186</v>
      </c>
      <c r="E474" s="26"/>
      <c r="F474" s="26"/>
      <c r="G474" s="26"/>
      <c r="H474" s="26"/>
      <c r="I474" s="26"/>
      <c r="J474" s="26"/>
      <c r="K474" s="213">
        <v>0</v>
      </c>
      <c r="O474" s="27"/>
      <c r="P474" s="27"/>
      <c r="R474" s="27"/>
    </row>
    <row r="475" spans="1:18" s="27" customFormat="1" x14ac:dyDescent="0.25">
      <c r="A475" s="338" t="s">
        <v>179</v>
      </c>
      <c r="B475" s="339"/>
      <c r="C475" s="340"/>
      <c r="D475" s="31" t="s">
        <v>180</v>
      </c>
      <c r="E475" s="53">
        <f t="shared" ref="E475:J475" si="177">E476+E499</f>
        <v>4603.2299999999996</v>
      </c>
      <c r="F475" s="53">
        <f t="shared" si="177"/>
        <v>38000</v>
      </c>
      <c r="G475" s="53">
        <f t="shared" si="177"/>
        <v>5043.4667197557892</v>
      </c>
      <c r="H475" s="53">
        <f t="shared" si="177"/>
        <v>0</v>
      </c>
      <c r="I475" s="53"/>
      <c r="J475" s="53">
        <f t="shared" si="177"/>
        <v>0</v>
      </c>
      <c r="K475" s="209">
        <v>0</v>
      </c>
      <c r="O475"/>
      <c r="P475"/>
      <c r="R475"/>
    </row>
    <row r="476" spans="1:18" s="27" customFormat="1" x14ac:dyDescent="0.25">
      <c r="A476" s="347">
        <v>3</v>
      </c>
      <c r="B476" s="348"/>
      <c r="C476" s="349"/>
      <c r="D476" s="28" t="s">
        <v>14</v>
      </c>
      <c r="E476" s="25">
        <f>E477+E484</f>
        <v>4603.2299999999996</v>
      </c>
      <c r="F476" s="25">
        <f t="shared" ref="F476:J476" si="178">F477+F484</f>
        <v>38000</v>
      </c>
      <c r="G476" s="25">
        <f t="shared" si="178"/>
        <v>5043.4667197557892</v>
      </c>
      <c r="H476" s="25">
        <f t="shared" si="178"/>
        <v>0</v>
      </c>
      <c r="I476" s="25"/>
      <c r="J476" s="25">
        <f t="shared" si="178"/>
        <v>0</v>
      </c>
      <c r="K476" s="210">
        <v>0</v>
      </c>
    </row>
    <row r="477" spans="1:18" s="27" customFormat="1" x14ac:dyDescent="0.25">
      <c r="A477" s="332">
        <v>31</v>
      </c>
      <c r="B477" s="333"/>
      <c r="C477" s="334"/>
      <c r="D477" s="28" t="s">
        <v>15</v>
      </c>
      <c r="E477" s="25">
        <f>E478+E480+E482</f>
        <v>652.28</v>
      </c>
      <c r="F477" s="25">
        <f>F478+F480</f>
        <v>2350</v>
      </c>
      <c r="G477" s="25">
        <f>G478+G480</f>
        <v>311.89859977437123</v>
      </c>
      <c r="H477" s="25">
        <f>H482</f>
        <v>0</v>
      </c>
      <c r="I477" s="25"/>
      <c r="J477" s="25">
        <f>J482</f>
        <v>0</v>
      </c>
      <c r="K477" s="210">
        <v>0</v>
      </c>
    </row>
    <row r="478" spans="1:18" s="27" customFormat="1" x14ac:dyDescent="0.25">
      <c r="A478" s="332">
        <v>311</v>
      </c>
      <c r="B478" s="333"/>
      <c r="C478" s="334"/>
      <c r="D478" s="28" t="s">
        <v>63</v>
      </c>
      <c r="E478" s="25">
        <f>E479</f>
        <v>559.9</v>
      </c>
      <c r="F478" s="25">
        <f>F479</f>
        <v>2000</v>
      </c>
      <c r="G478" s="25">
        <f>G479</f>
        <v>265.44561682925212</v>
      </c>
      <c r="H478" s="25"/>
      <c r="I478" s="25"/>
      <c r="J478" s="25"/>
      <c r="K478" s="210">
        <v>0</v>
      </c>
    </row>
    <row r="479" spans="1:18" s="27" customFormat="1" x14ac:dyDescent="0.25">
      <c r="A479" s="335">
        <v>3111</v>
      </c>
      <c r="B479" s="336"/>
      <c r="C479" s="337"/>
      <c r="D479" s="29" t="s">
        <v>64</v>
      </c>
      <c r="E479" s="26">
        <v>559.9</v>
      </c>
      <c r="F479" s="26">
        <v>2000</v>
      </c>
      <c r="G479" s="26">
        <f>F479/7.5345</f>
        <v>265.44561682925212</v>
      </c>
      <c r="H479" s="26"/>
      <c r="I479" s="26"/>
      <c r="J479" s="26"/>
      <c r="K479" s="213">
        <v>0</v>
      </c>
    </row>
    <row r="480" spans="1:18" s="27" customFormat="1" x14ac:dyDescent="0.25">
      <c r="A480" s="332">
        <v>313</v>
      </c>
      <c r="B480" s="333"/>
      <c r="C480" s="334"/>
      <c r="D480" s="28" t="s">
        <v>66</v>
      </c>
      <c r="E480" s="25">
        <f>E481</f>
        <v>92.38</v>
      </c>
      <c r="F480" s="25">
        <f>F481</f>
        <v>350</v>
      </c>
      <c r="G480" s="25">
        <f>G481</f>
        <v>46.452982945119118</v>
      </c>
      <c r="H480" s="25"/>
      <c r="I480" s="25"/>
      <c r="J480" s="25"/>
      <c r="K480" s="210">
        <v>0</v>
      </c>
    </row>
    <row r="481" spans="1:18" s="27" customFormat="1" ht="25.5" x14ac:dyDescent="0.25">
      <c r="A481" s="335">
        <v>3132</v>
      </c>
      <c r="B481" s="336"/>
      <c r="C481" s="337"/>
      <c r="D481" s="29" t="s">
        <v>67</v>
      </c>
      <c r="E481" s="26">
        <v>92.38</v>
      </c>
      <c r="F481" s="26">
        <v>350</v>
      </c>
      <c r="G481" s="26">
        <f>F481/7.5345</f>
        <v>46.452982945119118</v>
      </c>
      <c r="H481" s="26"/>
      <c r="I481" s="26"/>
      <c r="J481" s="26"/>
      <c r="K481" s="213">
        <v>0</v>
      </c>
    </row>
    <row r="482" spans="1:18" s="27" customFormat="1" x14ac:dyDescent="0.25">
      <c r="A482" s="332">
        <v>312</v>
      </c>
      <c r="B482" s="333"/>
      <c r="C482" s="334"/>
      <c r="D482" s="28" t="s">
        <v>65</v>
      </c>
      <c r="E482" s="25">
        <f>E483</f>
        <v>0</v>
      </c>
      <c r="F482" s="25">
        <f t="shared" ref="F482:J482" si="179">F483</f>
        <v>0</v>
      </c>
      <c r="G482" s="25">
        <f t="shared" si="179"/>
        <v>0</v>
      </c>
      <c r="H482" s="25">
        <f t="shared" si="179"/>
        <v>0</v>
      </c>
      <c r="I482" s="25"/>
      <c r="J482" s="25">
        <f t="shared" si="179"/>
        <v>0</v>
      </c>
      <c r="K482" s="210">
        <v>0</v>
      </c>
    </row>
    <row r="483" spans="1:18" x14ac:dyDescent="0.25">
      <c r="A483" s="335">
        <v>3121</v>
      </c>
      <c r="B483" s="336"/>
      <c r="C483" s="337"/>
      <c r="D483" s="29" t="s">
        <v>65</v>
      </c>
      <c r="E483" s="26"/>
      <c r="F483" s="26"/>
      <c r="G483" s="26"/>
      <c r="H483" s="26"/>
      <c r="I483" s="26"/>
      <c r="J483" s="26"/>
      <c r="K483" s="213">
        <v>0</v>
      </c>
      <c r="O483" s="27"/>
      <c r="P483" s="27"/>
      <c r="R483" s="27"/>
    </row>
    <row r="484" spans="1:18" s="27" customFormat="1" x14ac:dyDescent="0.25">
      <c r="A484" s="332">
        <v>32</v>
      </c>
      <c r="B484" s="333"/>
      <c r="C484" s="334"/>
      <c r="D484" s="28" t="s">
        <v>25</v>
      </c>
      <c r="E484" s="25">
        <f>E485+E489+E494+E497</f>
        <v>3950.95</v>
      </c>
      <c r="F484" s="25">
        <f t="shared" ref="F484:J484" si="180">F485+F489+F494+F497</f>
        <v>35650</v>
      </c>
      <c r="G484" s="25">
        <f t="shared" si="180"/>
        <v>4731.568119981418</v>
      </c>
      <c r="H484" s="25">
        <f t="shared" si="180"/>
        <v>0</v>
      </c>
      <c r="I484" s="25"/>
      <c r="J484" s="25">
        <f t="shared" si="180"/>
        <v>0</v>
      </c>
      <c r="K484" s="210">
        <v>0</v>
      </c>
      <c r="O484"/>
      <c r="P484"/>
      <c r="R484"/>
    </row>
    <row r="485" spans="1:18" s="27" customFormat="1" x14ac:dyDescent="0.25">
      <c r="A485" s="332">
        <v>321</v>
      </c>
      <c r="B485" s="333"/>
      <c r="C485" s="334"/>
      <c r="D485" s="28" t="s">
        <v>68</v>
      </c>
      <c r="E485" s="25">
        <f>E486+E487</f>
        <v>397.13</v>
      </c>
      <c r="F485" s="25">
        <f>F486+F487+F488</f>
        <v>6000</v>
      </c>
      <c r="G485" s="25">
        <f>G486+G487+G488</f>
        <v>796.33685048775624</v>
      </c>
      <c r="H485" s="25">
        <f t="shared" ref="H485:J485" si="181">H486+H487</f>
        <v>0</v>
      </c>
      <c r="I485" s="25"/>
      <c r="J485" s="25">
        <f t="shared" si="181"/>
        <v>0</v>
      </c>
      <c r="K485" s="210">
        <v>0</v>
      </c>
    </row>
    <row r="486" spans="1:18" x14ac:dyDescent="0.25">
      <c r="A486" s="335">
        <v>3211</v>
      </c>
      <c r="B486" s="336"/>
      <c r="C486" s="337"/>
      <c r="D486" s="29" t="s">
        <v>78</v>
      </c>
      <c r="E486" s="26">
        <v>397.13</v>
      </c>
      <c r="F486" s="26">
        <v>3000</v>
      </c>
      <c r="G486" s="26">
        <f>F486/7.5345</f>
        <v>398.16842524387812</v>
      </c>
      <c r="H486" s="26"/>
      <c r="I486" s="26"/>
      <c r="J486" s="26"/>
      <c r="K486" s="213">
        <v>0</v>
      </c>
      <c r="O486" s="27"/>
      <c r="P486" s="27"/>
      <c r="R486" s="27"/>
    </row>
    <row r="487" spans="1:18" x14ac:dyDescent="0.25">
      <c r="A487" s="335">
        <v>3213</v>
      </c>
      <c r="B487" s="336"/>
      <c r="C487" s="337"/>
      <c r="D487" s="29" t="s">
        <v>79</v>
      </c>
      <c r="E487" s="26"/>
      <c r="F487" s="26">
        <v>2000</v>
      </c>
      <c r="G487" s="26">
        <f>F487/7.5345</f>
        <v>265.44561682925212</v>
      </c>
      <c r="H487" s="26"/>
      <c r="I487" s="26"/>
      <c r="J487" s="26"/>
      <c r="K487" s="213">
        <v>0</v>
      </c>
    </row>
    <row r="488" spans="1:18" ht="25.5" x14ac:dyDescent="0.25">
      <c r="A488" s="335">
        <v>3214</v>
      </c>
      <c r="B488" s="336"/>
      <c r="C488" s="337"/>
      <c r="D488" s="29" t="s">
        <v>80</v>
      </c>
      <c r="E488" s="26"/>
      <c r="F488" s="26">
        <v>1000</v>
      </c>
      <c r="G488" s="26">
        <f>F488/7.5345</f>
        <v>132.72280841462606</v>
      </c>
      <c r="H488" s="26"/>
      <c r="I488" s="26"/>
      <c r="J488" s="26"/>
      <c r="K488" s="213">
        <v>0</v>
      </c>
    </row>
    <row r="489" spans="1:18" s="27" customFormat="1" x14ac:dyDescent="0.25">
      <c r="A489" s="332">
        <v>322</v>
      </c>
      <c r="B489" s="333"/>
      <c r="C489" s="334"/>
      <c r="D489" s="28" t="s">
        <v>70</v>
      </c>
      <c r="E489" s="25">
        <f>SUM(E490:E493)</f>
        <v>505.96999999999997</v>
      </c>
      <c r="F489" s="25">
        <f>F493+F490+F491+F492</f>
        <v>11500</v>
      </c>
      <c r="G489" s="25">
        <f>G493+G490+G491+G492</f>
        <v>1526.3122967681995</v>
      </c>
      <c r="H489" s="25">
        <f t="shared" ref="H489:J489" si="182">H493</f>
        <v>0</v>
      </c>
      <c r="I489" s="25"/>
      <c r="J489" s="25">
        <f t="shared" si="182"/>
        <v>0</v>
      </c>
      <c r="K489" s="210">
        <v>0</v>
      </c>
      <c r="O489"/>
      <c r="P489"/>
      <c r="R489"/>
    </row>
    <row r="490" spans="1:18" s="27" customFormat="1" ht="25.5" x14ac:dyDescent="0.25">
      <c r="A490" s="335">
        <v>3221</v>
      </c>
      <c r="B490" s="336"/>
      <c r="C490" s="337"/>
      <c r="D490" s="29" t="s">
        <v>122</v>
      </c>
      <c r="E490" s="26">
        <v>147.38999999999999</v>
      </c>
      <c r="F490" s="26">
        <v>2000</v>
      </c>
      <c r="G490" s="26">
        <f>F490/7.5345</f>
        <v>265.44561682925212</v>
      </c>
      <c r="H490" s="26"/>
      <c r="I490" s="26"/>
      <c r="J490" s="26"/>
      <c r="K490" s="213">
        <v>0</v>
      </c>
    </row>
    <row r="491" spans="1:18" s="27" customFormat="1" x14ac:dyDescent="0.25">
      <c r="A491" s="335">
        <v>3222</v>
      </c>
      <c r="B491" s="336"/>
      <c r="C491" s="337"/>
      <c r="D491" s="29" t="s">
        <v>82</v>
      </c>
      <c r="E491" s="26">
        <v>358.58</v>
      </c>
      <c r="F491" s="26">
        <v>6000</v>
      </c>
      <c r="G491" s="26">
        <f>F491/7.5345</f>
        <v>796.33685048775624</v>
      </c>
      <c r="H491" s="26"/>
      <c r="I491" s="26"/>
      <c r="J491" s="26"/>
      <c r="K491" s="213">
        <v>0</v>
      </c>
    </row>
    <row r="492" spans="1:18" s="27" customFormat="1" x14ac:dyDescent="0.25">
      <c r="A492" s="335">
        <v>3225</v>
      </c>
      <c r="B492" s="336"/>
      <c r="C492" s="337"/>
      <c r="D492" s="29" t="s">
        <v>71</v>
      </c>
      <c r="E492" s="26">
        <v>0</v>
      </c>
      <c r="F492" s="26">
        <v>500</v>
      </c>
      <c r="G492" s="26">
        <f>F492/7.5345</f>
        <v>66.361404207313029</v>
      </c>
      <c r="H492" s="26"/>
      <c r="I492" s="26"/>
      <c r="J492" s="26"/>
      <c r="K492" s="213">
        <v>0</v>
      </c>
    </row>
    <row r="493" spans="1:18" ht="25.5" x14ac:dyDescent="0.25">
      <c r="A493" s="335">
        <v>3227</v>
      </c>
      <c r="B493" s="336"/>
      <c r="C493" s="337"/>
      <c r="D493" s="29" t="s">
        <v>124</v>
      </c>
      <c r="E493" s="26">
        <v>0</v>
      </c>
      <c r="F493" s="26">
        <v>3000</v>
      </c>
      <c r="G493" s="26">
        <f>F493/7.5345</f>
        <v>398.16842524387812</v>
      </c>
      <c r="H493" s="26"/>
      <c r="I493" s="26"/>
      <c r="J493" s="26"/>
      <c r="K493" s="213">
        <v>0</v>
      </c>
      <c r="O493" s="27"/>
      <c r="P493" s="27"/>
      <c r="R493" s="27"/>
    </row>
    <row r="494" spans="1:18" s="27" customFormat="1" x14ac:dyDescent="0.25">
      <c r="A494" s="332">
        <v>323</v>
      </c>
      <c r="B494" s="333"/>
      <c r="C494" s="334"/>
      <c r="D494" s="28" t="s">
        <v>83</v>
      </c>
      <c r="E494" s="25">
        <f>E495+E496</f>
        <v>1029.53</v>
      </c>
      <c r="F494" s="25">
        <f t="shared" ref="F494:J494" si="183">F495+F496</f>
        <v>7500</v>
      </c>
      <c r="G494" s="25">
        <f t="shared" si="183"/>
        <v>995.42106310969541</v>
      </c>
      <c r="H494" s="25">
        <f t="shared" si="183"/>
        <v>0</v>
      </c>
      <c r="I494" s="25"/>
      <c r="J494" s="25">
        <f t="shared" si="183"/>
        <v>0</v>
      </c>
      <c r="K494" s="210">
        <v>0</v>
      </c>
      <c r="O494"/>
      <c r="P494"/>
      <c r="R494"/>
    </row>
    <row r="495" spans="1:18" ht="25.5" x14ac:dyDescent="0.25">
      <c r="A495" s="335">
        <v>3232</v>
      </c>
      <c r="B495" s="336"/>
      <c r="C495" s="337"/>
      <c r="D495" s="29" t="s">
        <v>131</v>
      </c>
      <c r="E495" s="26"/>
      <c r="F495" s="26">
        <v>500</v>
      </c>
      <c r="G495" s="26">
        <f>F495/7.5345</f>
        <v>66.361404207313029</v>
      </c>
      <c r="H495" s="26"/>
      <c r="I495" s="26"/>
      <c r="J495" s="26"/>
      <c r="K495" s="213">
        <v>0</v>
      </c>
      <c r="O495" s="27"/>
      <c r="P495" s="27"/>
      <c r="R495" s="27"/>
    </row>
    <row r="496" spans="1:18" x14ac:dyDescent="0.25">
      <c r="A496" s="335">
        <v>3237</v>
      </c>
      <c r="B496" s="336"/>
      <c r="C496" s="337"/>
      <c r="D496" s="29" t="s">
        <v>84</v>
      </c>
      <c r="E496" s="26">
        <v>1029.53</v>
      </c>
      <c r="F496" s="26">
        <v>7000</v>
      </c>
      <c r="G496" s="26">
        <f>F496/7.5345</f>
        <v>929.05965890238235</v>
      </c>
      <c r="H496" s="26"/>
      <c r="I496" s="26"/>
      <c r="J496" s="26"/>
      <c r="K496" s="213">
        <v>0</v>
      </c>
    </row>
    <row r="497" spans="1:18" s="27" customFormat="1" ht="25.5" x14ac:dyDescent="0.25">
      <c r="A497" s="332">
        <v>329</v>
      </c>
      <c r="B497" s="333"/>
      <c r="C497" s="334"/>
      <c r="D497" s="28" t="s">
        <v>73</v>
      </c>
      <c r="E497" s="25">
        <f>E498</f>
        <v>2018.32</v>
      </c>
      <c r="F497" s="25">
        <f t="shared" ref="F497:J497" si="184">F498</f>
        <v>10650</v>
      </c>
      <c r="G497" s="25">
        <f t="shared" si="184"/>
        <v>1413.4979096157674</v>
      </c>
      <c r="H497" s="25">
        <f t="shared" si="184"/>
        <v>0</v>
      </c>
      <c r="I497" s="25"/>
      <c r="J497" s="25">
        <f t="shared" si="184"/>
        <v>0</v>
      </c>
      <c r="K497" s="210">
        <v>0</v>
      </c>
      <c r="O497"/>
      <c r="P497"/>
      <c r="R497"/>
    </row>
    <row r="498" spans="1:18" ht="25.5" x14ac:dyDescent="0.25">
      <c r="A498" s="335">
        <v>3299</v>
      </c>
      <c r="B498" s="336"/>
      <c r="C498" s="337"/>
      <c r="D498" s="29" t="s">
        <v>73</v>
      </c>
      <c r="E498" s="26">
        <v>2018.32</v>
      </c>
      <c r="F498" s="26">
        <v>10650</v>
      </c>
      <c r="G498" s="26">
        <f>F498/7.5345</f>
        <v>1413.4979096157674</v>
      </c>
      <c r="H498" s="26"/>
      <c r="I498" s="26"/>
      <c r="J498" s="26"/>
      <c r="K498" s="213">
        <v>0</v>
      </c>
      <c r="O498" s="27"/>
      <c r="P498" s="27"/>
      <c r="R498" s="27"/>
    </row>
    <row r="499" spans="1:18" s="27" customFormat="1" ht="25.5" x14ac:dyDescent="0.25">
      <c r="A499" s="347">
        <v>4</v>
      </c>
      <c r="B499" s="348"/>
      <c r="C499" s="349"/>
      <c r="D499" s="28" t="s">
        <v>16</v>
      </c>
      <c r="E499" s="25">
        <f t="shared" ref="E499:J501" si="185">E500</f>
        <v>0</v>
      </c>
      <c r="F499" s="25">
        <f t="shared" si="185"/>
        <v>0</v>
      </c>
      <c r="G499" s="25">
        <f t="shared" si="185"/>
        <v>0</v>
      </c>
      <c r="H499" s="25">
        <f t="shared" si="185"/>
        <v>0</v>
      </c>
      <c r="I499" s="25"/>
      <c r="J499" s="25">
        <f t="shared" si="185"/>
        <v>0</v>
      </c>
      <c r="K499" s="210">
        <v>0</v>
      </c>
      <c r="O499"/>
      <c r="P499"/>
      <c r="R499"/>
    </row>
    <row r="500" spans="1:18" s="27" customFormat="1" ht="38.25" x14ac:dyDescent="0.25">
      <c r="A500" s="332">
        <v>42</v>
      </c>
      <c r="B500" s="333"/>
      <c r="C500" s="334"/>
      <c r="D500" s="28" t="s">
        <v>34</v>
      </c>
      <c r="E500" s="25">
        <f t="shared" si="185"/>
        <v>0</v>
      </c>
      <c r="F500" s="25">
        <f t="shared" si="185"/>
        <v>0</v>
      </c>
      <c r="G500" s="25">
        <f t="shared" si="185"/>
        <v>0</v>
      </c>
      <c r="H500" s="25">
        <f t="shared" si="185"/>
        <v>0</v>
      </c>
      <c r="I500" s="25"/>
      <c r="J500" s="25">
        <f t="shared" si="185"/>
        <v>0</v>
      </c>
      <c r="K500" s="210">
        <v>0</v>
      </c>
    </row>
    <row r="501" spans="1:18" s="27" customFormat="1" x14ac:dyDescent="0.25">
      <c r="A501" s="332">
        <v>422</v>
      </c>
      <c r="B501" s="333"/>
      <c r="C501" s="334"/>
      <c r="D501" s="28" t="s">
        <v>85</v>
      </c>
      <c r="E501" s="25">
        <f t="shared" si="185"/>
        <v>0</v>
      </c>
      <c r="F501" s="25">
        <f t="shared" si="185"/>
        <v>0</v>
      </c>
      <c r="G501" s="25">
        <f t="shared" si="185"/>
        <v>0</v>
      </c>
      <c r="H501" s="25">
        <f t="shared" si="185"/>
        <v>0</v>
      </c>
      <c r="I501" s="25"/>
      <c r="J501" s="25">
        <f t="shared" si="185"/>
        <v>0</v>
      </c>
      <c r="K501" s="210">
        <v>0</v>
      </c>
    </row>
    <row r="502" spans="1:18" x14ac:dyDescent="0.25">
      <c r="A502" s="335">
        <v>4226</v>
      </c>
      <c r="B502" s="336"/>
      <c r="C502" s="337"/>
      <c r="D502" s="29" t="s">
        <v>186</v>
      </c>
      <c r="E502" s="26"/>
      <c r="F502" s="26"/>
      <c r="G502" s="26"/>
      <c r="H502" s="26"/>
      <c r="I502" s="26"/>
      <c r="J502" s="26"/>
      <c r="K502" s="213">
        <v>0</v>
      </c>
      <c r="O502" s="27"/>
      <c r="P502" s="27"/>
      <c r="R502" s="27"/>
    </row>
    <row r="503" spans="1:18" s="27" customFormat="1" ht="25.5" x14ac:dyDescent="0.25">
      <c r="A503" s="338" t="s">
        <v>212</v>
      </c>
      <c r="B503" s="339"/>
      <c r="C503" s="340"/>
      <c r="D503" s="31" t="s">
        <v>213</v>
      </c>
      <c r="E503" s="53">
        <f>E504+E516</f>
        <v>0</v>
      </c>
      <c r="F503" s="53">
        <f>F504+F516</f>
        <v>15000</v>
      </c>
      <c r="G503" s="53">
        <f>G504+G516</f>
        <v>1990.8421262193906</v>
      </c>
      <c r="H503" s="53">
        <f t="shared" ref="F503:J504" si="186">H504</f>
        <v>0</v>
      </c>
      <c r="I503" s="53"/>
      <c r="J503" s="53">
        <f t="shared" si="186"/>
        <v>0</v>
      </c>
      <c r="K503" s="209">
        <v>0</v>
      </c>
      <c r="O503"/>
      <c r="P503"/>
      <c r="R503"/>
    </row>
    <row r="504" spans="1:18" s="27" customFormat="1" x14ac:dyDescent="0.25">
      <c r="A504" s="347">
        <v>3</v>
      </c>
      <c r="B504" s="348"/>
      <c r="C504" s="349"/>
      <c r="D504" s="28" t="s">
        <v>14</v>
      </c>
      <c r="E504" s="25">
        <f>E505</f>
        <v>0</v>
      </c>
      <c r="F504" s="25">
        <f t="shared" si="186"/>
        <v>2350</v>
      </c>
      <c r="G504" s="25">
        <f t="shared" si="186"/>
        <v>311.89859977437123</v>
      </c>
      <c r="H504" s="25">
        <f>H505</f>
        <v>0</v>
      </c>
      <c r="I504" s="25"/>
      <c r="J504" s="25">
        <f t="shared" si="186"/>
        <v>0</v>
      </c>
      <c r="K504" s="210">
        <v>0</v>
      </c>
    </row>
    <row r="505" spans="1:18" s="27" customFormat="1" x14ac:dyDescent="0.25">
      <c r="A505" s="332">
        <v>32</v>
      </c>
      <c r="B505" s="333"/>
      <c r="C505" s="334"/>
      <c r="D505" s="28" t="s">
        <v>25</v>
      </c>
      <c r="E505" s="25">
        <f>E506+E508+E512+E514</f>
        <v>0</v>
      </c>
      <c r="F505" s="25">
        <f>F506+F514</f>
        <v>2350</v>
      </c>
      <c r="G505" s="25">
        <f>G506+G514</f>
        <v>311.89859977437123</v>
      </c>
      <c r="H505" s="25">
        <f>H506+H508+H512+H514</f>
        <v>0</v>
      </c>
      <c r="I505" s="25"/>
      <c r="J505" s="25"/>
      <c r="K505" s="210">
        <v>0</v>
      </c>
    </row>
    <row r="506" spans="1:18" s="27" customFormat="1" x14ac:dyDescent="0.25">
      <c r="A506" s="332">
        <v>321</v>
      </c>
      <c r="B506" s="333"/>
      <c r="C506" s="334"/>
      <c r="D506" s="28" t="s">
        <v>68</v>
      </c>
      <c r="E506" s="25">
        <f t="shared" ref="E506:J506" si="187">E507</f>
        <v>0</v>
      </c>
      <c r="F506" s="25">
        <f t="shared" si="187"/>
        <v>1000</v>
      </c>
      <c r="G506" s="25">
        <f t="shared" si="187"/>
        <v>132.72280841462606</v>
      </c>
      <c r="H506" s="25">
        <f t="shared" si="187"/>
        <v>0</v>
      </c>
      <c r="I506" s="25"/>
      <c r="J506" s="25">
        <f t="shared" si="187"/>
        <v>0</v>
      </c>
      <c r="K506" s="210">
        <v>0</v>
      </c>
    </row>
    <row r="507" spans="1:18" s="27" customFormat="1" x14ac:dyDescent="0.25">
      <c r="A507" s="335">
        <v>3211</v>
      </c>
      <c r="B507" s="336"/>
      <c r="C507" s="337"/>
      <c r="D507" s="29" t="s">
        <v>78</v>
      </c>
      <c r="E507" s="26">
        <v>0</v>
      </c>
      <c r="F507" s="26">
        <v>1000</v>
      </c>
      <c r="G507" s="26">
        <f>F507/7.5345</f>
        <v>132.72280841462606</v>
      </c>
      <c r="H507" s="26"/>
      <c r="I507" s="26"/>
      <c r="J507" s="26"/>
      <c r="K507" s="213">
        <v>0</v>
      </c>
    </row>
    <row r="508" spans="1:18" s="27" customFormat="1" x14ac:dyDescent="0.25">
      <c r="A508" s="332">
        <v>322</v>
      </c>
      <c r="B508" s="333"/>
      <c r="C508" s="334"/>
      <c r="D508" s="28" t="s">
        <v>70</v>
      </c>
      <c r="E508" s="25">
        <f>E509+E511+E510</f>
        <v>0</v>
      </c>
      <c r="F508" s="25"/>
      <c r="G508" s="25"/>
      <c r="H508" s="25"/>
      <c r="I508" s="25"/>
      <c r="J508" s="25"/>
      <c r="K508" s="210">
        <v>0</v>
      </c>
    </row>
    <row r="509" spans="1:18" s="27" customFormat="1" ht="25.5" x14ac:dyDescent="0.25">
      <c r="A509" s="335">
        <v>3221</v>
      </c>
      <c r="B509" s="336"/>
      <c r="C509" s="337"/>
      <c r="D509" s="29" t="s">
        <v>122</v>
      </c>
      <c r="E509" s="26">
        <v>0</v>
      </c>
      <c r="F509" s="26"/>
      <c r="G509" s="26"/>
      <c r="H509" s="26"/>
      <c r="I509" s="26"/>
      <c r="J509" s="26"/>
      <c r="K509" s="213">
        <v>0</v>
      </c>
    </row>
    <row r="510" spans="1:18" s="27" customFormat="1" x14ac:dyDescent="0.25">
      <c r="A510" s="335">
        <v>3222</v>
      </c>
      <c r="B510" s="336"/>
      <c r="C510" s="337"/>
      <c r="D510" s="29" t="s">
        <v>82</v>
      </c>
      <c r="E510" s="26">
        <v>0</v>
      </c>
      <c r="F510" s="26"/>
      <c r="G510" s="26"/>
      <c r="H510" s="26"/>
      <c r="I510" s="26"/>
      <c r="J510" s="26"/>
      <c r="K510" s="213">
        <v>0</v>
      </c>
    </row>
    <row r="511" spans="1:18" s="27" customFormat="1" ht="25.5" x14ac:dyDescent="0.25">
      <c r="A511" s="335">
        <v>3227</v>
      </c>
      <c r="B511" s="336"/>
      <c r="C511" s="337"/>
      <c r="D511" s="29" t="s">
        <v>124</v>
      </c>
      <c r="E511" s="26">
        <v>0</v>
      </c>
      <c r="F511" s="26"/>
      <c r="G511" s="26"/>
      <c r="H511" s="26"/>
      <c r="I511" s="26"/>
      <c r="J511" s="26"/>
      <c r="K511" s="213">
        <v>0</v>
      </c>
    </row>
    <row r="512" spans="1:18" s="27" customFormat="1" x14ac:dyDescent="0.25">
      <c r="A512" s="332">
        <v>323</v>
      </c>
      <c r="B512" s="333"/>
      <c r="C512" s="334"/>
      <c r="D512" s="28" t="s">
        <v>83</v>
      </c>
      <c r="E512" s="25">
        <f>E513</f>
        <v>0</v>
      </c>
      <c r="F512" s="25"/>
      <c r="G512" s="25"/>
      <c r="H512" s="25"/>
      <c r="I512" s="25"/>
      <c r="J512" s="25"/>
      <c r="K512" s="210">
        <v>0</v>
      </c>
    </row>
    <row r="513" spans="1:18" s="27" customFormat="1" x14ac:dyDescent="0.25">
      <c r="A513" s="40">
        <v>3237</v>
      </c>
      <c r="B513" s="41"/>
      <c r="C513" s="42"/>
      <c r="D513" s="29" t="s">
        <v>84</v>
      </c>
      <c r="E513" s="26">
        <v>0</v>
      </c>
      <c r="F513" s="26"/>
      <c r="G513" s="26"/>
      <c r="H513" s="26"/>
      <c r="I513" s="26"/>
      <c r="J513" s="26"/>
      <c r="K513" s="213">
        <v>0</v>
      </c>
    </row>
    <row r="514" spans="1:18" s="27" customFormat="1" ht="25.5" x14ac:dyDescent="0.25">
      <c r="A514" s="332">
        <v>329</v>
      </c>
      <c r="B514" s="333"/>
      <c r="C514" s="334"/>
      <c r="D514" s="28" t="s">
        <v>73</v>
      </c>
      <c r="E514" s="25">
        <f t="shared" ref="E514:J514" si="188">E515</f>
        <v>0</v>
      </c>
      <c r="F514" s="25">
        <f t="shared" si="188"/>
        <v>1350</v>
      </c>
      <c r="G514" s="25">
        <f>G515</f>
        <v>179.17579135974518</v>
      </c>
      <c r="H514" s="25">
        <f t="shared" si="188"/>
        <v>0</v>
      </c>
      <c r="I514" s="25"/>
      <c r="J514" s="25">
        <f t="shared" si="188"/>
        <v>0</v>
      </c>
      <c r="K514" s="210">
        <v>0</v>
      </c>
    </row>
    <row r="515" spans="1:18" ht="25.5" x14ac:dyDescent="0.25">
      <c r="A515" s="335">
        <v>3299</v>
      </c>
      <c r="B515" s="336"/>
      <c r="C515" s="337"/>
      <c r="D515" s="29" t="s">
        <v>73</v>
      </c>
      <c r="E515" s="26"/>
      <c r="F515" s="26">
        <v>1350</v>
      </c>
      <c r="G515" s="26">
        <f>F515/7.5345</f>
        <v>179.17579135974518</v>
      </c>
      <c r="H515" s="26"/>
      <c r="I515" s="26"/>
      <c r="J515" s="26"/>
      <c r="K515" s="213">
        <v>0</v>
      </c>
      <c r="O515" s="27"/>
      <c r="P515" s="27"/>
      <c r="R515" s="27"/>
    </row>
    <row r="516" spans="1:18" ht="25.5" x14ac:dyDescent="0.25">
      <c r="A516" s="347">
        <v>4</v>
      </c>
      <c r="B516" s="348"/>
      <c r="C516" s="349"/>
      <c r="D516" s="28" t="s">
        <v>16</v>
      </c>
      <c r="E516" s="25">
        <f t="shared" ref="E516:J518" si="189">E517</f>
        <v>0</v>
      </c>
      <c r="F516" s="25">
        <f t="shared" si="189"/>
        <v>12650</v>
      </c>
      <c r="G516" s="25">
        <f t="shared" si="189"/>
        <v>1678.9435264450194</v>
      </c>
      <c r="H516" s="25">
        <f t="shared" si="189"/>
        <v>0</v>
      </c>
      <c r="I516" s="25"/>
      <c r="J516" s="25">
        <f t="shared" si="189"/>
        <v>0</v>
      </c>
      <c r="K516" s="210">
        <v>0</v>
      </c>
    </row>
    <row r="517" spans="1:18" ht="38.25" x14ac:dyDescent="0.25">
      <c r="A517" s="332">
        <v>42</v>
      </c>
      <c r="B517" s="333"/>
      <c r="C517" s="334"/>
      <c r="D517" s="28" t="s">
        <v>34</v>
      </c>
      <c r="E517" s="25">
        <f t="shared" si="189"/>
        <v>0</v>
      </c>
      <c r="F517" s="25">
        <f t="shared" si="189"/>
        <v>12650</v>
      </c>
      <c r="G517" s="25">
        <f t="shared" si="189"/>
        <v>1678.9435264450194</v>
      </c>
      <c r="H517" s="25">
        <f t="shared" si="189"/>
        <v>0</v>
      </c>
      <c r="I517" s="25"/>
      <c r="J517" s="25">
        <f t="shared" si="189"/>
        <v>0</v>
      </c>
      <c r="K517" s="210">
        <v>0</v>
      </c>
    </row>
    <row r="518" spans="1:18" x14ac:dyDescent="0.25">
      <c r="A518" s="332">
        <v>422</v>
      </c>
      <c r="B518" s="333"/>
      <c r="C518" s="334"/>
      <c r="D518" s="28" t="s">
        <v>85</v>
      </c>
      <c r="E518" s="25">
        <f t="shared" si="189"/>
        <v>0</v>
      </c>
      <c r="F518" s="25">
        <f t="shared" si="189"/>
        <v>12650</v>
      </c>
      <c r="G518" s="25">
        <f t="shared" si="189"/>
        <v>1678.9435264450194</v>
      </c>
      <c r="H518" s="25">
        <f t="shared" si="189"/>
        <v>0</v>
      </c>
      <c r="I518" s="25"/>
      <c r="J518" s="25">
        <f t="shared" si="189"/>
        <v>0</v>
      </c>
      <c r="K518" s="210">
        <v>0</v>
      </c>
    </row>
    <row r="519" spans="1:18" x14ac:dyDescent="0.25">
      <c r="A519" s="335">
        <v>4221</v>
      </c>
      <c r="B519" s="336"/>
      <c r="C519" s="337"/>
      <c r="D519" s="29" t="s">
        <v>86</v>
      </c>
      <c r="E519" s="26">
        <v>0</v>
      </c>
      <c r="F519" s="26">
        <v>12650</v>
      </c>
      <c r="G519" s="26">
        <f>F519/7.5345</f>
        <v>1678.9435264450194</v>
      </c>
      <c r="H519" s="26"/>
      <c r="I519" s="26"/>
      <c r="J519" s="26"/>
      <c r="K519" s="213">
        <v>0</v>
      </c>
    </row>
    <row r="520" spans="1:18" ht="25.5" x14ac:dyDescent="0.25">
      <c r="A520" s="352" t="s">
        <v>247</v>
      </c>
      <c r="B520" s="353"/>
      <c r="C520" s="354"/>
      <c r="D520" s="30" t="s">
        <v>248</v>
      </c>
      <c r="E520" s="52">
        <f>E521+E536+E564</f>
        <v>0</v>
      </c>
      <c r="F520" s="52">
        <f t="shared" ref="F520:J520" si="190">F521+F536+F564</f>
        <v>0</v>
      </c>
      <c r="G520" s="52">
        <f t="shared" si="190"/>
        <v>0</v>
      </c>
      <c r="H520" s="52">
        <f t="shared" si="190"/>
        <v>8660</v>
      </c>
      <c r="I520" s="52">
        <f t="shared" si="190"/>
        <v>9396.2200000000012</v>
      </c>
      <c r="J520" s="52">
        <f t="shared" si="190"/>
        <v>7560.79</v>
      </c>
      <c r="K520" s="208">
        <f t="shared" si="168"/>
        <v>80.466293892650441</v>
      </c>
    </row>
    <row r="521" spans="1:18" x14ac:dyDescent="0.25">
      <c r="A521" s="338" t="s">
        <v>177</v>
      </c>
      <c r="B521" s="339"/>
      <c r="C521" s="340"/>
      <c r="D521" s="31" t="s">
        <v>178</v>
      </c>
      <c r="E521" s="53">
        <f>E522+E532</f>
        <v>0</v>
      </c>
      <c r="F521" s="53">
        <f t="shared" ref="F521:J521" si="191">F522+F532</f>
        <v>0</v>
      </c>
      <c r="G521" s="53">
        <f t="shared" si="191"/>
        <v>0</v>
      </c>
      <c r="H521" s="53">
        <f t="shared" si="191"/>
        <v>700</v>
      </c>
      <c r="I521" s="53">
        <f t="shared" si="191"/>
        <v>0</v>
      </c>
      <c r="J521" s="53">
        <f t="shared" si="191"/>
        <v>0</v>
      </c>
      <c r="K521" s="209">
        <v>0</v>
      </c>
    </row>
    <row r="522" spans="1:18" x14ac:dyDescent="0.25">
      <c r="A522" s="347">
        <v>3</v>
      </c>
      <c r="B522" s="348"/>
      <c r="C522" s="349"/>
      <c r="D522" s="28" t="s">
        <v>14</v>
      </c>
      <c r="E522" s="25">
        <f>E523</f>
        <v>0</v>
      </c>
      <c r="F522" s="25">
        <f t="shared" ref="F522:J522" si="192">F523</f>
        <v>0</v>
      </c>
      <c r="G522" s="25">
        <f t="shared" si="192"/>
        <v>0</v>
      </c>
      <c r="H522" s="25">
        <f t="shared" si="192"/>
        <v>700</v>
      </c>
      <c r="I522" s="25">
        <f t="shared" si="192"/>
        <v>0</v>
      </c>
      <c r="J522" s="25">
        <f t="shared" si="192"/>
        <v>0</v>
      </c>
      <c r="K522" s="210">
        <v>0</v>
      </c>
    </row>
    <row r="523" spans="1:18" x14ac:dyDescent="0.25">
      <c r="A523" s="341">
        <v>32</v>
      </c>
      <c r="B523" s="342"/>
      <c r="C523" s="343"/>
      <c r="D523" s="127" t="s">
        <v>25</v>
      </c>
      <c r="E523" s="128">
        <f>E524+E526+E530</f>
        <v>0</v>
      </c>
      <c r="F523" s="128">
        <f t="shared" ref="F523:J523" si="193">F524+F526+F530</f>
        <v>0</v>
      </c>
      <c r="G523" s="128">
        <f t="shared" si="193"/>
        <v>0</v>
      </c>
      <c r="H523" s="128">
        <f t="shared" si="193"/>
        <v>700</v>
      </c>
      <c r="I523" s="128">
        <f t="shared" si="193"/>
        <v>0</v>
      </c>
      <c r="J523" s="128">
        <f t="shared" si="193"/>
        <v>0</v>
      </c>
      <c r="K523" s="214">
        <v>0</v>
      </c>
    </row>
    <row r="524" spans="1:18" x14ac:dyDescent="0.25">
      <c r="A524" s="332">
        <v>321</v>
      </c>
      <c r="B524" s="333"/>
      <c r="C524" s="334"/>
      <c r="D524" s="28" t="s">
        <v>68</v>
      </c>
      <c r="E524" s="25">
        <f>E525</f>
        <v>0</v>
      </c>
      <c r="F524" s="25">
        <f t="shared" ref="F524:J524" si="194">F525</f>
        <v>0</v>
      </c>
      <c r="G524" s="25">
        <f t="shared" si="194"/>
        <v>0</v>
      </c>
      <c r="H524" s="25">
        <f t="shared" si="194"/>
        <v>0</v>
      </c>
      <c r="I524" s="25"/>
      <c r="J524" s="25">
        <f t="shared" si="194"/>
        <v>0</v>
      </c>
      <c r="K524" s="210">
        <v>0</v>
      </c>
    </row>
    <row r="525" spans="1:18" x14ac:dyDescent="0.25">
      <c r="A525" s="335">
        <v>3211</v>
      </c>
      <c r="B525" s="336"/>
      <c r="C525" s="337"/>
      <c r="D525" s="29" t="s">
        <v>78</v>
      </c>
      <c r="E525" s="26"/>
      <c r="F525" s="26"/>
      <c r="G525" s="26"/>
      <c r="H525" s="26"/>
      <c r="I525" s="26"/>
      <c r="J525" s="26"/>
      <c r="K525" s="213">
        <v>0</v>
      </c>
    </row>
    <row r="526" spans="1:18" x14ac:dyDescent="0.25">
      <c r="A526" s="332">
        <v>323</v>
      </c>
      <c r="B526" s="333"/>
      <c r="C526" s="334"/>
      <c r="D526" s="28" t="s">
        <v>83</v>
      </c>
      <c r="E526" s="25">
        <f>E527+E528+E529</f>
        <v>0</v>
      </c>
      <c r="F526" s="25">
        <f t="shared" ref="F526:J526" si="195">F527+F528+F529</f>
        <v>0</v>
      </c>
      <c r="G526" s="25">
        <f t="shared" si="195"/>
        <v>0</v>
      </c>
      <c r="H526" s="25">
        <f t="shared" si="195"/>
        <v>0</v>
      </c>
      <c r="I526" s="25"/>
      <c r="J526" s="25">
        <f t="shared" si="195"/>
        <v>0</v>
      </c>
      <c r="K526" s="210">
        <v>0</v>
      </c>
    </row>
    <row r="527" spans="1:18" x14ac:dyDescent="0.25">
      <c r="A527" s="335">
        <v>3231</v>
      </c>
      <c r="B527" s="336"/>
      <c r="C527" s="337"/>
      <c r="D527" s="29" t="s">
        <v>125</v>
      </c>
      <c r="E527" s="26"/>
      <c r="F527" s="26"/>
      <c r="G527" s="26"/>
      <c r="H527" s="26"/>
      <c r="I527" s="26"/>
      <c r="J527" s="26"/>
      <c r="K527" s="213">
        <v>0</v>
      </c>
    </row>
    <row r="528" spans="1:18" x14ac:dyDescent="0.25">
      <c r="A528" s="335">
        <v>3237</v>
      </c>
      <c r="B528" s="336"/>
      <c r="C528" s="337"/>
      <c r="D528" s="29" t="s">
        <v>84</v>
      </c>
      <c r="E528" s="26"/>
      <c r="F528" s="26"/>
      <c r="G528" s="26"/>
      <c r="H528" s="26"/>
      <c r="I528" s="26"/>
      <c r="J528" s="26"/>
      <c r="K528" s="213">
        <v>0</v>
      </c>
    </row>
    <row r="529" spans="1:11" x14ac:dyDescent="0.25">
      <c r="A529" s="335">
        <v>3239</v>
      </c>
      <c r="B529" s="336"/>
      <c r="C529" s="337"/>
      <c r="D529" s="29" t="s">
        <v>104</v>
      </c>
      <c r="E529" s="26"/>
      <c r="F529" s="26"/>
      <c r="G529" s="26"/>
      <c r="H529" s="26"/>
      <c r="I529" s="26"/>
      <c r="J529" s="26"/>
      <c r="K529" s="213">
        <v>0</v>
      </c>
    </row>
    <row r="530" spans="1:11" ht="25.5" x14ac:dyDescent="0.25">
      <c r="A530" s="332">
        <v>329</v>
      </c>
      <c r="B530" s="333"/>
      <c r="C530" s="334"/>
      <c r="D530" s="28" t="s">
        <v>73</v>
      </c>
      <c r="E530" s="25">
        <f>E531</f>
        <v>0</v>
      </c>
      <c r="F530" s="25">
        <f t="shared" ref="F530:J530" si="196">F531</f>
        <v>0</v>
      </c>
      <c r="G530" s="25">
        <f t="shared" si="196"/>
        <v>0</v>
      </c>
      <c r="H530" s="25">
        <f t="shared" si="196"/>
        <v>700</v>
      </c>
      <c r="I530" s="25">
        <f t="shared" si="196"/>
        <v>0</v>
      </c>
      <c r="J530" s="25">
        <f t="shared" si="196"/>
        <v>0</v>
      </c>
      <c r="K530" s="210">
        <v>0</v>
      </c>
    </row>
    <row r="531" spans="1:11" ht="25.5" x14ac:dyDescent="0.25">
      <c r="A531" s="335">
        <v>3299</v>
      </c>
      <c r="B531" s="336"/>
      <c r="C531" s="337"/>
      <c r="D531" s="29" t="s">
        <v>73</v>
      </c>
      <c r="E531" s="26"/>
      <c r="F531" s="26"/>
      <c r="G531" s="26">
        <f>F531/7.5345</f>
        <v>0</v>
      </c>
      <c r="H531" s="26">
        <v>700</v>
      </c>
      <c r="I531" s="26"/>
      <c r="J531" s="26"/>
      <c r="K531" s="213">
        <v>0</v>
      </c>
    </row>
    <row r="532" spans="1:11" ht="25.5" x14ac:dyDescent="0.25">
      <c r="A532" s="347">
        <v>4</v>
      </c>
      <c r="B532" s="348"/>
      <c r="C532" s="349"/>
      <c r="D532" s="28" t="s">
        <v>16</v>
      </c>
      <c r="E532" s="25">
        <f t="shared" ref="E532:J534" si="197">E533</f>
        <v>0</v>
      </c>
      <c r="F532" s="25">
        <f t="shared" si="197"/>
        <v>0</v>
      </c>
      <c r="G532" s="25">
        <f t="shared" si="197"/>
        <v>0</v>
      </c>
      <c r="H532" s="25">
        <f t="shared" si="197"/>
        <v>0</v>
      </c>
      <c r="I532" s="25"/>
      <c r="J532" s="25">
        <f t="shared" si="197"/>
        <v>0</v>
      </c>
      <c r="K532" s="210">
        <v>0</v>
      </c>
    </row>
    <row r="533" spans="1:11" ht="38.25" x14ac:dyDescent="0.25">
      <c r="A533" s="332">
        <v>42</v>
      </c>
      <c r="B533" s="333"/>
      <c r="C533" s="334"/>
      <c r="D533" s="28" t="s">
        <v>34</v>
      </c>
      <c r="E533" s="25">
        <f t="shared" si="197"/>
        <v>0</v>
      </c>
      <c r="F533" s="25">
        <f t="shared" si="197"/>
        <v>0</v>
      </c>
      <c r="G533" s="25">
        <f t="shared" si="197"/>
        <v>0</v>
      </c>
      <c r="H533" s="25">
        <f t="shared" si="197"/>
        <v>0</v>
      </c>
      <c r="I533" s="25"/>
      <c r="J533" s="25">
        <f t="shared" si="197"/>
        <v>0</v>
      </c>
      <c r="K533" s="210">
        <v>0</v>
      </c>
    </row>
    <row r="534" spans="1:11" x14ac:dyDescent="0.25">
      <c r="A534" s="332">
        <v>422</v>
      </c>
      <c r="B534" s="333"/>
      <c r="C534" s="334"/>
      <c r="D534" s="28" t="s">
        <v>85</v>
      </c>
      <c r="E534" s="25">
        <f t="shared" si="197"/>
        <v>0</v>
      </c>
      <c r="F534" s="25">
        <f t="shared" si="197"/>
        <v>0</v>
      </c>
      <c r="G534" s="25">
        <f t="shared" si="197"/>
        <v>0</v>
      </c>
      <c r="H534" s="25">
        <f t="shared" si="197"/>
        <v>0</v>
      </c>
      <c r="I534" s="25"/>
      <c r="J534" s="25">
        <f t="shared" si="197"/>
        <v>0</v>
      </c>
      <c r="K534" s="210">
        <v>0</v>
      </c>
    </row>
    <row r="535" spans="1:11" x14ac:dyDescent="0.25">
      <c r="A535" s="335">
        <v>4226</v>
      </c>
      <c r="B535" s="336"/>
      <c r="C535" s="337"/>
      <c r="D535" s="29" t="s">
        <v>186</v>
      </c>
      <c r="E535" s="26"/>
      <c r="F535" s="26"/>
      <c r="G535" s="26"/>
      <c r="H535" s="26"/>
      <c r="I535" s="26"/>
      <c r="J535" s="26"/>
      <c r="K535" s="213">
        <v>0</v>
      </c>
    </row>
    <row r="536" spans="1:11" x14ac:dyDescent="0.25">
      <c r="A536" s="338" t="s">
        <v>179</v>
      </c>
      <c r="B536" s="339"/>
      <c r="C536" s="340"/>
      <c r="D536" s="31" t="s">
        <v>180</v>
      </c>
      <c r="E536" s="53">
        <f t="shared" ref="E536:J536" si="198">E537+E560</f>
        <v>0</v>
      </c>
      <c r="F536" s="53">
        <f t="shared" si="198"/>
        <v>0</v>
      </c>
      <c r="G536" s="53">
        <f t="shared" si="198"/>
        <v>0</v>
      </c>
      <c r="H536" s="53">
        <f t="shared" si="198"/>
        <v>5309</v>
      </c>
      <c r="I536" s="53">
        <f t="shared" si="198"/>
        <v>7166.84</v>
      </c>
      <c r="J536" s="53">
        <f t="shared" si="198"/>
        <v>5739.83</v>
      </c>
      <c r="K536" s="209">
        <f t="shared" ref="K536:K582" si="199">J536/I536*100</f>
        <v>80.088714133425611</v>
      </c>
    </row>
    <row r="537" spans="1:11" x14ac:dyDescent="0.25">
      <c r="A537" s="347">
        <v>3</v>
      </c>
      <c r="B537" s="348"/>
      <c r="C537" s="349"/>
      <c r="D537" s="28" t="s">
        <v>14</v>
      </c>
      <c r="E537" s="25">
        <f>E538+E545</f>
        <v>0</v>
      </c>
      <c r="F537" s="25">
        <f t="shared" ref="F537:J537" si="200">F538+F545</f>
        <v>0</v>
      </c>
      <c r="G537" s="25">
        <f t="shared" si="200"/>
        <v>0</v>
      </c>
      <c r="H537" s="25">
        <f t="shared" si="200"/>
        <v>5309</v>
      </c>
      <c r="I537" s="25">
        <f t="shared" si="200"/>
        <v>6580</v>
      </c>
      <c r="J537" s="25">
        <f t="shared" si="200"/>
        <v>5739.83</v>
      </c>
      <c r="K537" s="210">
        <f t="shared" si="199"/>
        <v>87.231458966565341</v>
      </c>
    </row>
    <row r="538" spans="1:11" x14ac:dyDescent="0.25">
      <c r="A538" s="341">
        <v>31</v>
      </c>
      <c r="B538" s="342"/>
      <c r="C538" s="343"/>
      <c r="D538" s="127" t="s">
        <v>15</v>
      </c>
      <c r="E538" s="128">
        <f>E543</f>
        <v>0</v>
      </c>
      <c r="F538" s="128">
        <f>F539+F541</f>
        <v>0</v>
      </c>
      <c r="G538" s="128">
        <f>G539+G541</f>
        <v>0</v>
      </c>
      <c r="H538" s="128">
        <f>H539+H541+H543</f>
        <v>545</v>
      </c>
      <c r="I538" s="128">
        <f>I539+I541</f>
        <v>590</v>
      </c>
      <c r="J538" s="128">
        <f t="shared" ref="J538" si="201">J539+J541</f>
        <v>577.34</v>
      </c>
      <c r="K538" s="214">
        <f t="shared" si="199"/>
        <v>97.854237288135607</v>
      </c>
    </row>
    <row r="539" spans="1:11" x14ac:dyDescent="0.25">
      <c r="A539" s="332">
        <v>311</v>
      </c>
      <c r="B539" s="333"/>
      <c r="C539" s="334"/>
      <c r="D539" s="28" t="s">
        <v>63</v>
      </c>
      <c r="E539" s="25"/>
      <c r="F539" s="25">
        <f>F540</f>
        <v>0</v>
      </c>
      <c r="G539" s="25">
        <f>G540</f>
        <v>0</v>
      </c>
      <c r="H539" s="25">
        <f>SUM(H540)</f>
        <v>465</v>
      </c>
      <c r="I539" s="25">
        <f>I540</f>
        <v>500</v>
      </c>
      <c r="J539" s="25">
        <f t="shared" ref="J539" si="202">J540</f>
        <v>495.57</v>
      </c>
      <c r="K539" s="210">
        <f t="shared" si="199"/>
        <v>99.114000000000004</v>
      </c>
    </row>
    <row r="540" spans="1:11" x14ac:dyDescent="0.25">
      <c r="A540" s="335">
        <v>3111</v>
      </c>
      <c r="B540" s="336"/>
      <c r="C540" s="337"/>
      <c r="D540" s="29" t="s">
        <v>64</v>
      </c>
      <c r="E540" s="26"/>
      <c r="F540" s="26"/>
      <c r="G540" s="26">
        <f>F540/7.5345</f>
        <v>0</v>
      </c>
      <c r="H540" s="26">
        <v>465</v>
      </c>
      <c r="I540" s="26">
        <v>500</v>
      </c>
      <c r="J540" s="26">
        <v>495.57</v>
      </c>
      <c r="K540" s="213">
        <f t="shared" si="199"/>
        <v>99.114000000000004</v>
      </c>
    </row>
    <row r="541" spans="1:11" x14ac:dyDescent="0.25">
      <c r="A541" s="332">
        <v>313</v>
      </c>
      <c r="B541" s="333"/>
      <c r="C541" s="334"/>
      <c r="D541" s="28" t="s">
        <v>66</v>
      </c>
      <c r="E541" s="25"/>
      <c r="F541" s="25">
        <f>F542</f>
        <v>0</v>
      </c>
      <c r="G541" s="25">
        <f>G542</f>
        <v>0</v>
      </c>
      <c r="H541" s="25">
        <f>H542</f>
        <v>80</v>
      </c>
      <c r="I541" s="25">
        <f>I542</f>
        <v>90</v>
      </c>
      <c r="J541" s="25">
        <f t="shared" ref="J541" si="203">J542</f>
        <v>81.77</v>
      </c>
      <c r="K541" s="210">
        <f t="shared" si="199"/>
        <v>90.855555555555554</v>
      </c>
    </row>
    <row r="542" spans="1:11" ht="25.5" x14ac:dyDescent="0.25">
      <c r="A542" s="335">
        <v>3132</v>
      </c>
      <c r="B542" s="336"/>
      <c r="C542" s="337"/>
      <c r="D542" s="29" t="s">
        <v>67</v>
      </c>
      <c r="E542" s="26"/>
      <c r="F542" s="26"/>
      <c r="G542" s="26">
        <f>F542/7.5345</f>
        <v>0</v>
      </c>
      <c r="H542" s="26">
        <v>80</v>
      </c>
      <c r="I542" s="26">
        <v>90</v>
      </c>
      <c r="J542" s="26">
        <v>81.77</v>
      </c>
      <c r="K542" s="213">
        <f t="shared" si="199"/>
        <v>90.855555555555554</v>
      </c>
    </row>
    <row r="543" spans="1:11" x14ac:dyDescent="0.25">
      <c r="A543" s="332">
        <v>312</v>
      </c>
      <c r="B543" s="333"/>
      <c r="C543" s="334"/>
      <c r="D543" s="28" t="s">
        <v>65</v>
      </c>
      <c r="E543" s="25">
        <f>E544</f>
        <v>0</v>
      </c>
      <c r="F543" s="25">
        <f t="shared" ref="F543:J543" si="204">F544</f>
        <v>0</v>
      </c>
      <c r="G543" s="25">
        <f t="shared" si="204"/>
        <v>0</v>
      </c>
      <c r="H543" s="25">
        <f t="shared" si="204"/>
        <v>0</v>
      </c>
      <c r="I543" s="25"/>
      <c r="J543" s="25">
        <f t="shared" si="204"/>
        <v>0</v>
      </c>
      <c r="K543" s="210">
        <v>0</v>
      </c>
    </row>
    <row r="544" spans="1:11" x14ac:dyDescent="0.25">
      <c r="A544" s="335">
        <v>3121</v>
      </c>
      <c r="B544" s="336"/>
      <c r="C544" s="337"/>
      <c r="D544" s="29" t="s">
        <v>65</v>
      </c>
      <c r="E544" s="26"/>
      <c r="F544" s="26"/>
      <c r="G544" s="26"/>
      <c r="H544" s="26"/>
      <c r="I544" s="26"/>
      <c r="J544" s="26"/>
      <c r="K544" s="213">
        <v>0</v>
      </c>
    </row>
    <row r="545" spans="1:11" x14ac:dyDescent="0.25">
      <c r="A545" s="341">
        <v>32</v>
      </c>
      <c r="B545" s="342"/>
      <c r="C545" s="343"/>
      <c r="D545" s="127" t="s">
        <v>25</v>
      </c>
      <c r="E545" s="128">
        <f>E546+E550+E555+E558</f>
        <v>0</v>
      </c>
      <c r="F545" s="128">
        <f t="shared" ref="F545:J545" si="205">F546+F550+F555+F558</f>
        <v>0</v>
      </c>
      <c r="G545" s="128">
        <f t="shared" si="205"/>
        <v>0</v>
      </c>
      <c r="H545" s="128">
        <f t="shared" si="205"/>
        <v>4764</v>
      </c>
      <c r="I545" s="128">
        <f t="shared" si="205"/>
        <v>5990</v>
      </c>
      <c r="J545" s="128">
        <f t="shared" si="205"/>
        <v>5162.49</v>
      </c>
      <c r="K545" s="214">
        <f t="shared" si="199"/>
        <v>86.185141903171953</v>
      </c>
    </row>
    <row r="546" spans="1:11" x14ac:dyDescent="0.25">
      <c r="A546" s="332">
        <v>321</v>
      </c>
      <c r="B546" s="333"/>
      <c r="C546" s="334"/>
      <c r="D546" s="28" t="s">
        <v>68</v>
      </c>
      <c r="E546" s="25">
        <f>E547+E548</f>
        <v>0</v>
      </c>
      <c r="F546" s="25">
        <f t="shared" ref="F546:J546" si="206">F547+F548+F549</f>
        <v>0</v>
      </c>
      <c r="G546" s="25">
        <f t="shared" si="206"/>
        <v>0</v>
      </c>
      <c r="H546" s="25">
        <f t="shared" si="206"/>
        <v>397</v>
      </c>
      <c r="I546" s="25">
        <f t="shared" si="206"/>
        <v>590</v>
      </c>
      <c r="J546" s="25">
        <f t="shared" si="206"/>
        <v>572.65</v>
      </c>
      <c r="K546" s="210">
        <f t="shared" si="199"/>
        <v>97.059322033898297</v>
      </c>
    </row>
    <row r="547" spans="1:11" x14ac:dyDescent="0.25">
      <c r="A547" s="335">
        <v>3211</v>
      </c>
      <c r="B547" s="336"/>
      <c r="C547" s="337"/>
      <c r="D547" s="29" t="s">
        <v>78</v>
      </c>
      <c r="E547" s="26"/>
      <c r="F547" s="26"/>
      <c r="G547" s="26">
        <f>F547/7.5345</f>
        <v>0</v>
      </c>
      <c r="H547" s="26">
        <v>265</v>
      </c>
      <c r="I547" s="26">
        <v>490</v>
      </c>
      <c r="J547" s="26">
        <v>482.65</v>
      </c>
      <c r="K547" s="213">
        <f t="shared" si="199"/>
        <v>98.5</v>
      </c>
    </row>
    <row r="548" spans="1:11" x14ac:dyDescent="0.25">
      <c r="A548" s="335">
        <v>3213</v>
      </c>
      <c r="B548" s="336"/>
      <c r="C548" s="337"/>
      <c r="D548" s="29" t="s">
        <v>121</v>
      </c>
      <c r="E548" s="26"/>
      <c r="F548" s="26"/>
      <c r="G548" s="26">
        <f>F548/7.5345</f>
        <v>0</v>
      </c>
      <c r="H548" s="26">
        <v>66</v>
      </c>
      <c r="I548" s="26">
        <v>100</v>
      </c>
      <c r="J548" s="26">
        <v>90</v>
      </c>
      <c r="K548" s="213">
        <f t="shared" si="199"/>
        <v>90</v>
      </c>
    </row>
    <row r="549" spans="1:11" ht="25.5" x14ac:dyDescent="0.25">
      <c r="A549" s="335">
        <v>3214</v>
      </c>
      <c r="B549" s="336"/>
      <c r="C549" s="337"/>
      <c r="D549" s="29" t="s">
        <v>80</v>
      </c>
      <c r="E549" s="26"/>
      <c r="F549" s="26"/>
      <c r="G549" s="26"/>
      <c r="H549" s="26">
        <v>66</v>
      </c>
      <c r="I549" s="26"/>
      <c r="J549" s="26"/>
      <c r="K549" s="213">
        <v>0</v>
      </c>
    </row>
    <row r="550" spans="1:11" x14ac:dyDescent="0.25">
      <c r="A550" s="332">
        <v>322</v>
      </c>
      <c r="B550" s="333"/>
      <c r="C550" s="334"/>
      <c r="D550" s="28" t="s">
        <v>70</v>
      </c>
      <c r="E550" s="25">
        <f>SUM(E551:E554)</f>
        <v>0</v>
      </c>
      <c r="F550" s="25">
        <f>F554+F551+F552+F553</f>
        <v>0</v>
      </c>
      <c r="G550" s="25">
        <f>G554+G551+G552+G553</f>
        <v>0</v>
      </c>
      <c r="H550" s="25">
        <f>SUM(H551:H554)</f>
        <v>651</v>
      </c>
      <c r="I550" s="25">
        <f>SUM(I551:I554)</f>
        <v>600</v>
      </c>
      <c r="J550" s="25">
        <f>SUM(J551:J554)</f>
        <v>377.75</v>
      </c>
      <c r="K550" s="210">
        <f t="shared" si="199"/>
        <v>62.958333333333336</v>
      </c>
    </row>
    <row r="551" spans="1:11" ht="25.5" x14ac:dyDescent="0.25">
      <c r="A551" s="335">
        <v>3221</v>
      </c>
      <c r="B551" s="336"/>
      <c r="C551" s="337"/>
      <c r="D551" s="29" t="s">
        <v>122</v>
      </c>
      <c r="E551" s="26"/>
      <c r="F551" s="26"/>
      <c r="G551" s="26">
        <f>F551/7.5345</f>
        <v>0</v>
      </c>
      <c r="H551" s="26">
        <v>186</v>
      </c>
      <c r="I551" s="26">
        <v>500</v>
      </c>
      <c r="J551" s="26">
        <v>311.73</v>
      </c>
      <c r="K551" s="213">
        <f t="shared" si="199"/>
        <v>62.346000000000004</v>
      </c>
    </row>
    <row r="552" spans="1:11" x14ac:dyDescent="0.25">
      <c r="A552" s="335">
        <v>3222</v>
      </c>
      <c r="B552" s="336"/>
      <c r="C552" s="337"/>
      <c r="D552" s="29" t="s">
        <v>82</v>
      </c>
      <c r="E552" s="26"/>
      <c r="F552" s="26"/>
      <c r="G552" s="26">
        <f>F552/7.5345</f>
        <v>0</v>
      </c>
      <c r="H552" s="26">
        <v>465</v>
      </c>
      <c r="I552" s="26">
        <v>100</v>
      </c>
      <c r="J552" s="26">
        <v>66.02</v>
      </c>
      <c r="K552" s="213">
        <f t="shared" si="199"/>
        <v>66.02</v>
      </c>
    </row>
    <row r="553" spans="1:11" x14ac:dyDescent="0.25">
      <c r="A553" s="335">
        <v>3225</v>
      </c>
      <c r="B553" s="336"/>
      <c r="C553" s="337"/>
      <c r="D553" s="29" t="s">
        <v>71</v>
      </c>
      <c r="E553" s="26">
        <v>0</v>
      </c>
      <c r="F553" s="26"/>
      <c r="G553" s="26">
        <f>F553/7.5345</f>
        <v>0</v>
      </c>
      <c r="H553" s="26"/>
      <c r="I553" s="26"/>
      <c r="J553" s="26"/>
      <c r="K553" s="213">
        <v>0</v>
      </c>
    </row>
    <row r="554" spans="1:11" ht="25.5" x14ac:dyDescent="0.25">
      <c r="A554" s="335">
        <v>3227</v>
      </c>
      <c r="B554" s="336"/>
      <c r="C554" s="337"/>
      <c r="D554" s="29" t="s">
        <v>124</v>
      </c>
      <c r="E554" s="26"/>
      <c r="F554" s="26"/>
      <c r="G554" s="26">
        <f>F554/7.5345</f>
        <v>0</v>
      </c>
      <c r="H554" s="26"/>
      <c r="I554" s="26"/>
      <c r="J554" s="26"/>
      <c r="K554" s="213">
        <v>0</v>
      </c>
    </row>
    <row r="555" spans="1:11" x14ac:dyDescent="0.25">
      <c r="A555" s="332">
        <v>323</v>
      </c>
      <c r="B555" s="333"/>
      <c r="C555" s="334"/>
      <c r="D555" s="28" t="s">
        <v>83</v>
      </c>
      <c r="E555" s="25">
        <f>E556+E557</f>
        <v>0</v>
      </c>
      <c r="F555" s="25">
        <f t="shared" ref="F555:J555" si="207">F556+F557</f>
        <v>0</v>
      </c>
      <c r="G555" s="25">
        <f t="shared" si="207"/>
        <v>0</v>
      </c>
      <c r="H555" s="25">
        <f t="shared" si="207"/>
        <v>1062</v>
      </c>
      <c r="I555" s="25">
        <f t="shared" si="207"/>
        <v>1300</v>
      </c>
      <c r="J555" s="25">
        <f t="shared" si="207"/>
        <v>1280.24</v>
      </c>
      <c r="K555" s="210">
        <f t="shared" si="199"/>
        <v>98.48</v>
      </c>
    </row>
    <row r="556" spans="1:11" ht="25.5" x14ac:dyDescent="0.25">
      <c r="A556" s="335">
        <v>3232</v>
      </c>
      <c r="B556" s="336"/>
      <c r="C556" s="337"/>
      <c r="D556" s="29" t="s">
        <v>131</v>
      </c>
      <c r="E556" s="26"/>
      <c r="F556" s="26"/>
      <c r="G556" s="26">
        <f>F556/7.5345</f>
        <v>0</v>
      </c>
      <c r="H556" s="26"/>
      <c r="I556" s="26"/>
      <c r="J556" s="26"/>
      <c r="K556" s="213">
        <v>0</v>
      </c>
    </row>
    <row r="557" spans="1:11" x14ac:dyDescent="0.25">
      <c r="A557" s="335">
        <v>3237</v>
      </c>
      <c r="B557" s="336"/>
      <c r="C557" s="337"/>
      <c r="D557" s="29" t="s">
        <v>84</v>
      </c>
      <c r="E557" s="26"/>
      <c r="F557" s="26"/>
      <c r="G557" s="26">
        <f>F557/7.5345</f>
        <v>0</v>
      </c>
      <c r="H557" s="26">
        <v>1062</v>
      </c>
      <c r="I557" s="26">
        <v>1300</v>
      </c>
      <c r="J557" s="26">
        <v>1280.24</v>
      </c>
      <c r="K557" s="213">
        <f t="shared" si="199"/>
        <v>98.48</v>
      </c>
    </row>
    <row r="558" spans="1:11" ht="25.5" x14ac:dyDescent="0.25">
      <c r="A558" s="332">
        <v>329</v>
      </c>
      <c r="B558" s="333"/>
      <c r="C558" s="334"/>
      <c r="D558" s="28" t="s">
        <v>73</v>
      </c>
      <c r="E558" s="25">
        <f>E559</f>
        <v>0</v>
      </c>
      <c r="F558" s="25">
        <f t="shared" ref="F558:J558" si="208">F559</f>
        <v>0</v>
      </c>
      <c r="G558" s="25">
        <f t="shared" si="208"/>
        <v>0</v>
      </c>
      <c r="H558" s="25">
        <f t="shared" si="208"/>
        <v>2654</v>
      </c>
      <c r="I558" s="25">
        <f t="shared" si="208"/>
        <v>3500</v>
      </c>
      <c r="J558" s="25">
        <f t="shared" si="208"/>
        <v>2931.85</v>
      </c>
      <c r="K558" s="210">
        <f t="shared" si="199"/>
        <v>83.767142857142858</v>
      </c>
    </row>
    <row r="559" spans="1:11" ht="25.5" x14ac:dyDescent="0.25">
      <c r="A559" s="335">
        <v>3299</v>
      </c>
      <c r="B559" s="336"/>
      <c r="C559" s="337"/>
      <c r="D559" s="29" t="s">
        <v>73</v>
      </c>
      <c r="E559" s="26"/>
      <c r="F559" s="26"/>
      <c r="G559" s="26">
        <f>F559/7.5345</f>
        <v>0</v>
      </c>
      <c r="H559" s="26">
        <v>2654</v>
      </c>
      <c r="I559" s="26">
        <v>3500</v>
      </c>
      <c r="J559" s="26">
        <v>2931.85</v>
      </c>
      <c r="K559" s="213">
        <f t="shared" si="199"/>
        <v>83.767142857142858</v>
      </c>
    </row>
    <row r="560" spans="1:11" ht="25.5" x14ac:dyDescent="0.25">
      <c r="A560" s="347">
        <v>4</v>
      </c>
      <c r="B560" s="348"/>
      <c r="C560" s="349"/>
      <c r="D560" s="28" t="s">
        <v>16</v>
      </c>
      <c r="E560" s="25">
        <f t="shared" ref="E560:J562" si="209">E561</f>
        <v>0</v>
      </c>
      <c r="F560" s="25">
        <f t="shared" si="209"/>
        <v>0</v>
      </c>
      <c r="G560" s="25">
        <f t="shared" si="209"/>
        <v>0</v>
      </c>
      <c r="H560" s="25">
        <f t="shared" si="209"/>
        <v>0</v>
      </c>
      <c r="I560" s="25">
        <f t="shared" si="209"/>
        <v>586.84</v>
      </c>
      <c r="J560" s="25">
        <f t="shared" si="209"/>
        <v>0</v>
      </c>
      <c r="K560" s="210">
        <f t="shared" si="199"/>
        <v>0</v>
      </c>
    </row>
    <row r="561" spans="1:11" ht="38.25" x14ac:dyDescent="0.25">
      <c r="A561" s="341">
        <v>42</v>
      </c>
      <c r="B561" s="342"/>
      <c r="C561" s="343"/>
      <c r="D561" s="127" t="s">
        <v>34</v>
      </c>
      <c r="E561" s="128">
        <f t="shared" si="209"/>
        <v>0</v>
      </c>
      <c r="F561" s="128">
        <f t="shared" si="209"/>
        <v>0</v>
      </c>
      <c r="G561" s="128">
        <f t="shared" si="209"/>
        <v>0</v>
      </c>
      <c r="H561" s="128">
        <f t="shared" si="209"/>
        <v>0</v>
      </c>
      <c r="I561" s="128">
        <f t="shared" si="209"/>
        <v>586.84</v>
      </c>
      <c r="J561" s="128">
        <f t="shared" si="209"/>
        <v>0</v>
      </c>
      <c r="K561" s="214">
        <f t="shared" si="199"/>
        <v>0</v>
      </c>
    </row>
    <row r="562" spans="1:11" x14ac:dyDescent="0.25">
      <c r="A562" s="332">
        <v>422</v>
      </c>
      <c r="B562" s="333"/>
      <c r="C562" s="334"/>
      <c r="D562" s="28" t="s">
        <v>85</v>
      </c>
      <c r="E562" s="25">
        <f t="shared" si="209"/>
        <v>0</v>
      </c>
      <c r="F562" s="25">
        <f t="shared" si="209"/>
        <v>0</v>
      </c>
      <c r="G562" s="25">
        <f t="shared" si="209"/>
        <v>0</v>
      </c>
      <c r="H562" s="25">
        <f t="shared" si="209"/>
        <v>0</v>
      </c>
      <c r="I562" s="25">
        <f t="shared" si="209"/>
        <v>586.84</v>
      </c>
      <c r="J562" s="25">
        <f t="shared" si="209"/>
        <v>0</v>
      </c>
      <c r="K562" s="210">
        <f t="shared" si="199"/>
        <v>0</v>
      </c>
    </row>
    <row r="563" spans="1:11" x14ac:dyDescent="0.25">
      <c r="A563" s="335">
        <v>4226</v>
      </c>
      <c r="B563" s="336"/>
      <c r="C563" s="337"/>
      <c r="D563" s="29" t="s">
        <v>186</v>
      </c>
      <c r="E563" s="26"/>
      <c r="F563" s="26"/>
      <c r="G563" s="26"/>
      <c r="H563" s="26"/>
      <c r="I563" s="26">
        <v>586.84</v>
      </c>
      <c r="J563" s="26"/>
      <c r="K563" s="213">
        <f t="shared" si="199"/>
        <v>0</v>
      </c>
    </row>
    <row r="564" spans="1:11" ht="25.5" x14ac:dyDescent="0.25">
      <c r="A564" s="338" t="s">
        <v>212</v>
      </c>
      <c r="B564" s="339"/>
      <c r="C564" s="340"/>
      <c r="D564" s="31" t="s">
        <v>213</v>
      </c>
      <c r="E564" s="53">
        <f t="shared" ref="E564:J564" si="210">E565+E578</f>
        <v>0</v>
      </c>
      <c r="F564" s="53">
        <f t="shared" si="210"/>
        <v>0</v>
      </c>
      <c r="G564" s="53">
        <f t="shared" si="210"/>
        <v>0</v>
      </c>
      <c r="H564" s="53">
        <f t="shared" si="210"/>
        <v>2651</v>
      </c>
      <c r="I564" s="53">
        <f t="shared" si="210"/>
        <v>2229.38</v>
      </c>
      <c r="J564" s="53">
        <f t="shared" si="210"/>
        <v>1820.9599999999998</v>
      </c>
      <c r="K564" s="209">
        <f t="shared" si="199"/>
        <v>81.680108370937205</v>
      </c>
    </row>
    <row r="565" spans="1:11" x14ac:dyDescent="0.25">
      <c r="A565" s="347">
        <v>3</v>
      </c>
      <c r="B565" s="348"/>
      <c r="C565" s="349"/>
      <c r="D565" s="28" t="s">
        <v>14</v>
      </c>
      <c r="E565" s="25">
        <f>E566</f>
        <v>0</v>
      </c>
      <c r="F565" s="25">
        <f t="shared" ref="F565:I565" si="211">F566</f>
        <v>0</v>
      </c>
      <c r="G565" s="25">
        <f t="shared" si="211"/>
        <v>0</v>
      </c>
      <c r="H565" s="25">
        <f t="shared" si="211"/>
        <v>1460</v>
      </c>
      <c r="I565" s="25">
        <f t="shared" si="211"/>
        <v>1929.38</v>
      </c>
      <c r="J565" s="25">
        <f>J566</f>
        <v>1600.9699999999998</v>
      </c>
      <c r="K565" s="210">
        <f t="shared" si="199"/>
        <v>82.978469767490054</v>
      </c>
    </row>
    <row r="566" spans="1:11" x14ac:dyDescent="0.25">
      <c r="A566" s="341">
        <v>32</v>
      </c>
      <c r="B566" s="342"/>
      <c r="C566" s="343"/>
      <c r="D566" s="127" t="s">
        <v>25</v>
      </c>
      <c r="E566" s="128">
        <f>E567+E569+E574+E576</f>
        <v>0</v>
      </c>
      <c r="F566" s="128">
        <f>F567+F576</f>
        <v>0</v>
      </c>
      <c r="G566" s="128">
        <f>G567+G576</f>
        <v>0</v>
      </c>
      <c r="H566" s="128">
        <f>H567+H569+H574+H576</f>
        <v>1460</v>
      </c>
      <c r="I566" s="128">
        <f>I567+I569+I574+I576</f>
        <v>1929.38</v>
      </c>
      <c r="J566" s="128">
        <f>J567+J569+J574+J576</f>
        <v>1600.9699999999998</v>
      </c>
      <c r="K566" s="214">
        <f t="shared" si="199"/>
        <v>82.978469767490054</v>
      </c>
    </row>
    <row r="567" spans="1:11" x14ac:dyDescent="0.25">
      <c r="A567" s="332">
        <v>321</v>
      </c>
      <c r="B567" s="333"/>
      <c r="C567" s="334"/>
      <c r="D567" s="28" t="s">
        <v>68</v>
      </c>
      <c r="E567" s="25">
        <f t="shared" ref="E567:G567" si="212">E568</f>
        <v>0</v>
      </c>
      <c r="F567" s="25">
        <f t="shared" si="212"/>
        <v>0</v>
      </c>
      <c r="G567" s="25">
        <f t="shared" si="212"/>
        <v>0</v>
      </c>
      <c r="H567" s="25">
        <f>H568</f>
        <v>133</v>
      </c>
      <c r="I567" s="25">
        <f>I568</f>
        <v>80</v>
      </c>
      <c r="J567" s="25">
        <f>J568</f>
        <v>79.62</v>
      </c>
      <c r="K567" s="210">
        <f t="shared" si="199"/>
        <v>99.525000000000006</v>
      </c>
    </row>
    <row r="568" spans="1:11" x14ac:dyDescent="0.25">
      <c r="A568" s="335">
        <v>3211</v>
      </c>
      <c r="B568" s="336"/>
      <c r="C568" s="337"/>
      <c r="D568" s="29" t="s">
        <v>78</v>
      </c>
      <c r="E568" s="26">
        <v>0</v>
      </c>
      <c r="F568" s="26"/>
      <c r="G568" s="26">
        <f>F568/7.5345</f>
        <v>0</v>
      </c>
      <c r="H568" s="26">
        <v>133</v>
      </c>
      <c r="I568" s="26">
        <v>80</v>
      </c>
      <c r="J568" s="26">
        <v>79.62</v>
      </c>
      <c r="K568" s="213">
        <f t="shared" si="199"/>
        <v>99.525000000000006</v>
      </c>
    </row>
    <row r="569" spans="1:11" x14ac:dyDescent="0.25">
      <c r="A569" s="332">
        <v>322</v>
      </c>
      <c r="B569" s="333"/>
      <c r="C569" s="334"/>
      <c r="D569" s="28" t="s">
        <v>70</v>
      </c>
      <c r="E569" s="25">
        <f>E570+E573+E571</f>
        <v>0</v>
      </c>
      <c r="F569" s="25"/>
      <c r="G569" s="25"/>
      <c r="H569" s="25">
        <f>H570+H571+H573+H572</f>
        <v>1327</v>
      </c>
      <c r="I569" s="25">
        <f>I570+I571+I573+I572</f>
        <v>1700</v>
      </c>
      <c r="J569" s="25">
        <f t="shared" ref="J569" si="213">J570+J571+J573+J572</f>
        <v>1521.35</v>
      </c>
      <c r="K569" s="210">
        <f t="shared" si="199"/>
        <v>89.491176470588229</v>
      </c>
    </row>
    <row r="570" spans="1:11" ht="25.5" x14ac:dyDescent="0.25">
      <c r="A570" s="335">
        <v>3221</v>
      </c>
      <c r="B570" s="336"/>
      <c r="C570" s="337"/>
      <c r="D570" s="29" t="s">
        <v>122</v>
      </c>
      <c r="E570" s="26">
        <v>0</v>
      </c>
      <c r="F570" s="26"/>
      <c r="G570" s="26"/>
      <c r="H570" s="26">
        <v>265</v>
      </c>
      <c r="I570" s="26"/>
      <c r="J570" s="26"/>
      <c r="K570" s="213">
        <v>0</v>
      </c>
    </row>
    <row r="571" spans="1:11" x14ac:dyDescent="0.25">
      <c r="A571" s="335">
        <v>3222</v>
      </c>
      <c r="B571" s="336"/>
      <c r="C571" s="337"/>
      <c r="D571" s="29" t="s">
        <v>82</v>
      </c>
      <c r="E571" s="26">
        <v>0</v>
      </c>
      <c r="F571" s="26"/>
      <c r="G571" s="26"/>
      <c r="H571" s="26"/>
      <c r="I571" s="26"/>
      <c r="J571" s="26"/>
      <c r="K571" s="213">
        <v>0</v>
      </c>
    </row>
    <row r="572" spans="1:11" x14ac:dyDescent="0.25">
      <c r="A572" s="335">
        <v>3225</v>
      </c>
      <c r="B572" s="336"/>
      <c r="C572" s="337"/>
      <c r="D572" s="29" t="s">
        <v>71</v>
      </c>
      <c r="E572" s="26"/>
      <c r="F572" s="26"/>
      <c r="G572" s="26"/>
      <c r="H572" s="26">
        <v>531</v>
      </c>
      <c r="I572" s="26">
        <v>1200</v>
      </c>
      <c r="J572" s="26">
        <v>1094.78</v>
      </c>
      <c r="K572" s="213">
        <f t="shared" si="199"/>
        <v>91.231666666666669</v>
      </c>
    </row>
    <row r="573" spans="1:11" ht="25.5" x14ac:dyDescent="0.25">
      <c r="A573" s="335">
        <v>3227</v>
      </c>
      <c r="B573" s="336"/>
      <c r="C573" s="337"/>
      <c r="D573" s="29" t="s">
        <v>124</v>
      </c>
      <c r="E573" s="26">
        <v>0</v>
      </c>
      <c r="F573" s="26"/>
      <c r="G573" s="26"/>
      <c r="H573" s="26">
        <v>531</v>
      </c>
      <c r="I573" s="26">
        <v>500</v>
      </c>
      <c r="J573" s="26">
        <v>426.57</v>
      </c>
      <c r="K573" s="213">
        <f t="shared" si="199"/>
        <v>85.314000000000007</v>
      </c>
    </row>
    <row r="574" spans="1:11" x14ac:dyDescent="0.25">
      <c r="A574" s="332">
        <v>323</v>
      </c>
      <c r="B574" s="333"/>
      <c r="C574" s="334"/>
      <c r="D574" s="28" t="s">
        <v>83</v>
      </c>
      <c r="E574" s="25">
        <f>E575</f>
        <v>0</v>
      </c>
      <c r="F574" s="25"/>
      <c r="G574" s="25"/>
      <c r="H574" s="25"/>
      <c r="I574" s="25"/>
      <c r="J574" s="25"/>
      <c r="K574" s="210">
        <v>0</v>
      </c>
    </row>
    <row r="575" spans="1:11" x14ac:dyDescent="0.25">
      <c r="A575" s="40">
        <v>3237</v>
      </c>
      <c r="B575" s="41"/>
      <c r="C575" s="42"/>
      <c r="D575" s="29" t="s">
        <v>84</v>
      </c>
      <c r="E575" s="26">
        <v>0</v>
      </c>
      <c r="F575" s="26"/>
      <c r="G575" s="26"/>
      <c r="H575" s="26"/>
      <c r="I575" s="26"/>
      <c r="J575" s="26"/>
      <c r="K575" s="213">
        <v>0</v>
      </c>
    </row>
    <row r="576" spans="1:11" ht="25.5" x14ac:dyDescent="0.25">
      <c r="A576" s="332">
        <v>329</v>
      </c>
      <c r="B576" s="333"/>
      <c r="C576" s="334"/>
      <c r="D576" s="28" t="s">
        <v>73</v>
      </c>
      <c r="E576" s="25">
        <f t="shared" ref="E576:J576" si="214">E577</f>
        <v>0</v>
      </c>
      <c r="F576" s="25">
        <f t="shared" si="214"/>
        <v>0</v>
      </c>
      <c r="G576" s="25">
        <f>G577</f>
        <v>0</v>
      </c>
      <c r="H576" s="25">
        <f t="shared" si="214"/>
        <v>0</v>
      </c>
      <c r="I576" s="25">
        <f t="shared" si="214"/>
        <v>149.38</v>
      </c>
      <c r="J576" s="25">
        <f t="shared" si="214"/>
        <v>0</v>
      </c>
      <c r="K576" s="210">
        <f t="shared" si="199"/>
        <v>0</v>
      </c>
    </row>
    <row r="577" spans="1:18" ht="25.5" x14ac:dyDescent="0.25">
      <c r="A577" s="335">
        <v>3299</v>
      </c>
      <c r="B577" s="336"/>
      <c r="C577" s="337"/>
      <c r="D577" s="29" t="s">
        <v>73</v>
      </c>
      <c r="E577" s="26"/>
      <c r="F577" s="26"/>
      <c r="G577" s="26">
        <f>F577/7.5345</f>
        <v>0</v>
      </c>
      <c r="H577" s="26"/>
      <c r="I577" s="26">
        <v>149.38</v>
      </c>
      <c r="J577" s="26"/>
      <c r="K577" s="213">
        <f t="shared" si="199"/>
        <v>0</v>
      </c>
    </row>
    <row r="578" spans="1:18" ht="25.5" x14ac:dyDescent="0.25">
      <c r="A578" s="347">
        <v>4</v>
      </c>
      <c r="B578" s="348"/>
      <c r="C578" s="349"/>
      <c r="D578" s="28" t="s">
        <v>16</v>
      </c>
      <c r="E578" s="25">
        <f t="shared" ref="E578:J580" si="215">E579</f>
        <v>0</v>
      </c>
      <c r="F578" s="25">
        <f t="shared" si="215"/>
        <v>0</v>
      </c>
      <c r="G578" s="25">
        <f t="shared" si="215"/>
        <v>0</v>
      </c>
      <c r="H578" s="25">
        <f t="shared" si="215"/>
        <v>1191</v>
      </c>
      <c r="I578" s="25">
        <f t="shared" si="215"/>
        <v>300</v>
      </c>
      <c r="J578" s="25">
        <f t="shared" si="215"/>
        <v>219.99</v>
      </c>
      <c r="K578" s="210">
        <f t="shared" si="199"/>
        <v>73.330000000000013</v>
      </c>
    </row>
    <row r="579" spans="1:18" ht="38.25" x14ac:dyDescent="0.25">
      <c r="A579" s="341">
        <v>42</v>
      </c>
      <c r="B579" s="342"/>
      <c r="C579" s="343"/>
      <c r="D579" s="127" t="s">
        <v>34</v>
      </c>
      <c r="E579" s="128">
        <f t="shared" si="215"/>
        <v>0</v>
      </c>
      <c r="F579" s="128">
        <f t="shared" si="215"/>
        <v>0</v>
      </c>
      <c r="G579" s="128">
        <f t="shared" si="215"/>
        <v>0</v>
      </c>
      <c r="H579" s="128">
        <f t="shared" si="215"/>
        <v>1191</v>
      </c>
      <c r="I579" s="128">
        <f t="shared" si="215"/>
        <v>300</v>
      </c>
      <c r="J579" s="128">
        <f t="shared" si="215"/>
        <v>219.99</v>
      </c>
      <c r="K579" s="214">
        <f t="shared" si="199"/>
        <v>73.330000000000013</v>
      </c>
    </row>
    <row r="580" spans="1:18" x14ac:dyDescent="0.25">
      <c r="A580" s="332">
        <v>422</v>
      </c>
      <c r="B580" s="333"/>
      <c r="C580" s="334"/>
      <c r="D580" s="28" t="s">
        <v>85</v>
      </c>
      <c r="E580" s="25">
        <f t="shared" si="215"/>
        <v>0</v>
      </c>
      <c r="F580" s="25">
        <f t="shared" si="215"/>
        <v>0</v>
      </c>
      <c r="G580" s="25">
        <f t="shared" si="215"/>
        <v>0</v>
      </c>
      <c r="H580" s="25">
        <f>H581+H582</f>
        <v>1191</v>
      </c>
      <c r="I580" s="25">
        <f>I581+I582</f>
        <v>300</v>
      </c>
      <c r="J580" s="25">
        <f>J581+J582</f>
        <v>219.99</v>
      </c>
      <c r="K580" s="210">
        <f t="shared" si="199"/>
        <v>73.330000000000013</v>
      </c>
    </row>
    <row r="581" spans="1:18" x14ac:dyDescent="0.25">
      <c r="A581" s="335">
        <v>4221</v>
      </c>
      <c r="B581" s="336"/>
      <c r="C581" s="337"/>
      <c r="D581" s="29" t="s">
        <v>86</v>
      </c>
      <c r="E581" s="26">
        <v>0</v>
      </c>
      <c r="F581" s="26"/>
      <c r="G581" s="26">
        <f>F581/7.5345</f>
        <v>0</v>
      </c>
      <c r="H581" s="26"/>
      <c r="I581" s="26"/>
      <c r="J581" s="26"/>
      <c r="K581" s="213">
        <v>0</v>
      </c>
    </row>
    <row r="582" spans="1:18" x14ac:dyDescent="0.25">
      <c r="A582" s="335">
        <v>4226</v>
      </c>
      <c r="B582" s="336"/>
      <c r="C582" s="337"/>
      <c r="D582" s="29" t="s">
        <v>186</v>
      </c>
      <c r="E582" s="26"/>
      <c r="F582" s="26"/>
      <c r="G582" s="26"/>
      <c r="H582" s="26">
        <v>1191</v>
      </c>
      <c r="I582" s="26">
        <v>300</v>
      </c>
      <c r="J582" s="26">
        <v>219.99</v>
      </c>
      <c r="K582" s="213">
        <f t="shared" si="199"/>
        <v>73.330000000000013</v>
      </c>
    </row>
    <row r="583" spans="1:18" s="27" customFormat="1" x14ac:dyDescent="0.25">
      <c r="A583" s="352" t="s">
        <v>187</v>
      </c>
      <c r="B583" s="353"/>
      <c r="C583" s="354"/>
      <c r="D583" s="30" t="s">
        <v>142</v>
      </c>
      <c r="E583" s="52">
        <f t="shared" ref="E583:J587" si="216">E584</f>
        <v>0</v>
      </c>
      <c r="F583" s="52">
        <f t="shared" si="216"/>
        <v>0</v>
      </c>
      <c r="G583" s="52">
        <f t="shared" si="216"/>
        <v>0</v>
      </c>
      <c r="H583" s="52">
        <f t="shared" si="216"/>
        <v>0</v>
      </c>
      <c r="I583" s="52"/>
      <c r="J583" s="52">
        <f t="shared" si="216"/>
        <v>0</v>
      </c>
      <c r="K583" s="208">
        <v>0</v>
      </c>
      <c r="O583"/>
      <c r="P583"/>
      <c r="R583"/>
    </row>
    <row r="584" spans="1:18" s="27" customFormat="1" x14ac:dyDescent="0.25">
      <c r="A584" s="338" t="s">
        <v>177</v>
      </c>
      <c r="B584" s="339"/>
      <c r="C584" s="340"/>
      <c r="D584" s="31" t="s">
        <v>178</v>
      </c>
      <c r="E584" s="53">
        <f t="shared" si="216"/>
        <v>0</v>
      </c>
      <c r="F584" s="53">
        <f t="shared" si="216"/>
        <v>0</v>
      </c>
      <c r="G584" s="53">
        <f t="shared" si="216"/>
        <v>0</v>
      </c>
      <c r="H584" s="53">
        <f t="shared" si="216"/>
        <v>0</v>
      </c>
      <c r="I584" s="53"/>
      <c r="J584" s="53">
        <f t="shared" si="216"/>
        <v>0</v>
      </c>
      <c r="K584" s="209">
        <v>0</v>
      </c>
    </row>
    <row r="585" spans="1:18" s="27" customFormat="1" x14ac:dyDescent="0.25">
      <c r="A585" s="347">
        <v>3</v>
      </c>
      <c r="B585" s="348"/>
      <c r="C585" s="349"/>
      <c r="D585" s="28" t="s">
        <v>14</v>
      </c>
      <c r="E585" s="25">
        <f t="shared" si="216"/>
        <v>0</v>
      </c>
      <c r="F585" s="25">
        <f t="shared" si="216"/>
        <v>0</v>
      </c>
      <c r="G585" s="25">
        <f t="shared" si="216"/>
        <v>0</v>
      </c>
      <c r="H585" s="25">
        <f t="shared" si="216"/>
        <v>0</v>
      </c>
      <c r="I585" s="25"/>
      <c r="J585" s="25">
        <f t="shared" si="216"/>
        <v>0</v>
      </c>
      <c r="K585" s="210">
        <v>0</v>
      </c>
    </row>
    <row r="586" spans="1:18" s="27" customFormat="1" x14ac:dyDescent="0.25">
      <c r="A586" s="332">
        <v>32</v>
      </c>
      <c r="B586" s="333"/>
      <c r="C586" s="334"/>
      <c r="D586" s="28" t="s">
        <v>25</v>
      </c>
      <c r="E586" s="25">
        <f t="shared" si="216"/>
        <v>0</v>
      </c>
      <c r="F586" s="25">
        <f t="shared" si="216"/>
        <v>0</v>
      </c>
      <c r="G586" s="25">
        <f t="shared" si="216"/>
        <v>0</v>
      </c>
      <c r="H586" s="25">
        <f t="shared" si="216"/>
        <v>0</v>
      </c>
      <c r="I586" s="25"/>
      <c r="J586" s="25">
        <f t="shared" si="216"/>
        <v>0</v>
      </c>
      <c r="K586" s="210">
        <v>0</v>
      </c>
    </row>
    <row r="587" spans="1:18" s="27" customFormat="1" ht="25.5" x14ac:dyDescent="0.25">
      <c r="A587" s="332">
        <v>329</v>
      </c>
      <c r="B587" s="333"/>
      <c r="C587" s="334"/>
      <c r="D587" s="28" t="s">
        <v>73</v>
      </c>
      <c r="E587" s="25">
        <f t="shared" si="216"/>
        <v>0</v>
      </c>
      <c r="F587" s="25">
        <f t="shared" si="216"/>
        <v>0</v>
      </c>
      <c r="G587" s="25">
        <f t="shared" si="216"/>
        <v>0</v>
      </c>
      <c r="H587" s="25">
        <f t="shared" si="216"/>
        <v>0</v>
      </c>
      <c r="I587" s="25"/>
      <c r="J587" s="25">
        <f t="shared" si="216"/>
        <v>0</v>
      </c>
      <c r="K587" s="210">
        <v>0</v>
      </c>
    </row>
    <row r="588" spans="1:18" ht="25.5" x14ac:dyDescent="0.25">
      <c r="A588" s="335">
        <v>3299</v>
      </c>
      <c r="B588" s="336"/>
      <c r="C588" s="337"/>
      <c r="D588" s="29" t="s">
        <v>73</v>
      </c>
      <c r="E588" s="26"/>
      <c r="F588" s="26"/>
      <c r="G588" s="26"/>
      <c r="H588" s="26"/>
      <c r="I588" s="26"/>
      <c r="J588" s="26"/>
      <c r="K588" s="213">
        <v>0</v>
      </c>
      <c r="O588" s="27"/>
      <c r="P588" s="27"/>
      <c r="R588" s="27"/>
    </row>
    <row r="589" spans="1:18" s="27" customFormat="1" x14ac:dyDescent="0.25">
      <c r="A589" s="352" t="s">
        <v>143</v>
      </c>
      <c r="B589" s="353"/>
      <c r="C589" s="354"/>
      <c r="D589" s="30" t="s">
        <v>188</v>
      </c>
      <c r="E589" s="52">
        <f>E590+E612+E617+E606</f>
        <v>89641.41</v>
      </c>
      <c r="F589" s="52">
        <f>F590+F612+F617</f>
        <v>599090</v>
      </c>
      <c r="G589" s="52">
        <f>G590+G612+G617</f>
        <v>79512.907293118333</v>
      </c>
      <c r="H589" s="52">
        <f>H590+H612+H617+H606</f>
        <v>123306</v>
      </c>
      <c r="I589" s="52">
        <f>I590+I612+I617+I606</f>
        <v>118596.51000000001</v>
      </c>
      <c r="J589" s="52">
        <f>J590+J612+J617+J606</f>
        <v>113958.86000000002</v>
      </c>
      <c r="K589" s="208">
        <f t="shared" ref="K589:K629" si="217">J589/I589*100</f>
        <v>96.089556092333581</v>
      </c>
      <c r="O589"/>
      <c r="P589"/>
      <c r="R589"/>
    </row>
    <row r="590" spans="1:18" s="27" customFormat="1" ht="25.5" x14ac:dyDescent="0.25">
      <c r="A590" s="338" t="s">
        <v>173</v>
      </c>
      <c r="B590" s="339"/>
      <c r="C590" s="340"/>
      <c r="D590" s="31" t="s">
        <v>174</v>
      </c>
      <c r="E590" s="53">
        <f>E591</f>
        <v>24718.870000000003</v>
      </c>
      <c r="F590" s="53">
        <f t="shared" ref="F590:J591" si="218">F591</f>
        <v>166500</v>
      </c>
      <c r="G590" s="53">
        <f t="shared" si="218"/>
        <v>22098.347601035239</v>
      </c>
      <c r="H590" s="53">
        <f t="shared" si="218"/>
        <v>34342</v>
      </c>
      <c r="I590" s="53">
        <f t="shared" si="218"/>
        <v>28593.56</v>
      </c>
      <c r="J590" s="53">
        <f t="shared" si="218"/>
        <v>23955.91</v>
      </c>
      <c r="K590" s="209">
        <f t="shared" si="217"/>
        <v>83.780788401304335</v>
      </c>
    </row>
    <row r="591" spans="1:18" s="27" customFormat="1" x14ac:dyDescent="0.25">
      <c r="A591" s="347">
        <v>3</v>
      </c>
      <c r="B591" s="348"/>
      <c r="C591" s="349"/>
      <c r="D591" s="28" t="s">
        <v>14</v>
      </c>
      <c r="E591" s="25">
        <f>E592</f>
        <v>24718.870000000003</v>
      </c>
      <c r="F591" s="25">
        <f t="shared" si="218"/>
        <v>166500</v>
      </c>
      <c r="G591" s="25">
        <f t="shared" si="218"/>
        <v>22098.347601035239</v>
      </c>
      <c r="H591" s="25">
        <f t="shared" si="218"/>
        <v>34342</v>
      </c>
      <c r="I591" s="25">
        <f t="shared" si="218"/>
        <v>28593.56</v>
      </c>
      <c r="J591" s="25">
        <f t="shared" si="218"/>
        <v>23955.91</v>
      </c>
      <c r="K591" s="210">
        <f t="shared" si="217"/>
        <v>83.780788401304335</v>
      </c>
    </row>
    <row r="592" spans="1:18" s="27" customFormat="1" x14ac:dyDescent="0.25">
      <c r="A592" s="341">
        <v>32</v>
      </c>
      <c r="B592" s="342"/>
      <c r="C592" s="343"/>
      <c r="D592" s="127" t="s">
        <v>25</v>
      </c>
      <c r="E592" s="128">
        <f>E593+E596+E604</f>
        <v>24718.870000000003</v>
      </c>
      <c r="F592" s="128">
        <f>F596+F601+F593</f>
        <v>166500</v>
      </c>
      <c r="G592" s="128">
        <f>G596+G601+G593</f>
        <v>22098.347601035239</v>
      </c>
      <c r="H592" s="128">
        <f>H593+H596+H601</f>
        <v>34342</v>
      </c>
      <c r="I592" s="128">
        <f>I593+I596+I601</f>
        <v>28593.56</v>
      </c>
      <c r="J592" s="128">
        <f>J596+J601+J593</f>
        <v>23955.91</v>
      </c>
      <c r="K592" s="214">
        <f t="shared" si="217"/>
        <v>83.780788401304335</v>
      </c>
    </row>
    <row r="593" spans="1:18" s="27" customFormat="1" x14ac:dyDescent="0.25">
      <c r="A593" s="332">
        <v>321</v>
      </c>
      <c r="B593" s="333"/>
      <c r="C593" s="334"/>
      <c r="D593" s="28" t="s">
        <v>68</v>
      </c>
      <c r="E593" s="25">
        <f>E594</f>
        <v>139.09</v>
      </c>
      <c r="F593" s="25">
        <f>F594+F595</f>
        <v>1500</v>
      </c>
      <c r="G593" s="25">
        <f>G594+G595</f>
        <v>199.08421262193909</v>
      </c>
      <c r="H593" s="25">
        <f>SUM(H594:H595)</f>
        <v>186</v>
      </c>
      <c r="I593" s="25">
        <f>SUM(I594:I595)</f>
        <v>0</v>
      </c>
      <c r="J593" s="25">
        <f>SUM(J594:J595)</f>
        <v>0</v>
      </c>
      <c r="K593" s="210">
        <v>0</v>
      </c>
    </row>
    <row r="594" spans="1:18" x14ac:dyDescent="0.25">
      <c r="A594" s="335">
        <v>3211</v>
      </c>
      <c r="B594" s="336"/>
      <c r="C594" s="337"/>
      <c r="D594" s="29" t="s">
        <v>78</v>
      </c>
      <c r="E594" s="26">
        <v>139.09</v>
      </c>
      <c r="F594" s="26">
        <v>1000</v>
      </c>
      <c r="G594" s="26">
        <f>F594/7.5345</f>
        <v>132.72280841462606</v>
      </c>
      <c r="H594" s="26">
        <v>186</v>
      </c>
      <c r="I594" s="26"/>
      <c r="J594" s="26"/>
      <c r="K594" s="213">
        <v>0</v>
      </c>
      <c r="O594" s="27"/>
      <c r="P594" s="27"/>
      <c r="R594" s="27"/>
    </row>
    <row r="595" spans="1:18" ht="25.5" x14ac:dyDescent="0.25">
      <c r="A595" s="335">
        <v>3214</v>
      </c>
      <c r="B595" s="336"/>
      <c r="C595" s="337"/>
      <c r="D595" s="29" t="s">
        <v>80</v>
      </c>
      <c r="E595" s="26"/>
      <c r="F595" s="26">
        <v>500</v>
      </c>
      <c r="G595" s="26">
        <f>F595/7.5345</f>
        <v>66.361404207313029</v>
      </c>
      <c r="H595" s="26"/>
      <c r="I595" s="26"/>
      <c r="J595" s="26"/>
      <c r="K595" s="213">
        <v>0</v>
      </c>
    </row>
    <row r="596" spans="1:18" s="27" customFormat="1" x14ac:dyDescent="0.25">
      <c r="A596" s="332">
        <v>322</v>
      </c>
      <c r="B596" s="333"/>
      <c r="C596" s="334"/>
      <c r="D596" s="28" t="s">
        <v>70</v>
      </c>
      <c r="E596" s="25">
        <f>E597+E598+E599+E600</f>
        <v>24313.010000000002</v>
      </c>
      <c r="F596" s="25">
        <f t="shared" ref="F596:J596" si="219">F597+F598+F599+F600</f>
        <v>165000</v>
      </c>
      <c r="G596" s="25">
        <f t="shared" si="219"/>
        <v>21899.263388413299</v>
      </c>
      <c r="H596" s="25">
        <f t="shared" si="219"/>
        <v>34156</v>
      </c>
      <c r="I596" s="25">
        <f t="shared" si="219"/>
        <v>28593.56</v>
      </c>
      <c r="J596" s="25">
        <f t="shared" si="219"/>
        <v>23466.45</v>
      </c>
      <c r="K596" s="210">
        <f t="shared" si="217"/>
        <v>82.069004349231093</v>
      </c>
      <c r="O596"/>
      <c r="P596"/>
      <c r="R596"/>
    </row>
    <row r="597" spans="1:18" ht="25.5" x14ac:dyDescent="0.25">
      <c r="A597" s="335">
        <v>3221</v>
      </c>
      <c r="B597" s="336"/>
      <c r="C597" s="337"/>
      <c r="D597" s="29" t="s">
        <v>122</v>
      </c>
      <c r="E597" s="26">
        <v>2749.4</v>
      </c>
      <c r="F597" s="26">
        <v>15900</v>
      </c>
      <c r="G597" s="26">
        <f>F597/7.5345</f>
        <v>2110.2926537925541</v>
      </c>
      <c r="H597" s="26">
        <v>265</v>
      </c>
      <c r="I597" s="26">
        <v>3500</v>
      </c>
      <c r="J597" s="26">
        <v>2835.75</v>
      </c>
      <c r="K597" s="213">
        <f t="shared" si="217"/>
        <v>81.021428571428572</v>
      </c>
      <c r="O597" s="27"/>
      <c r="P597" s="27"/>
      <c r="R597" s="27"/>
    </row>
    <row r="598" spans="1:18" x14ac:dyDescent="0.25">
      <c r="A598" s="335">
        <v>3222</v>
      </c>
      <c r="B598" s="336"/>
      <c r="C598" s="337"/>
      <c r="D598" s="29" t="s">
        <v>82</v>
      </c>
      <c r="E598" s="26">
        <v>21563.61</v>
      </c>
      <c r="F598" s="26">
        <v>142100</v>
      </c>
      <c r="G598" s="26">
        <f>F598/7.5345</f>
        <v>18859.911075718363</v>
      </c>
      <c r="H598" s="26">
        <v>33758</v>
      </c>
      <c r="I598" s="26">
        <v>25093.56</v>
      </c>
      <c r="J598" s="26">
        <v>20630.7</v>
      </c>
      <c r="K598" s="213">
        <f t="shared" si="217"/>
        <v>82.215118141865887</v>
      </c>
    </row>
    <row r="599" spans="1:18" x14ac:dyDescent="0.25">
      <c r="A599" s="335">
        <v>3223</v>
      </c>
      <c r="B599" s="336"/>
      <c r="C599" s="337"/>
      <c r="D599" s="29" t="s">
        <v>94</v>
      </c>
      <c r="E599" s="26">
        <v>0</v>
      </c>
      <c r="F599" s="26"/>
      <c r="G599" s="26">
        <f>F599/7.5345</f>
        <v>0</v>
      </c>
      <c r="H599" s="26"/>
      <c r="I599" s="26"/>
      <c r="J599" s="26"/>
      <c r="K599" s="213">
        <v>0</v>
      </c>
    </row>
    <row r="600" spans="1:18" x14ac:dyDescent="0.25">
      <c r="A600" s="335">
        <v>3225</v>
      </c>
      <c r="B600" s="336"/>
      <c r="C600" s="337"/>
      <c r="D600" s="29" t="s">
        <v>123</v>
      </c>
      <c r="E600" s="26">
        <v>0</v>
      </c>
      <c r="F600" s="26">
        <v>7000</v>
      </c>
      <c r="G600" s="26">
        <f>F600/7.5345</f>
        <v>929.05965890238235</v>
      </c>
      <c r="H600" s="26">
        <v>133</v>
      </c>
      <c r="I600" s="26"/>
      <c r="J600" s="26"/>
      <c r="K600" s="213">
        <v>0</v>
      </c>
    </row>
    <row r="601" spans="1:18" s="27" customFormat="1" x14ac:dyDescent="0.25">
      <c r="A601" s="332">
        <v>323</v>
      </c>
      <c r="B601" s="333"/>
      <c r="C601" s="334"/>
      <c r="D601" s="28" t="s">
        <v>83</v>
      </c>
      <c r="E601" s="25">
        <f>E603</f>
        <v>0</v>
      </c>
      <c r="F601" s="25">
        <f t="shared" ref="F601:H601" si="220">F603</f>
        <v>0</v>
      </c>
      <c r="G601" s="25">
        <f t="shared" si="220"/>
        <v>0</v>
      </c>
      <c r="H601" s="25">
        <f t="shared" si="220"/>
        <v>0</v>
      </c>
      <c r="I601" s="25"/>
      <c r="J601" s="25">
        <f>J603+J602</f>
        <v>489.46</v>
      </c>
      <c r="K601" s="210">
        <v>0</v>
      </c>
      <c r="O601"/>
      <c r="P601"/>
      <c r="R601"/>
    </row>
    <row r="602" spans="1:18" s="27" customFormat="1" x14ac:dyDescent="0.25">
      <c r="A602" s="335">
        <v>3234</v>
      </c>
      <c r="B602" s="336"/>
      <c r="C602" s="337"/>
      <c r="D602" s="29" t="s">
        <v>98</v>
      </c>
      <c r="E602" s="26">
        <v>0</v>
      </c>
      <c r="F602" s="26"/>
      <c r="G602" s="26">
        <f>F602/7.5345</f>
        <v>0</v>
      </c>
      <c r="H602" s="26"/>
      <c r="I602" s="26"/>
      <c r="J602" s="26">
        <v>351.45</v>
      </c>
      <c r="K602" s="213">
        <v>0</v>
      </c>
      <c r="O602"/>
      <c r="P602"/>
      <c r="R602"/>
    </row>
    <row r="603" spans="1:18" x14ac:dyDescent="0.25">
      <c r="A603" s="335">
        <v>3236</v>
      </c>
      <c r="B603" s="336"/>
      <c r="C603" s="337"/>
      <c r="D603" s="29" t="s">
        <v>99</v>
      </c>
      <c r="E603" s="26"/>
      <c r="F603" s="26"/>
      <c r="G603" s="26"/>
      <c r="H603" s="26"/>
      <c r="I603" s="26"/>
      <c r="J603" s="26">
        <v>138.01</v>
      </c>
      <c r="K603" s="213">
        <v>0</v>
      </c>
      <c r="O603" s="27"/>
      <c r="P603" s="27"/>
      <c r="R603" s="27"/>
    </row>
    <row r="604" spans="1:18" ht="25.5" x14ac:dyDescent="0.25">
      <c r="A604" s="329">
        <v>329</v>
      </c>
      <c r="B604" s="330"/>
      <c r="C604" s="331"/>
      <c r="D604" s="125" t="s">
        <v>73</v>
      </c>
      <c r="E604" s="94">
        <f>E605</f>
        <v>266.77</v>
      </c>
      <c r="F604" s="26"/>
      <c r="G604" s="26"/>
      <c r="H604" s="26"/>
      <c r="I604" s="26"/>
      <c r="J604" s="26"/>
      <c r="K604" s="213">
        <v>0</v>
      </c>
      <c r="O604" s="27"/>
    </row>
    <row r="605" spans="1:18" ht="25.5" x14ac:dyDescent="0.25">
      <c r="A605" s="344">
        <v>3299</v>
      </c>
      <c r="B605" s="345"/>
      <c r="C605" s="346"/>
      <c r="D605" s="29" t="s">
        <v>73</v>
      </c>
      <c r="E605" s="26">
        <v>266.77</v>
      </c>
      <c r="F605" s="26"/>
      <c r="G605" s="26"/>
      <c r="H605" s="26"/>
      <c r="I605" s="26"/>
      <c r="J605" s="26"/>
      <c r="K605" s="213">
        <v>0</v>
      </c>
      <c r="O605" s="27"/>
    </row>
    <row r="606" spans="1:18" ht="38.25" x14ac:dyDescent="0.25">
      <c r="A606" s="338" t="s">
        <v>183</v>
      </c>
      <c r="B606" s="339"/>
      <c r="C606" s="340"/>
      <c r="D606" s="31" t="s">
        <v>222</v>
      </c>
      <c r="E606" s="53">
        <f t="shared" ref="E606:E609" si="221">E607</f>
        <v>0</v>
      </c>
      <c r="F606" s="53">
        <f t="shared" ref="F606:J607" si="222">F607</f>
        <v>0</v>
      </c>
      <c r="G606" s="53">
        <f t="shared" si="222"/>
        <v>0</v>
      </c>
      <c r="H606" s="53">
        <f t="shared" si="222"/>
        <v>797</v>
      </c>
      <c r="I606" s="53">
        <f>I607</f>
        <v>0</v>
      </c>
      <c r="J606" s="53">
        <f t="shared" si="222"/>
        <v>0</v>
      </c>
      <c r="K606" s="209">
        <v>0</v>
      </c>
    </row>
    <row r="607" spans="1:18" x14ac:dyDescent="0.25">
      <c r="A607" s="347">
        <v>3</v>
      </c>
      <c r="B607" s="348"/>
      <c r="C607" s="349"/>
      <c r="D607" s="28" t="s">
        <v>14</v>
      </c>
      <c r="E607" s="25">
        <f t="shared" si="221"/>
        <v>0</v>
      </c>
      <c r="F607" s="25">
        <f t="shared" si="222"/>
        <v>0</v>
      </c>
      <c r="G607" s="25">
        <f t="shared" si="222"/>
        <v>0</v>
      </c>
      <c r="H607" s="25">
        <f t="shared" si="222"/>
        <v>797</v>
      </c>
      <c r="I607" s="25">
        <f>I608</f>
        <v>0</v>
      </c>
      <c r="J607" s="25">
        <f t="shared" si="222"/>
        <v>0</v>
      </c>
      <c r="K607" s="210">
        <v>0</v>
      </c>
    </row>
    <row r="608" spans="1:18" x14ac:dyDescent="0.25">
      <c r="A608" s="341">
        <v>32</v>
      </c>
      <c r="B608" s="342"/>
      <c r="C608" s="343"/>
      <c r="D608" s="127" t="s">
        <v>25</v>
      </c>
      <c r="E608" s="128">
        <f t="shared" si="221"/>
        <v>0</v>
      </c>
      <c r="F608" s="128">
        <v>0</v>
      </c>
      <c r="G608" s="128">
        <v>0</v>
      </c>
      <c r="H608" s="128">
        <f>H609</f>
        <v>797</v>
      </c>
      <c r="I608" s="128">
        <f>I609</f>
        <v>0</v>
      </c>
      <c r="J608" s="128">
        <f>J609</f>
        <v>0</v>
      </c>
      <c r="K608" s="214">
        <v>0</v>
      </c>
    </row>
    <row r="609" spans="1:18" x14ac:dyDescent="0.25">
      <c r="A609" s="332">
        <v>322</v>
      </c>
      <c r="B609" s="333"/>
      <c r="C609" s="334"/>
      <c r="D609" s="28" t="s">
        <v>70</v>
      </c>
      <c r="E609" s="25">
        <f t="shared" si="221"/>
        <v>0</v>
      </c>
      <c r="F609" s="25">
        <f>F610</f>
        <v>0</v>
      </c>
      <c r="G609" s="25">
        <f>G610</f>
        <v>0</v>
      </c>
      <c r="H609" s="25">
        <f>H610+H611</f>
        <v>797</v>
      </c>
      <c r="I609" s="25">
        <f>I610+I611</f>
        <v>0</v>
      </c>
      <c r="J609" s="25">
        <f>J610+J611</f>
        <v>0</v>
      </c>
      <c r="K609" s="210">
        <v>0</v>
      </c>
    </row>
    <row r="610" spans="1:18" ht="25.5" x14ac:dyDescent="0.25">
      <c r="A610" s="335">
        <v>3221</v>
      </c>
      <c r="B610" s="336"/>
      <c r="C610" s="337"/>
      <c r="D610" s="29" t="s">
        <v>122</v>
      </c>
      <c r="E610" s="26">
        <v>0</v>
      </c>
      <c r="F610" s="26"/>
      <c r="G610" s="26">
        <f>F610/7.5345</f>
        <v>0</v>
      </c>
      <c r="H610" s="26">
        <v>266</v>
      </c>
      <c r="I610" s="26"/>
      <c r="J610" s="26"/>
      <c r="K610" s="213">
        <v>0</v>
      </c>
    </row>
    <row r="611" spans="1:18" x14ac:dyDescent="0.25">
      <c r="A611" s="335">
        <v>3225</v>
      </c>
      <c r="B611" s="336"/>
      <c r="C611" s="337"/>
      <c r="D611" s="29" t="s">
        <v>71</v>
      </c>
      <c r="E611" s="26"/>
      <c r="F611" s="26"/>
      <c r="G611" s="26"/>
      <c r="H611" s="26">
        <v>531</v>
      </c>
      <c r="I611" s="26"/>
      <c r="J611" s="26"/>
      <c r="K611" s="213">
        <v>0</v>
      </c>
    </row>
    <row r="612" spans="1:18" s="27" customFormat="1" ht="25.5" x14ac:dyDescent="0.25">
      <c r="A612" s="338" t="s">
        <v>175</v>
      </c>
      <c r="B612" s="339"/>
      <c r="C612" s="340"/>
      <c r="D612" s="31" t="s">
        <v>176</v>
      </c>
      <c r="E612" s="53">
        <f t="shared" ref="E612:J615" si="223">E613</f>
        <v>0</v>
      </c>
      <c r="F612" s="53">
        <f t="shared" si="223"/>
        <v>0</v>
      </c>
      <c r="G612" s="53">
        <f t="shared" si="223"/>
        <v>0</v>
      </c>
      <c r="H612" s="53">
        <f t="shared" si="223"/>
        <v>0</v>
      </c>
      <c r="I612" s="53"/>
      <c r="J612" s="53">
        <f t="shared" si="223"/>
        <v>0</v>
      </c>
      <c r="K612" s="209">
        <v>0</v>
      </c>
      <c r="O612"/>
      <c r="P612"/>
      <c r="R612"/>
    </row>
    <row r="613" spans="1:18" s="27" customFormat="1" x14ac:dyDescent="0.25">
      <c r="A613" s="347">
        <v>3</v>
      </c>
      <c r="B613" s="348"/>
      <c r="C613" s="349"/>
      <c r="D613" s="28" t="s">
        <v>14</v>
      </c>
      <c r="E613" s="25">
        <f t="shared" si="223"/>
        <v>0</v>
      </c>
      <c r="F613" s="25">
        <f t="shared" si="223"/>
        <v>0</v>
      </c>
      <c r="G613" s="25">
        <f t="shared" si="223"/>
        <v>0</v>
      </c>
      <c r="H613" s="25">
        <f t="shared" si="223"/>
        <v>0</v>
      </c>
      <c r="I613" s="25"/>
      <c r="J613" s="25">
        <f t="shared" si="223"/>
        <v>0</v>
      </c>
      <c r="K613" s="210">
        <v>0</v>
      </c>
    </row>
    <row r="614" spans="1:18" s="27" customFormat="1" x14ac:dyDescent="0.25">
      <c r="A614" s="332">
        <v>31</v>
      </c>
      <c r="B614" s="333"/>
      <c r="C614" s="334"/>
      <c r="D614" s="28" t="s">
        <v>15</v>
      </c>
      <c r="E614" s="25">
        <f t="shared" si="223"/>
        <v>0</v>
      </c>
      <c r="F614" s="25">
        <f t="shared" si="223"/>
        <v>0</v>
      </c>
      <c r="G614" s="25">
        <f t="shared" si="223"/>
        <v>0</v>
      </c>
      <c r="H614" s="25">
        <f t="shared" si="223"/>
        <v>0</v>
      </c>
      <c r="I614" s="25"/>
      <c r="J614" s="25">
        <f t="shared" si="223"/>
        <v>0</v>
      </c>
      <c r="K614" s="210">
        <v>0</v>
      </c>
    </row>
    <row r="615" spans="1:18" s="27" customFormat="1" x14ac:dyDescent="0.25">
      <c r="A615" s="332">
        <v>311</v>
      </c>
      <c r="B615" s="333"/>
      <c r="C615" s="334"/>
      <c r="D615" s="28" t="s">
        <v>149</v>
      </c>
      <c r="E615" s="25">
        <f t="shared" si="223"/>
        <v>0</v>
      </c>
      <c r="F615" s="25">
        <f t="shared" si="223"/>
        <v>0</v>
      </c>
      <c r="G615" s="25">
        <f t="shared" si="223"/>
        <v>0</v>
      </c>
      <c r="H615" s="25">
        <f t="shared" si="223"/>
        <v>0</v>
      </c>
      <c r="I615" s="25"/>
      <c r="J615" s="25">
        <f t="shared" si="223"/>
        <v>0</v>
      </c>
      <c r="K615" s="210">
        <v>0</v>
      </c>
    </row>
    <row r="616" spans="1:18" x14ac:dyDescent="0.25">
      <c r="A616" s="335">
        <v>3111</v>
      </c>
      <c r="B616" s="336"/>
      <c r="C616" s="337"/>
      <c r="D616" s="29" t="s">
        <v>64</v>
      </c>
      <c r="E616" s="26"/>
      <c r="F616" s="26"/>
      <c r="G616" s="26"/>
      <c r="H616" s="26"/>
      <c r="I616" s="26"/>
      <c r="J616" s="26"/>
      <c r="K616" s="213">
        <v>0</v>
      </c>
      <c r="O616" s="27"/>
      <c r="P616" s="27"/>
      <c r="R616" s="27"/>
    </row>
    <row r="617" spans="1:18" s="27" customFormat="1" x14ac:dyDescent="0.25">
      <c r="A617" s="338" t="s">
        <v>177</v>
      </c>
      <c r="B617" s="339"/>
      <c r="C617" s="340"/>
      <c r="D617" s="31" t="s">
        <v>178</v>
      </c>
      <c r="E617" s="53">
        <f>E618</f>
        <v>64922.54</v>
      </c>
      <c r="F617" s="53">
        <f t="shared" ref="F617:J617" si="224">F618</f>
        <v>432590</v>
      </c>
      <c r="G617" s="53">
        <f t="shared" si="224"/>
        <v>57414.559692083087</v>
      </c>
      <c r="H617" s="53">
        <f t="shared" si="224"/>
        <v>88167</v>
      </c>
      <c r="I617" s="53">
        <f t="shared" si="224"/>
        <v>90002.950000000012</v>
      </c>
      <c r="J617" s="53">
        <f t="shared" si="224"/>
        <v>90002.950000000012</v>
      </c>
      <c r="K617" s="209">
        <f t="shared" si="217"/>
        <v>100</v>
      </c>
      <c r="O617"/>
      <c r="P617"/>
      <c r="R617"/>
    </row>
    <row r="618" spans="1:18" s="27" customFormat="1" x14ac:dyDescent="0.25">
      <c r="A618" s="347">
        <v>3</v>
      </c>
      <c r="B618" s="348"/>
      <c r="C618" s="349"/>
      <c r="D618" s="28" t="s">
        <v>14</v>
      </c>
      <c r="E618" s="25">
        <f>E619+E626+E633</f>
        <v>64922.54</v>
      </c>
      <c r="F618" s="25">
        <f t="shared" ref="F618:J618" si="225">F619+F626+F633</f>
        <v>432590</v>
      </c>
      <c r="G618" s="25">
        <f t="shared" si="225"/>
        <v>57414.559692083087</v>
      </c>
      <c r="H618" s="25">
        <f t="shared" si="225"/>
        <v>88167</v>
      </c>
      <c r="I618" s="25">
        <f t="shared" si="225"/>
        <v>90002.950000000012</v>
      </c>
      <c r="J618" s="25">
        <f t="shared" si="225"/>
        <v>90002.950000000012</v>
      </c>
      <c r="K618" s="210">
        <f t="shared" si="217"/>
        <v>100</v>
      </c>
    </row>
    <row r="619" spans="1:18" s="27" customFormat="1" x14ac:dyDescent="0.25">
      <c r="A619" s="341">
        <v>31</v>
      </c>
      <c r="B619" s="342"/>
      <c r="C619" s="343"/>
      <c r="D619" s="127" t="s">
        <v>15</v>
      </c>
      <c r="E619" s="128">
        <f>E620+E622+E624</f>
        <v>63426.94</v>
      </c>
      <c r="F619" s="128">
        <f t="shared" ref="F619:J619" si="226">F620+F622+F624</f>
        <v>423790</v>
      </c>
      <c r="G619" s="128">
        <f t="shared" si="226"/>
        <v>56246.598978034381</v>
      </c>
      <c r="H619" s="128">
        <f t="shared" si="226"/>
        <v>86176</v>
      </c>
      <c r="I619" s="128">
        <f t="shared" si="226"/>
        <v>87347.82</v>
      </c>
      <c r="J619" s="128">
        <f t="shared" si="226"/>
        <v>87347.82</v>
      </c>
      <c r="K619" s="214">
        <f t="shared" si="217"/>
        <v>100</v>
      </c>
    </row>
    <row r="620" spans="1:18" s="27" customFormat="1" x14ac:dyDescent="0.25">
      <c r="A620" s="332">
        <v>311</v>
      </c>
      <c r="B620" s="333"/>
      <c r="C620" s="334"/>
      <c r="D620" s="28" t="s">
        <v>149</v>
      </c>
      <c r="E620" s="25">
        <f>E621</f>
        <v>55209.39</v>
      </c>
      <c r="F620" s="25">
        <f t="shared" ref="F620:J620" si="227">F621</f>
        <v>370711</v>
      </c>
      <c r="G620" s="25">
        <f t="shared" si="227"/>
        <v>49201.805030194439</v>
      </c>
      <c r="H620" s="25">
        <f t="shared" si="227"/>
        <v>71471</v>
      </c>
      <c r="I620" s="25">
        <f t="shared" si="227"/>
        <v>76236.41</v>
      </c>
      <c r="J620" s="25">
        <f t="shared" si="227"/>
        <v>76236.41</v>
      </c>
      <c r="K620" s="210">
        <f t="shared" si="217"/>
        <v>100</v>
      </c>
    </row>
    <row r="621" spans="1:18" x14ac:dyDescent="0.25">
      <c r="A621" s="335">
        <v>3111</v>
      </c>
      <c r="B621" s="336"/>
      <c r="C621" s="337"/>
      <c r="D621" s="29" t="s">
        <v>64</v>
      </c>
      <c r="E621" s="26">
        <v>55209.39</v>
      </c>
      <c r="F621" s="26">
        <v>370711</v>
      </c>
      <c r="G621" s="26">
        <f>F621/7.5345</f>
        <v>49201.805030194439</v>
      </c>
      <c r="H621" s="26">
        <v>71471</v>
      </c>
      <c r="I621" s="26">
        <v>76236.41</v>
      </c>
      <c r="J621" s="26">
        <v>76236.41</v>
      </c>
      <c r="K621" s="213">
        <f t="shared" si="217"/>
        <v>100</v>
      </c>
      <c r="O621" s="27"/>
      <c r="P621" s="27"/>
      <c r="R621" s="27"/>
    </row>
    <row r="622" spans="1:18" s="27" customFormat="1" x14ac:dyDescent="0.25">
      <c r="A622" s="332">
        <v>312</v>
      </c>
      <c r="B622" s="333"/>
      <c r="C622" s="334"/>
      <c r="D622" s="28" t="s">
        <v>65</v>
      </c>
      <c r="E622" s="25">
        <f>E623</f>
        <v>2125.4</v>
      </c>
      <c r="F622" s="25">
        <f t="shared" ref="F622:J622" si="228">F623</f>
        <v>12763</v>
      </c>
      <c r="G622" s="25">
        <f t="shared" si="228"/>
        <v>1693.9412037958723</v>
      </c>
      <c r="H622" s="25">
        <f t="shared" si="228"/>
        <v>2959</v>
      </c>
      <c r="I622" s="25">
        <f t="shared" si="228"/>
        <v>4856.1000000000004</v>
      </c>
      <c r="J622" s="25">
        <f t="shared" si="228"/>
        <v>4856.1000000000004</v>
      </c>
      <c r="K622" s="210">
        <f t="shared" si="217"/>
        <v>100</v>
      </c>
      <c r="O622"/>
      <c r="P622"/>
      <c r="R622"/>
    </row>
    <row r="623" spans="1:18" x14ac:dyDescent="0.25">
      <c r="A623" s="335">
        <v>3121</v>
      </c>
      <c r="B623" s="336"/>
      <c r="C623" s="337"/>
      <c r="D623" s="29" t="s">
        <v>65</v>
      </c>
      <c r="E623" s="26">
        <v>2125.4</v>
      </c>
      <c r="F623" s="26">
        <v>12763</v>
      </c>
      <c r="G623" s="26">
        <f>F623/7.5345</f>
        <v>1693.9412037958723</v>
      </c>
      <c r="H623" s="26">
        <v>2959</v>
      </c>
      <c r="I623" s="26">
        <v>4856.1000000000004</v>
      </c>
      <c r="J623" s="26">
        <v>4856.1000000000004</v>
      </c>
      <c r="K623" s="213">
        <f t="shared" si="217"/>
        <v>100</v>
      </c>
      <c r="O623" s="27"/>
      <c r="P623" s="27"/>
      <c r="R623" s="27"/>
    </row>
    <row r="624" spans="1:18" s="27" customFormat="1" x14ac:dyDescent="0.25">
      <c r="A624" s="332">
        <v>313</v>
      </c>
      <c r="B624" s="333"/>
      <c r="C624" s="334"/>
      <c r="D624" s="28" t="s">
        <v>66</v>
      </c>
      <c r="E624" s="25">
        <f>E625</f>
        <v>6092.15</v>
      </c>
      <c r="F624" s="25">
        <f t="shared" ref="F624:J624" si="229">F625</f>
        <v>40316</v>
      </c>
      <c r="G624" s="25">
        <f t="shared" si="229"/>
        <v>5350.8527440440639</v>
      </c>
      <c r="H624" s="25">
        <f t="shared" si="229"/>
        <v>11746</v>
      </c>
      <c r="I624" s="25">
        <f t="shared" si="229"/>
        <v>6255.31</v>
      </c>
      <c r="J624" s="25">
        <f t="shared" si="229"/>
        <v>6255.31</v>
      </c>
      <c r="K624" s="210">
        <f t="shared" si="217"/>
        <v>100</v>
      </c>
      <c r="O624"/>
      <c r="P624"/>
      <c r="R624"/>
    </row>
    <row r="625" spans="1:18" ht="25.5" x14ac:dyDescent="0.25">
      <c r="A625" s="335">
        <v>3132</v>
      </c>
      <c r="B625" s="336"/>
      <c r="C625" s="337"/>
      <c r="D625" s="29" t="s">
        <v>67</v>
      </c>
      <c r="E625" s="26">
        <v>6092.15</v>
      </c>
      <c r="F625" s="26">
        <v>40316</v>
      </c>
      <c r="G625" s="26">
        <f>F625/7.5345</f>
        <v>5350.8527440440639</v>
      </c>
      <c r="H625" s="26">
        <v>11746</v>
      </c>
      <c r="I625" s="26">
        <v>6255.31</v>
      </c>
      <c r="J625" s="26">
        <v>6255.31</v>
      </c>
      <c r="K625" s="213">
        <f t="shared" si="217"/>
        <v>100</v>
      </c>
      <c r="O625" s="27"/>
      <c r="P625" s="27"/>
      <c r="R625" s="27"/>
    </row>
    <row r="626" spans="1:18" s="27" customFormat="1" x14ac:dyDescent="0.25">
      <c r="A626" s="341">
        <v>32</v>
      </c>
      <c r="B626" s="342"/>
      <c r="C626" s="343"/>
      <c r="D626" s="127" t="s">
        <v>25</v>
      </c>
      <c r="E626" s="128">
        <f>E627+E630</f>
        <v>1495.6</v>
      </c>
      <c r="F626" s="128">
        <f t="shared" ref="F626:J626" si="230">F627+F630</f>
        <v>8800</v>
      </c>
      <c r="G626" s="128">
        <f t="shared" si="230"/>
        <v>1167.9607140487092</v>
      </c>
      <c r="H626" s="128">
        <f t="shared" si="230"/>
        <v>1991</v>
      </c>
      <c r="I626" s="128">
        <f t="shared" si="230"/>
        <v>2655.13</v>
      </c>
      <c r="J626" s="128">
        <f t="shared" si="230"/>
        <v>2655.13</v>
      </c>
      <c r="K626" s="214">
        <f t="shared" si="217"/>
        <v>100</v>
      </c>
      <c r="O626"/>
      <c r="P626"/>
      <c r="R626"/>
    </row>
    <row r="627" spans="1:18" s="27" customFormat="1" x14ac:dyDescent="0.25">
      <c r="A627" s="332">
        <v>321</v>
      </c>
      <c r="B627" s="333"/>
      <c r="C627" s="334"/>
      <c r="D627" s="28" t="s">
        <v>68</v>
      </c>
      <c r="E627" s="25">
        <f>E629+E628</f>
        <v>1495.6</v>
      </c>
      <c r="F627" s="25">
        <f t="shared" ref="F627:J627" si="231">F629</f>
        <v>8800</v>
      </c>
      <c r="G627" s="25">
        <f t="shared" si="231"/>
        <v>1167.9607140487092</v>
      </c>
      <c r="H627" s="25">
        <f t="shared" si="231"/>
        <v>1991</v>
      </c>
      <c r="I627" s="25">
        <f t="shared" si="231"/>
        <v>2655.13</v>
      </c>
      <c r="J627" s="25">
        <f t="shared" si="231"/>
        <v>2655.13</v>
      </c>
      <c r="K627" s="210">
        <f t="shared" si="217"/>
        <v>100</v>
      </c>
    </row>
    <row r="628" spans="1:18" s="27" customFormat="1" x14ac:dyDescent="0.25">
      <c r="A628" s="344">
        <v>3211</v>
      </c>
      <c r="B628" s="345"/>
      <c r="C628" s="346"/>
      <c r="D628" s="126" t="s">
        <v>78</v>
      </c>
      <c r="E628" s="97">
        <v>0</v>
      </c>
      <c r="F628" s="25"/>
      <c r="G628" s="25"/>
      <c r="H628" s="25"/>
      <c r="I628" s="25"/>
      <c r="J628" s="25"/>
      <c r="K628" s="210">
        <v>0</v>
      </c>
    </row>
    <row r="629" spans="1:18" ht="25.5" x14ac:dyDescent="0.25">
      <c r="A629" s="335">
        <v>3212</v>
      </c>
      <c r="B629" s="336"/>
      <c r="C629" s="337"/>
      <c r="D629" s="29" t="s">
        <v>151</v>
      </c>
      <c r="E629" s="26">
        <v>1495.6</v>
      </c>
      <c r="F629" s="26">
        <v>8800</v>
      </c>
      <c r="G629" s="26">
        <f>F629/7.5345</f>
        <v>1167.9607140487092</v>
      </c>
      <c r="H629" s="26">
        <v>1991</v>
      </c>
      <c r="I629" s="26">
        <v>2655.13</v>
      </c>
      <c r="J629" s="26">
        <v>2655.13</v>
      </c>
      <c r="K629" s="213">
        <f t="shared" si="217"/>
        <v>100</v>
      </c>
      <c r="O629" s="27"/>
      <c r="P629" s="27"/>
      <c r="R629" s="27"/>
    </row>
    <row r="630" spans="1:18" s="27" customFormat="1" x14ac:dyDescent="0.25">
      <c r="A630" s="332">
        <v>323</v>
      </c>
      <c r="B630" s="333"/>
      <c r="C630" s="334"/>
      <c r="D630" s="28" t="s">
        <v>83</v>
      </c>
      <c r="E630" s="25">
        <f>E631+E632</f>
        <v>0</v>
      </c>
      <c r="F630" s="25">
        <f t="shared" ref="F630:J630" si="232">F631+F632</f>
        <v>0</v>
      </c>
      <c r="G630" s="25">
        <f t="shared" si="232"/>
        <v>0</v>
      </c>
      <c r="H630" s="25">
        <f t="shared" si="232"/>
        <v>0</v>
      </c>
      <c r="I630" s="25"/>
      <c r="J630" s="25">
        <f t="shared" si="232"/>
        <v>0</v>
      </c>
      <c r="K630" s="210">
        <v>0</v>
      </c>
      <c r="O630"/>
      <c r="P630"/>
      <c r="R630"/>
    </row>
    <row r="631" spans="1:18" ht="25.5" x14ac:dyDescent="0.25">
      <c r="A631" s="335">
        <v>3232</v>
      </c>
      <c r="B631" s="336"/>
      <c r="C631" s="337"/>
      <c r="D631" s="29" t="s">
        <v>131</v>
      </c>
      <c r="E631" s="26"/>
      <c r="F631" s="26"/>
      <c r="G631" s="26"/>
      <c r="H631" s="26"/>
      <c r="I631" s="26"/>
      <c r="J631" s="26"/>
      <c r="K631" s="213">
        <v>0</v>
      </c>
      <c r="O631" s="27"/>
      <c r="P631" s="27"/>
      <c r="R631" s="27"/>
    </row>
    <row r="632" spans="1:18" x14ac:dyDescent="0.25">
      <c r="A632" s="335">
        <v>3237</v>
      </c>
      <c r="B632" s="336"/>
      <c r="C632" s="337"/>
      <c r="D632" s="29" t="s">
        <v>84</v>
      </c>
      <c r="E632" s="26"/>
      <c r="F632" s="26"/>
      <c r="G632" s="26"/>
      <c r="H632" s="26"/>
      <c r="I632" s="26"/>
      <c r="J632" s="26"/>
      <c r="K632" s="213">
        <v>0</v>
      </c>
    </row>
    <row r="633" spans="1:18" s="27" customFormat="1" x14ac:dyDescent="0.25">
      <c r="A633" s="332">
        <v>38</v>
      </c>
      <c r="B633" s="333"/>
      <c r="C633" s="334"/>
      <c r="D633" s="28" t="s">
        <v>189</v>
      </c>
      <c r="E633" s="25">
        <f>E634</f>
        <v>0</v>
      </c>
      <c r="F633" s="25">
        <f t="shared" ref="F633:J634" si="233">F634</f>
        <v>0</v>
      </c>
      <c r="G633" s="25">
        <f t="shared" si="233"/>
        <v>0</v>
      </c>
      <c r="H633" s="25">
        <f t="shared" si="233"/>
        <v>0</v>
      </c>
      <c r="I633" s="25"/>
      <c r="J633" s="25">
        <f t="shared" si="233"/>
        <v>0</v>
      </c>
      <c r="K633" s="210">
        <v>0</v>
      </c>
      <c r="O633"/>
      <c r="P633"/>
      <c r="R633"/>
    </row>
    <row r="634" spans="1:18" s="27" customFormat="1" x14ac:dyDescent="0.25">
      <c r="A634" s="332">
        <v>383</v>
      </c>
      <c r="B634" s="333"/>
      <c r="C634" s="334"/>
      <c r="D634" s="28" t="s">
        <v>190</v>
      </c>
      <c r="E634" s="25">
        <f>E635</f>
        <v>0</v>
      </c>
      <c r="F634" s="25">
        <f t="shared" si="233"/>
        <v>0</v>
      </c>
      <c r="G634" s="25">
        <f t="shared" si="233"/>
        <v>0</v>
      </c>
      <c r="H634" s="25">
        <f t="shared" si="233"/>
        <v>0</v>
      </c>
      <c r="I634" s="25"/>
      <c r="J634" s="25">
        <f t="shared" si="233"/>
        <v>0</v>
      </c>
      <c r="K634" s="210">
        <v>0</v>
      </c>
    </row>
    <row r="635" spans="1:18" ht="25.5" x14ac:dyDescent="0.25">
      <c r="A635" s="335">
        <v>3831</v>
      </c>
      <c r="B635" s="336"/>
      <c r="C635" s="337"/>
      <c r="D635" s="29" t="s">
        <v>191</v>
      </c>
      <c r="E635" s="26"/>
      <c r="F635" s="26"/>
      <c r="G635" s="26"/>
      <c r="H635" s="26"/>
      <c r="I635" s="26"/>
      <c r="J635" s="26"/>
      <c r="K635" s="213">
        <v>0</v>
      </c>
      <c r="O635" s="27"/>
      <c r="P635" s="27"/>
      <c r="R635" s="27"/>
    </row>
    <row r="636" spans="1:18" s="27" customFormat="1" x14ac:dyDescent="0.25">
      <c r="A636" s="352" t="s">
        <v>192</v>
      </c>
      <c r="B636" s="353"/>
      <c r="C636" s="354"/>
      <c r="D636" s="30" t="s">
        <v>193</v>
      </c>
      <c r="E636" s="52">
        <f>E637+E642</f>
        <v>0</v>
      </c>
      <c r="F636" s="52">
        <f t="shared" ref="F636:J636" si="234">F637+F642</f>
        <v>0</v>
      </c>
      <c r="G636" s="52">
        <f t="shared" si="234"/>
        <v>0</v>
      </c>
      <c r="H636" s="52">
        <f t="shared" si="234"/>
        <v>0</v>
      </c>
      <c r="I636" s="52"/>
      <c r="J636" s="52">
        <f t="shared" si="234"/>
        <v>0</v>
      </c>
      <c r="K636" s="208">
        <v>0</v>
      </c>
      <c r="O636"/>
      <c r="P636"/>
      <c r="R636"/>
    </row>
    <row r="637" spans="1:18" s="27" customFormat="1" x14ac:dyDescent="0.25">
      <c r="A637" s="338" t="s">
        <v>169</v>
      </c>
      <c r="B637" s="339"/>
      <c r="C637" s="340"/>
      <c r="D637" s="31" t="s">
        <v>170</v>
      </c>
      <c r="E637" s="53">
        <f t="shared" ref="E637:J640" si="235">E638</f>
        <v>0</v>
      </c>
      <c r="F637" s="53">
        <f t="shared" si="235"/>
        <v>0</v>
      </c>
      <c r="G637" s="53">
        <f t="shared" si="235"/>
        <v>0</v>
      </c>
      <c r="H637" s="53">
        <f t="shared" si="235"/>
        <v>0</v>
      </c>
      <c r="I637" s="53"/>
      <c r="J637" s="53">
        <f t="shared" si="235"/>
        <v>0</v>
      </c>
      <c r="K637" s="209">
        <v>0</v>
      </c>
    </row>
    <row r="638" spans="1:18" s="27" customFormat="1" x14ac:dyDescent="0.25">
      <c r="A638" s="347">
        <v>3</v>
      </c>
      <c r="B638" s="348"/>
      <c r="C638" s="349"/>
      <c r="D638" s="28" t="s">
        <v>14</v>
      </c>
      <c r="E638" s="25">
        <f t="shared" si="235"/>
        <v>0</v>
      </c>
      <c r="F638" s="25">
        <f t="shared" si="235"/>
        <v>0</v>
      </c>
      <c r="G638" s="25">
        <f t="shared" si="235"/>
        <v>0</v>
      </c>
      <c r="H638" s="25">
        <f t="shared" si="235"/>
        <v>0</v>
      </c>
      <c r="I638" s="25"/>
      <c r="J638" s="25">
        <f t="shared" si="235"/>
        <v>0</v>
      </c>
      <c r="K638" s="210">
        <v>0</v>
      </c>
    </row>
    <row r="639" spans="1:18" s="27" customFormat="1" x14ac:dyDescent="0.25">
      <c r="A639" s="332">
        <v>32</v>
      </c>
      <c r="B639" s="333"/>
      <c r="C639" s="334"/>
      <c r="D639" s="28" t="s">
        <v>25</v>
      </c>
      <c r="E639" s="25">
        <f t="shared" si="235"/>
        <v>0</v>
      </c>
      <c r="F639" s="25">
        <f t="shared" si="235"/>
        <v>0</v>
      </c>
      <c r="G639" s="25">
        <f t="shared" si="235"/>
        <v>0</v>
      </c>
      <c r="H639" s="25">
        <f t="shared" si="235"/>
        <v>0</v>
      </c>
      <c r="I639" s="25"/>
      <c r="J639" s="25">
        <f t="shared" si="235"/>
        <v>0</v>
      </c>
      <c r="K639" s="210">
        <v>0</v>
      </c>
    </row>
    <row r="640" spans="1:18" s="27" customFormat="1" ht="25.5" x14ac:dyDescent="0.25">
      <c r="A640" s="332">
        <v>329</v>
      </c>
      <c r="B640" s="333"/>
      <c r="C640" s="334"/>
      <c r="D640" s="28" t="s">
        <v>73</v>
      </c>
      <c r="E640" s="25">
        <f t="shared" si="235"/>
        <v>0</v>
      </c>
      <c r="F640" s="25">
        <f t="shared" si="235"/>
        <v>0</v>
      </c>
      <c r="G640" s="25">
        <f t="shared" si="235"/>
        <v>0</v>
      </c>
      <c r="H640" s="25">
        <f t="shared" si="235"/>
        <v>0</v>
      </c>
      <c r="I640" s="25"/>
      <c r="J640" s="25">
        <f t="shared" si="235"/>
        <v>0</v>
      </c>
      <c r="K640" s="210">
        <v>0</v>
      </c>
    </row>
    <row r="641" spans="1:18" ht="25.5" x14ac:dyDescent="0.25">
      <c r="A641" s="335">
        <v>3299</v>
      </c>
      <c r="B641" s="336"/>
      <c r="C641" s="337"/>
      <c r="D641" s="29" t="s">
        <v>73</v>
      </c>
      <c r="E641" s="26"/>
      <c r="F641" s="26"/>
      <c r="G641" s="26"/>
      <c r="H641" s="26"/>
      <c r="I641" s="26"/>
      <c r="J641" s="26"/>
      <c r="K641" s="213">
        <v>0</v>
      </c>
      <c r="O641" s="27"/>
      <c r="P641" s="27"/>
      <c r="R641" s="27"/>
    </row>
    <row r="642" spans="1:18" s="27" customFormat="1" x14ac:dyDescent="0.25">
      <c r="A642" s="338" t="s">
        <v>177</v>
      </c>
      <c r="B642" s="339"/>
      <c r="C642" s="340"/>
      <c r="D642" s="31" t="s">
        <v>178</v>
      </c>
      <c r="E642" s="53">
        <f>E643</f>
        <v>0</v>
      </c>
      <c r="F642" s="53">
        <f t="shared" ref="F642:J643" si="236">F643</f>
        <v>0</v>
      </c>
      <c r="G642" s="53">
        <f t="shared" si="236"/>
        <v>0</v>
      </c>
      <c r="H642" s="53">
        <f t="shared" si="236"/>
        <v>0</v>
      </c>
      <c r="I642" s="53"/>
      <c r="J642" s="53">
        <f t="shared" si="236"/>
        <v>0</v>
      </c>
      <c r="K642" s="209">
        <v>0</v>
      </c>
      <c r="O642"/>
      <c r="P642"/>
      <c r="R642"/>
    </row>
    <row r="643" spans="1:18" s="27" customFormat="1" x14ac:dyDescent="0.25">
      <c r="A643" s="347">
        <v>3</v>
      </c>
      <c r="B643" s="348"/>
      <c r="C643" s="349"/>
      <c r="D643" s="28" t="s">
        <v>14</v>
      </c>
      <c r="E643" s="25">
        <f>E644</f>
        <v>0</v>
      </c>
      <c r="F643" s="25">
        <f t="shared" si="236"/>
        <v>0</v>
      </c>
      <c r="G643" s="25">
        <f t="shared" si="236"/>
        <v>0</v>
      </c>
      <c r="H643" s="25">
        <f t="shared" si="236"/>
        <v>0</v>
      </c>
      <c r="I643" s="25"/>
      <c r="J643" s="25">
        <f t="shared" si="236"/>
        <v>0</v>
      </c>
      <c r="K643" s="210">
        <v>0</v>
      </c>
    </row>
    <row r="644" spans="1:18" s="27" customFormat="1" x14ac:dyDescent="0.25">
      <c r="A644" s="332">
        <v>32</v>
      </c>
      <c r="B644" s="333"/>
      <c r="C644" s="334"/>
      <c r="D644" s="28" t="s">
        <v>25</v>
      </c>
      <c r="E644" s="25">
        <f>E645+E647</f>
        <v>0</v>
      </c>
      <c r="F644" s="25">
        <f t="shared" ref="F644:J644" si="237">F645+F647</f>
        <v>0</v>
      </c>
      <c r="G644" s="25">
        <f t="shared" si="237"/>
        <v>0</v>
      </c>
      <c r="H644" s="25">
        <f t="shared" si="237"/>
        <v>0</v>
      </c>
      <c r="I644" s="25"/>
      <c r="J644" s="25">
        <f t="shared" si="237"/>
        <v>0</v>
      </c>
      <c r="K644" s="210">
        <v>0</v>
      </c>
    </row>
    <row r="645" spans="1:18" s="27" customFormat="1" x14ac:dyDescent="0.25">
      <c r="A645" s="332">
        <v>321</v>
      </c>
      <c r="B645" s="333"/>
      <c r="C645" s="334"/>
      <c r="D645" s="28" t="s">
        <v>68</v>
      </c>
      <c r="E645" s="25">
        <f>E646</f>
        <v>0</v>
      </c>
      <c r="F645" s="25">
        <f t="shared" ref="F645:J645" si="238">F646</f>
        <v>0</v>
      </c>
      <c r="G645" s="25">
        <f t="shared" si="238"/>
        <v>0</v>
      </c>
      <c r="H645" s="25">
        <f t="shared" si="238"/>
        <v>0</v>
      </c>
      <c r="I645" s="25"/>
      <c r="J645" s="25">
        <f t="shared" si="238"/>
        <v>0</v>
      </c>
      <c r="K645" s="210">
        <v>0</v>
      </c>
    </row>
    <row r="646" spans="1:18" x14ac:dyDescent="0.25">
      <c r="A646" s="335">
        <v>3211</v>
      </c>
      <c r="B646" s="336"/>
      <c r="C646" s="337"/>
      <c r="D646" s="29" t="s">
        <v>78</v>
      </c>
      <c r="E646" s="26"/>
      <c r="F646" s="26"/>
      <c r="G646" s="26"/>
      <c r="H646" s="26"/>
      <c r="I646" s="26"/>
      <c r="J646" s="26"/>
      <c r="K646" s="213">
        <v>0</v>
      </c>
      <c r="O646" s="27"/>
      <c r="P646" s="27"/>
      <c r="R646" s="27"/>
    </row>
    <row r="647" spans="1:18" s="27" customFormat="1" ht="25.5" x14ac:dyDescent="0.25">
      <c r="A647" s="332">
        <v>329</v>
      </c>
      <c r="B647" s="333"/>
      <c r="C647" s="334"/>
      <c r="D647" s="28" t="s">
        <v>73</v>
      </c>
      <c r="E647" s="25">
        <f>E648</f>
        <v>0</v>
      </c>
      <c r="F647" s="25">
        <f t="shared" ref="F647:J647" si="239">F648</f>
        <v>0</v>
      </c>
      <c r="G647" s="25">
        <f t="shared" si="239"/>
        <v>0</v>
      </c>
      <c r="H647" s="25">
        <f t="shared" si="239"/>
        <v>0</v>
      </c>
      <c r="I647" s="25"/>
      <c r="J647" s="25">
        <f t="shared" si="239"/>
        <v>0</v>
      </c>
      <c r="K647" s="210">
        <v>0</v>
      </c>
      <c r="O647"/>
      <c r="P647"/>
      <c r="R647"/>
    </row>
    <row r="648" spans="1:18" ht="25.5" x14ac:dyDescent="0.25">
      <c r="A648" s="335">
        <v>3299</v>
      </c>
      <c r="B648" s="336"/>
      <c r="C648" s="337"/>
      <c r="D648" s="29" t="s">
        <v>73</v>
      </c>
      <c r="E648" s="26"/>
      <c r="F648" s="26"/>
      <c r="G648" s="26"/>
      <c r="H648" s="26"/>
      <c r="I648" s="26"/>
      <c r="J648" s="26"/>
      <c r="K648" s="213">
        <v>0</v>
      </c>
      <c r="O648" s="27"/>
      <c r="P648" s="27"/>
      <c r="R648" s="27"/>
    </row>
    <row r="649" spans="1:18" s="27" customFormat="1" ht="25.5" x14ac:dyDescent="0.25">
      <c r="A649" s="352" t="s">
        <v>194</v>
      </c>
      <c r="B649" s="353"/>
      <c r="C649" s="354"/>
      <c r="D649" s="30" t="s">
        <v>195</v>
      </c>
      <c r="E649" s="52">
        <f t="shared" ref="E649:J653" si="240">E650</f>
        <v>0</v>
      </c>
      <c r="F649" s="52">
        <f t="shared" si="240"/>
        <v>0</v>
      </c>
      <c r="G649" s="52">
        <f t="shared" si="240"/>
        <v>0</v>
      </c>
      <c r="H649" s="52">
        <f t="shared" si="240"/>
        <v>0</v>
      </c>
      <c r="I649" s="52"/>
      <c r="J649" s="52">
        <f t="shared" si="240"/>
        <v>0</v>
      </c>
      <c r="K649" s="208">
        <v>0</v>
      </c>
      <c r="O649"/>
      <c r="P649"/>
      <c r="R649"/>
    </row>
    <row r="650" spans="1:18" s="27" customFormat="1" x14ac:dyDescent="0.25">
      <c r="A650" s="338" t="s">
        <v>177</v>
      </c>
      <c r="B650" s="339"/>
      <c r="C650" s="340"/>
      <c r="D650" s="31" t="s">
        <v>178</v>
      </c>
      <c r="E650" s="53">
        <f t="shared" si="240"/>
        <v>0</v>
      </c>
      <c r="F650" s="53">
        <f t="shared" si="240"/>
        <v>0</v>
      </c>
      <c r="G650" s="53">
        <f t="shared" si="240"/>
        <v>0</v>
      </c>
      <c r="H650" s="53">
        <f t="shared" si="240"/>
        <v>0</v>
      </c>
      <c r="I650" s="53"/>
      <c r="J650" s="53">
        <f t="shared" si="240"/>
        <v>0</v>
      </c>
      <c r="K650" s="209">
        <v>0</v>
      </c>
    </row>
    <row r="651" spans="1:18" s="27" customFormat="1" x14ac:dyDescent="0.25">
      <c r="A651" s="347">
        <v>3</v>
      </c>
      <c r="B651" s="348"/>
      <c r="C651" s="349"/>
      <c r="D651" s="28" t="s">
        <v>14</v>
      </c>
      <c r="E651" s="25">
        <f t="shared" si="240"/>
        <v>0</v>
      </c>
      <c r="F651" s="25">
        <f t="shared" si="240"/>
        <v>0</v>
      </c>
      <c r="G651" s="25">
        <f t="shared" si="240"/>
        <v>0</v>
      </c>
      <c r="H651" s="25">
        <f t="shared" si="240"/>
        <v>0</v>
      </c>
      <c r="I651" s="25"/>
      <c r="J651" s="25">
        <f t="shared" si="240"/>
        <v>0</v>
      </c>
      <c r="K651" s="210">
        <v>0</v>
      </c>
    </row>
    <row r="652" spans="1:18" s="27" customFormat="1" x14ac:dyDescent="0.25">
      <c r="A652" s="332">
        <v>32</v>
      </c>
      <c r="B652" s="333"/>
      <c r="C652" s="334"/>
      <c r="D652" s="28" t="s">
        <v>25</v>
      </c>
      <c r="E652" s="25">
        <f t="shared" si="240"/>
        <v>0</v>
      </c>
      <c r="F652" s="25">
        <f t="shared" si="240"/>
        <v>0</v>
      </c>
      <c r="G652" s="25">
        <f t="shared" si="240"/>
        <v>0</v>
      </c>
      <c r="H652" s="25">
        <f t="shared" si="240"/>
        <v>0</v>
      </c>
      <c r="I652" s="25"/>
      <c r="J652" s="25">
        <f t="shared" si="240"/>
        <v>0</v>
      </c>
      <c r="K652" s="210">
        <v>0</v>
      </c>
    </row>
    <row r="653" spans="1:18" s="27" customFormat="1" ht="25.5" x14ac:dyDescent="0.25">
      <c r="A653" s="332">
        <v>329</v>
      </c>
      <c r="B653" s="333"/>
      <c r="C653" s="334"/>
      <c r="D653" s="28" t="s">
        <v>73</v>
      </c>
      <c r="E653" s="25">
        <f t="shared" si="240"/>
        <v>0</v>
      </c>
      <c r="F653" s="25">
        <f t="shared" si="240"/>
        <v>0</v>
      </c>
      <c r="G653" s="25">
        <f t="shared" si="240"/>
        <v>0</v>
      </c>
      <c r="H653" s="25">
        <f t="shared" si="240"/>
        <v>0</v>
      </c>
      <c r="I653" s="25"/>
      <c r="J653" s="25">
        <f t="shared" si="240"/>
        <v>0</v>
      </c>
      <c r="K653" s="210">
        <v>0</v>
      </c>
    </row>
    <row r="654" spans="1:18" ht="25.5" x14ac:dyDescent="0.25">
      <c r="A654" s="335">
        <v>3299</v>
      </c>
      <c r="B654" s="336"/>
      <c r="C654" s="337"/>
      <c r="D654" s="29" t="s">
        <v>73</v>
      </c>
      <c r="E654" s="26"/>
      <c r="F654" s="26"/>
      <c r="G654" s="26"/>
      <c r="H654" s="26"/>
      <c r="I654" s="26"/>
      <c r="J654" s="26"/>
      <c r="K654" s="213">
        <v>0</v>
      </c>
      <c r="O654" s="27"/>
      <c r="P654" s="27"/>
      <c r="R654" s="27"/>
    </row>
    <row r="655" spans="1:18" s="27" customFormat="1" x14ac:dyDescent="0.25">
      <c r="A655" s="352" t="s">
        <v>196</v>
      </c>
      <c r="B655" s="353"/>
      <c r="C655" s="354"/>
      <c r="D655" s="30" t="s">
        <v>167</v>
      </c>
      <c r="E655" s="52">
        <f>E656+E667+E676+E698+E684+E693+E706</f>
        <v>3266.6800000000003</v>
      </c>
      <c r="F655" s="52">
        <f>F656+F667+F676+F684+F693+F698+F706</f>
        <v>104450</v>
      </c>
      <c r="G655" s="52">
        <f>G656+G667+G676+G698+G684+G693+G706</f>
        <v>13862.897338907689</v>
      </c>
      <c r="H655" s="52">
        <f>H656+H667+H676+H698+H684+H693+H706</f>
        <v>7559</v>
      </c>
      <c r="I655" s="52">
        <f>I656+I667+I676+I698+I684+I693+I706</f>
        <v>8001.36</v>
      </c>
      <c r="J655" s="52">
        <f>J656+J667+J676+J698+J684+J693+J706</f>
        <v>8000.86</v>
      </c>
      <c r="K655" s="208">
        <f t="shared" ref="K655:K705" si="241">J655/I655*100</f>
        <v>99.993751062319404</v>
      </c>
      <c r="O655"/>
      <c r="P655"/>
      <c r="R655"/>
    </row>
    <row r="656" spans="1:18" s="27" customFormat="1" x14ac:dyDescent="0.25">
      <c r="A656" s="338" t="s">
        <v>169</v>
      </c>
      <c r="B656" s="339"/>
      <c r="C656" s="340"/>
      <c r="D656" s="31" t="s">
        <v>170</v>
      </c>
      <c r="E656" s="53">
        <f>E657</f>
        <v>193.95</v>
      </c>
      <c r="F656" s="53">
        <f t="shared" ref="F656:J657" si="242">F657</f>
        <v>4000</v>
      </c>
      <c r="G656" s="53">
        <f t="shared" si="242"/>
        <v>530.89123365850423</v>
      </c>
      <c r="H656" s="53">
        <f t="shared" si="242"/>
        <v>179</v>
      </c>
      <c r="I656" s="53">
        <f t="shared" si="242"/>
        <v>220</v>
      </c>
      <c r="J656" s="53">
        <f t="shared" si="242"/>
        <v>219.5</v>
      </c>
      <c r="K656" s="209">
        <f t="shared" si="241"/>
        <v>99.772727272727266</v>
      </c>
    </row>
    <row r="657" spans="1:18" s="27" customFormat="1" ht="25.5" x14ac:dyDescent="0.25">
      <c r="A657" s="347">
        <v>4</v>
      </c>
      <c r="B657" s="348"/>
      <c r="C657" s="349"/>
      <c r="D657" s="28" t="s">
        <v>16</v>
      </c>
      <c r="E657" s="25">
        <f>E658</f>
        <v>193.95</v>
      </c>
      <c r="F657" s="25">
        <f t="shared" si="242"/>
        <v>4000</v>
      </c>
      <c r="G657" s="25">
        <f t="shared" si="242"/>
        <v>530.89123365850423</v>
      </c>
      <c r="H657" s="25">
        <f t="shared" si="242"/>
        <v>179</v>
      </c>
      <c r="I657" s="25">
        <f t="shared" si="242"/>
        <v>220</v>
      </c>
      <c r="J657" s="25">
        <f t="shared" si="242"/>
        <v>219.5</v>
      </c>
      <c r="K657" s="210">
        <f t="shared" si="241"/>
        <v>99.772727272727266</v>
      </c>
    </row>
    <row r="658" spans="1:18" s="27" customFormat="1" ht="38.25" x14ac:dyDescent="0.25">
      <c r="A658" s="341">
        <v>42</v>
      </c>
      <c r="B658" s="342"/>
      <c r="C658" s="343"/>
      <c r="D658" s="127" t="s">
        <v>34</v>
      </c>
      <c r="E658" s="128">
        <f>E659+E665</f>
        <v>193.95</v>
      </c>
      <c r="F658" s="128">
        <f t="shared" ref="F658:J658" si="243">F659+F665</f>
        <v>4000</v>
      </c>
      <c r="G658" s="128">
        <f t="shared" si="243"/>
        <v>530.89123365850423</v>
      </c>
      <c r="H658" s="128">
        <f t="shared" si="243"/>
        <v>179</v>
      </c>
      <c r="I658" s="128">
        <f t="shared" si="243"/>
        <v>220</v>
      </c>
      <c r="J658" s="128">
        <f t="shared" si="243"/>
        <v>219.5</v>
      </c>
      <c r="K658" s="214">
        <f t="shared" si="241"/>
        <v>99.772727272727266</v>
      </c>
    </row>
    <row r="659" spans="1:18" s="27" customFormat="1" x14ac:dyDescent="0.25">
      <c r="A659" s="332">
        <v>422</v>
      </c>
      <c r="B659" s="333"/>
      <c r="C659" s="334"/>
      <c r="D659" s="28" t="s">
        <v>85</v>
      </c>
      <c r="E659" s="25">
        <f>E660+E661+E662+E663+E664</f>
        <v>193.13</v>
      </c>
      <c r="F659" s="25">
        <f t="shared" ref="F659:J659" si="244">F660+F661+F662+F663+F664</f>
        <v>4000</v>
      </c>
      <c r="G659" s="25">
        <f t="shared" si="244"/>
        <v>530.89123365850423</v>
      </c>
      <c r="H659" s="25">
        <f t="shared" si="244"/>
        <v>150</v>
      </c>
      <c r="I659" s="25">
        <f t="shared" si="244"/>
        <v>178.5</v>
      </c>
      <c r="J659" s="25">
        <f t="shared" si="244"/>
        <v>178.24</v>
      </c>
      <c r="K659" s="210">
        <f t="shared" si="241"/>
        <v>99.854341736694678</v>
      </c>
    </row>
    <row r="660" spans="1:18" x14ac:dyDescent="0.25">
      <c r="A660" s="335">
        <v>4221</v>
      </c>
      <c r="B660" s="336"/>
      <c r="C660" s="337"/>
      <c r="D660" s="29" t="s">
        <v>86</v>
      </c>
      <c r="E660" s="26"/>
      <c r="F660" s="26">
        <v>4000</v>
      </c>
      <c r="G660" s="26">
        <f>F660/7.5345</f>
        <v>530.89123365850423</v>
      </c>
      <c r="H660" s="26">
        <v>100</v>
      </c>
      <c r="I660" s="26"/>
      <c r="J660" s="26"/>
      <c r="K660" s="213">
        <v>0</v>
      </c>
      <c r="O660" s="27"/>
      <c r="P660" s="27"/>
      <c r="R660" s="27"/>
    </row>
    <row r="661" spans="1:18" x14ac:dyDescent="0.25">
      <c r="A661" s="335">
        <v>4223</v>
      </c>
      <c r="B661" s="336"/>
      <c r="C661" s="337"/>
      <c r="D661" s="29" t="s">
        <v>197</v>
      </c>
      <c r="E661" s="26">
        <v>94.76</v>
      </c>
      <c r="F661" s="26"/>
      <c r="G661" s="26"/>
      <c r="H661" s="26"/>
      <c r="I661" s="26"/>
      <c r="J661" s="26"/>
      <c r="K661" s="213">
        <v>0</v>
      </c>
    </row>
    <row r="662" spans="1:18" x14ac:dyDescent="0.25">
      <c r="A662" s="335">
        <v>4225</v>
      </c>
      <c r="B662" s="336"/>
      <c r="C662" s="337"/>
      <c r="D662" s="29" t="s">
        <v>198</v>
      </c>
      <c r="E662" s="26"/>
      <c r="F662" s="26"/>
      <c r="G662" s="26"/>
      <c r="H662" s="26"/>
      <c r="I662" s="26"/>
      <c r="J662" s="26"/>
      <c r="K662" s="213">
        <v>0</v>
      </c>
    </row>
    <row r="663" spans="1:18" x14ac:dyDescent="0.25">
      <c r="A663" s="335">
        <v>4226</v>
      </c>
      <c r="B663" s="336"/>
      <c r="C663" s="337"/>
      <c r="D663" s="29" t="s">
        <v>186</v>
      </c>
      <c r="E663" s="26"/>
      <c r="F663" s="26"/>
      <c r="G663" s="26"/>
      <c r="H663" s="26"/>
      <c r="I663" s="26"/>
      <c r="J663" s="26"/>
      <c r="K663" s="213">
        <v>0</v>
      </c>
    </row>
    <row r="664" spans="1:18" ht="25.5" x14ac:dyDescent="0.25">
      <c r="A664" s="335">
        <v>4227</v>
      </c>
      <c r="B664" s="336"/>
      <c r="C664" s="337"/>
      <c r="D664" s="29" t="s">
        <v>199</v>
      </c>
      <c r="E664" s="26">
        <v>98.37</v>
      </c>
      <c r="F664" s="26"/>
      <c r="G664" s="26"/>
      <c r="H664" s="26">
        <v>50</v>
      </c>
      <c r="I664" s="26">
        <v>178.5</v>
      </c>
      <c r="J664" s="26">
        <v>178.24</v>
      </c>
      <c r="K664" s="213">
        <f t="shared" si="241"/>
        <v>99.854341736694678</v>
      </c>
    </row>
    <row r="665" spans="1:18" s="27" customFormat="1" ht="25.5" x14ac:dyDescent="0.25">
      <c r="A665" s="332">
        <v>424</v>
      </c>
      <c r="B665" s="333"/>
      <c r="C665" s="334"/>
      <c r="D665" s="28" t="s">
        <v>200</v>
      </c>
      <c r="E665" s="25">
        <f>E666</f>
        <v>0.82</v>
      </c>
      <c r="F665" s="25">
        <f t="shared" ref="F665:J665" si="245">F666</f>
        <v>0</v>
      </c>
      <c r="G665" s="25">
        <f t="shared" si="245"/>
        <v>0</v>
      </c>
      <c r="H665" s="25">
        <f t="shared" si="245"/>
        <v>29</v>
      </c>
      <c r="I665" s="25">
        <f t="shared" si="245"/>
        <v>41.5</v>
      </c>
      <c r="J665" s="25">
        <f t="shared" si="245"/>
        <v>41.26</v>
      </c>
      <c r="K665" s="210">
        <f t="shared" si="241"/>
        <v>99.421686746987945</v>
      </c>
      <c r="O665"/>
      <c r="P665"/>
      <c r="R665"/>
    </row>
    <row r="666" spans="1:18" x14ac:dyDescent="0.25">
      <c r="A666" s="335">
        <v>4241</v>
      </c>
      <c r="B666" s="336"/>
      <c r="C666" s="337"/>
      <c r="D666" s="29" t="s">
        <v>201</v>
      </c>
      <c r="E666" s="26">
        <v>0.82</v>
      </c>
      <c r="F666" s="26"/>
      <c r="G666" s="26"/>
      <c r="H666" s="26">
        <v>29</v>
      </c>
      <c r="I666" s="26">
        <v>41.5</v>
      </c>
      <c r="J666" s="26">
        <v>41.26</v>
      </c>
      <c r="K666" s="213">
        <f t="shared" si="241"/>
        <v>99.421686746987945</v>
      </c>
      <c r="O666" s="27"/>
      <c r="P666" s="27"/>
      <c r="R666" s="27"/>
    </row>
    <row r="667" spans="1:18" s="27" customFormat="1" ht="38.25" x14ac:dyDescent="0.25">
      <c r="A667" s="338" t="s">
        <v>171</v>
      </c>
      <c r="B667" s="339"/>
      <c r="C667" s="340"/>
      <c r="D667" s="31" t="s">
        <v>172</v>
      </c>
      <c r="E667" s="53">
        <f t="shared" ref="E667:J670" si="246">E668</f>
        <v>0</v>
      </c>
      <c r="F667" s="53">
        <f t="shared" si="246"/>
        <v>12150</v>
      </c>
      <c r="G667" s="53">
        <f t="shared" si="246"/>
        <v>1612.5821222377065</v>
      </c>
      <c r="H667" s="53">
        <f t="shared" si="246"/>
        <v>2000</v>
      </c>
      <c r="I667" s="53">
        <f t="shared" si="246"/>
        <v>1565.0600000000002</v>
      </c>
      <c r="J667" s="53">
        <f t="shared" si="246"/>
        <v>1565.0600000000002</v>
      </c>
      <c r="K667" s="209">
        <f t="shared" si="241"/>
        <v>100</v>
      </c>
      <c r="O667"/>
      <c r="P667"/>
      <c r="R667"/>
    </row>
    <row r="668" spans="1:18" s="27" customFormat="1" ht="25.5" x14ac:dyDescent="0.25">
      <c r="A668" s="347">
        <v>4</v>
      </c>
      <c r="B668" s="348"/>
      <c r="C668" s="349"/>
      <c r="D668" s="28" t="s">
        <v>16</v>
      </c>
      <c r="E668" s="25">
        <f t="shared" si="246"/>
        <v>0</v>
      </c>
      <c r="F668" s="25">
        <f t="shared" si="246"/>
        <v>12150</v>
      </c>
      <c r="G668" s="25">
        <f t="shared" si="246"/>
        <v>1612.5821222377065</v>
      </c>
      <c r="H668" s="25">
        <f t="shared" si="246"/>
        <v>2000</v>
      </c>
      <c r="I668" s="25">
        <f>I669+I674</f>
        <v>1565.0600000000002</v>
      </c>
      <c r="J668" s="25">
        <f>J669+J674</f>
        <v>1565.0600000000002</v>
      </c>
      <c r="K668" s="210">
        <f t="shared" si="241"/>
        <v>100</v>
      </c>
    </row>
    <row r="669" spans="1:18" s="27" customFormat="1" ht="38.25" x14ac:dyDescent="0.25">
      <c r="A669" s="341">
        <v>42</v>
      </c>
      <c r="B669" s="342"/>
      <c r="C669" s="343"/>
      <c r="D669" s="127" t="s">
        <v>34</v>
      </c>
      <c r="E669" s="128">
        <f t="shared" si="246"/>
        <v>0</v>
      </c>
      <c r="F669" s="128">
        <f>F670+F674</f>
        <v>12150</v>
      </c>
      <c r="G669" s="128">
        <f>G670+G674</f>
        <v>1612.5821222377065</v>
      </c>
      <c r="H669" s="128">
        <f t="shared" si="246"/>
        <v>2000</v>
      </c>
      <c r="I669" s="128">
        <f t="shared" si="246"/>
        <v>1565.0600000000002</v>
      </c>
      <c r="J669" s="128">
        <f t="shared" si="246"/>
        <v>1565.0600000000002</v>
      </c>
      <c r="K669" s="214">
        <f t="shared" si="241"/>
        <v>100</v>
      </c>
    </row>
    <row r="670" spans="1:18" s="27" customFormat="1" x14ac:dyDescent="0.25">
      <c r="A670" s="332">
        <v>422</v>
      </c>
      <c r="B670" s="333"/>
      <c r="C670" s="334"/>
      <c r="D670" s="28" t="s">
        <v>85</v>
      </c>
      <c r="E670" s="25">
        <f t="shared" si="246"/>
        <v>0</v>
      </c>
      <c r="F670" s="25">
        <f>F671+F673</f>
        <v>11650</v>
      </c>
      <c r="G670" s="25">
        <f>G671+G673</f>
        <v>1546.2207180303935</v>
      </c>
      <c r="H670" s="25">
        <f t="shared" si="246"/>
        <v>2000</v>
      </c>
      <c r="I670" s="25">
        <f>I671+I673+I672</f>
        <v>1565.0600000000002</v>
      </c>
      <c r="J670" s="25">
        <f>J671+J673+J672</f>
        <v>1565.0600000000002</v>
      </c>
      <c r="K670" s="210">
        <f t="shared" si="241"/>
        <v>100</v>
      </c>
    </row>
    <row r="671" spans="1:18" x14ac:dyDescent="0.25">
      <c r="A671" s="335">
        <v>4221</v>
      </c>
      <c r="B671" s="336"/>
      <c r="C671" s="337"/>
      <c r="D671" s="29" t="s">
        <v>86</v>
      </c>
      <c r="E671" s="26">
        <v>0</v>
      </c>
      <c r="F671" s="26">
        <v>5000</v>
      </c>
      <c r="G671" s="26">
        <f>F671/7.5345</f>
        <v>663.61404207313024</v>
      </c>
      <c r="H671" s="26">
        <v>2000</v>
      </c>
      <c r="I671" s="26"/>
      <c r="J671" s="26"/>
      <c r="K671" s="213">
        <v>0</v>
      </c>
      <c r="O671" s="27"/>
      <c r="P671" s="27"/>
      <c r="R671" s="27"/>
    </row>
    <row r="672" spans="1:18" x14ac:dyDescent="0.25">
      <c r="A672" s="335">
        <v>4223</v>
      </c>
      <c r="B672" s="350"/>
      <c r="C672" s="351"/>
      <c r="D672" s="29" t="s">
        <v>197</v>
      </c>
      <c r="E672" s="26"/>
      <c r="F672" s="26"/>
      <c r="G672" s="26"/>
      <c r="H672" s="26"/>
      <c r="I672" s="26">
        <v>198.16</v>
      </c>
      <c r="J672" s="26">
        <v>198.16</v>
      </c>
      <c r="K672" s="213">
        <f t="shared" si="241"/>
        <v>100</v>
      </c>
      <c r="O672" s="27"/>
      <c r="P672" s="27"/>
      <c r="R672" s="27"/>
    </row>
    <row r="673" spans="1:18" ht="25.5" x14ac:dyDescent="0.25">
      <c r="A673" s="335">
        <v>4227</v>
      </c>
      <c r="B673" s="336"/>
      <c r="C673" s="337"/>
      <c r="D673" s="29" t="s">
        <v>199</v>
      </c>
      <c r="E673" s="26"/>
      <c r="F673" s="26">
        <v>6650</v>
      </c>
      <c r="G673" s="26">
        <f>F673/7.5345</f>
        <v>882.60667595726318</v>
      </c>
      <c r="H673" s="26"/>
      <c r="I673" s="26">
        <v>1366.9</v>
      </c>
      <c r="J673" s="26">
        <v>1366.9</v>
      </c>
      <c r="K673" s="213">
        <f t="shared" si="241"/>
        <v>100</v>
      </c>
    </row>
    <row r="674" spans="1:18" ht="25.5" x14ac:dyDescent="0.25">
      <c r="A674" s="332">
        <v>424</v>
      </c>
      <c r="B674" s="333"/>
      <c r="C674" s="334"/>
      <c r="D674" s="28" t="s">
        <v>200</v>
      </c>
      <c r="E674" s="25"/>
      <c r="F674" s="25">
        <f>F675</f>
        <v>500</v>
      </c>
      <c r="G674" s="25">
        <f>G675</f>
        <v>66.361404207313029</v>
      </c>
      <c r="H674" s="25"/>
      <c r="I674" s="25">
        <v>0</v>
      </c>
      <c r="J674" s="25">
        <v>0</v>
      </c>
      <c r="K674" s="210">
        <v>0</v>
      </c>
    </row>
    <row r="675" spans="1:18" x14ac:dyDescent="0.25">
      <c r="A675" s="40">
        <v>4241</v>
      </c>
      <c r="B675" s="41"/>
      <c r="C675" s="42"/>
      <c r="D675" s="29" t="s">
        <v>201</v>
      </c>
      <c r="E675" s="26"/>
      <c r="F675" s="26">
        <v>500</v>
      </c>
      <c r="G675" s="26">
        <f>F675/7.5345</f>
        <v>66.361404207313029</v>
      </c>
      <c r="H675" s="26"/>
      <c r="I675" s="26"/>
      <c r="J675" s="26"/>
      <c r="K675" s="213">
        <v>0</v>
      </c>
    </row>
    <row r="676" spans="1:18" s="27" customFormat="1" x14ac:dyDescent="0.25">
      <c r="A676" s="338" t="s">
        <v>177</v>
      </c>
      <c r="B676" s="339"/>
      <c r="C676" s="340"/>
      <c r="D676" s="31" t="s">
        <v>178</v>
      </c>
      <c r="E676" s="53">
        <f t="shared" ref="E676:J682" si="247">E677</f>
        <v>929.06</v>
      </c>
      <c r="F676" s="53">
        <f t="shared" si="247"/>
        <v>41000</v>
      </c>
      <c r="G676" s="53">
        <f t="shared" si="247"/>
        <v>5441.6351449996673</v>
      </c>
      <c r="H676" s="53">
        <f t="shared" si="247"/>
        <v>797</v>
      </c>
      <c r="I676" s="53">
        <f>I677</f>
        <v>963</v>
      </c>
      <c r="J676" s="53">
        <f>J677</f>
        <v>963</v>
      </c>
      <c r="K676" s="209">
        <f t="shared" si="241"/>
        <v>100</v>
      </c>
      <c r="O676"/>
      <c r="P676"/>
      <c r="R676"/>
    </row>
    <row r="677" spans="1:18" s="27" customFormat="1" ht="25.5" x14ac:dyDescent="0.25">
      <c r="A677" s="347">
        <v>4</v>
      </c>
      <c r="B677" s="348"/>
      <c r="C677" s="349"/>
      <c r="D677" s="28" t="s">
        <v>16</v>
      </c>
      <c r="E677" s="25">
        <f t="shared" si="247"/>
        <v>929.06</v>
      </c>
      <c r="F677" s="25">
        <f t="shared" si="247"/>
        <v>41000</v>
      </c>
      <c r="G677" s="25">
        <f t="shared" si="247"/>
        <v>5441.6351449996673</v>
      </c>
      <c r="H677" s="25">
        <f t="shared" si="247"/>
        <v>797</v>
      </c>
      <c r="I677" s="25">
        <f>I678</f>
        <v>963</v>
      </c>
      <c r="J677" s="25">
        <f t="shared" si="247"/>
        <v>963</v>
      </c>
      <c r="K677" s="210">
        <f t="shared" si="241"/>
        <v>100</v>
      </c>
    </row>
    <row r="678" spans="1:18" s="27" customFormat="1" ht="38.25" x14ac:dyDescent="0.25">
      <c r="A678" s="341">
        <v>42</v>
      </c>
      <c r="B678" s="342"/>
      <c r="C678" s="343"/>
      <c r="D678" s="127" t="s">
        <v>34</v>
      </c>
      <c r="E678" s="128">
        <f>E682</f>
        <v>929.06</v>
      </c>
      <c r="F678" s="128">
        <f>F682+F679</f>
        <v>41000</v>
      </c>
      <c r="G678" s="128">
        <f>G682+G679</f>
        <v>5441.6351449996673</v>
      </c>
      <c r="H678" s="128">
        <f>H682</f>
        <v>797</v>
      </c>
      <c r="I678" s="128">
        <f>I679+I682</f>
        <v>963</v>
      </c>
      <c r="J678" s="128">
        <f>J679+J682</f>
        <v>963</v>
      </c>
      <c r="K678" s="214">
        <f t="shared" si="241"/>
        <v>100</v>
      </c>
    </row>
    <row r="679" spans="1:18" s="27" customFormat="1" x14ac:dyDescent="0.25">
      <c r="A679" s="332">
        <v>422</v>
      </c>
      <c r="B679" s="350"/>
      <c r="C679" s="351"/>
      <c r="D679" s="28" t="s">
        <v>85</v>
      </c>
      <c r="E679" s="25"/>
      <c r="F679" s="25">
        <f>SUM(F680:F681)</f>
        <v>35000</v>
      </c>
      <c r="G679" s="25">
        <f>G680+G681</f>
        <v>4645.2982945119111</v>
      </c>
      <c r="H679" s="25"/>
      <c r="I679" s="25">
        <f>I680+I681</f>
        <v>0</v>
      </c>
      <c r="J679" s="25">
        <f t="shared" ref="J679" si="248">J680+J681</f>
        <v>0</v>
      </c>
      <c r="K679" s="210">
        <v>0</v>
      </c>
    </row>
    <row r="680" spans="1:18" s="27" customFormat="1" x14ac:dyDescent="0.25">
      <c r="A680" s="335">
        <v>4221</v>
      </c>
      <c r="B680" s="350"/>
      <c r="C680" s="351"/>
      <c r="D680" s="29" t="s">
        <v>86</v>
      </c>
      <c r="E680" s="25"/>
      <c r="F680" s="26">
        <v>20000</v>
      </c>
      <c r="G680" s="26">
        <f>F680/7.5345</f>
        <v>2654.4561682925209</v>
      </c>
      <c r="H680" s="25"/>
      <c r="I680" s="97"/>
      <c r="J680" s="97"/>
      <c r="K680" s="213">
        <v>0</v>
      </c>
    </row>
    <row r="681" spans="1:18" s="27" customFormat="1" ht="25.5" x14ac:dyDescent="0.25">
      <c r="A681" s="335">
        <v>4227</v>
      </c>
      <c r="B681" s="350"/>
      <c r="C681" s="351"/>
      <c r="D681" s="29" t="s">
        <v>199</v>
      </c>
      <c r="E681" s="25"/>
      <c r="F681" s="26">
        <v>15000</v>
      </c>
      <c r="G681" s="26">
        <f>F681/7.5345</f>
        <v>1990.8421262193906</v>
      </c>
      <c r="H681" s="25"/>
      <c r="I681" s="97"/>
      <c r="J681" s="97"/>
      <c r="K681" s="213">
        <v>0</v>
      </c>
    </row>
    <row r="682" spans="1:18" s="27" customFormat="1" ht="25.5" x14ac:dyDescent="0.25">
      <c r="A682" s="332">
        <v>424</v>
      </c>
      <c r="B682" s="333"/>
      <c r="C682" s="334"/>
      <c r="D682" s="28" t="s">
        <v>200</v>
      </c>
      <c r="E682" s="25">
        <f t="shared" si="247"/>
        <v>929.06</v>
      </c>
      <c r="F682" s="25">
        <f t="shared" si="247"/>
        <v>6000</v>
      </c>
      <c r="G682" s="25">
        <f t="shared" si="247"/>
        <v>796.33685048775624</v>
      </c>
      <c r="H682" s="25">
        <f t="shared" si="247"/>
        <v>797</v>
      </c>
      <c r="I682" s="25">
        <f t="shared" si="247"/>
        <v>963</v>
      </c>
      <c r="J682" s="25">
        <f t="shared" si="247"/>
        <v>963</v>
      </c>
      <c r="K682" s="210">
        <f t="shared" si="241"/>
        <v>100</v>
      </c>
    </row>
    <row r="683" spans="1:18" x14ac:dyDescent="0.25">
      <c r="A683" s="335">
        <v>4241</v>
      </c>
      <c r="B683" s="336"/>
      <c r="C683" s="337"/>
      <c r="D683" s="29" t="s">
        <v>201</v>
      </c>
      <c r="E683" s="26">
        <v>929.06</v>
      </c>
      <c r="F683" s="26">
        <v>6000</v>
      </c>
      <c r="G683" s="26">
        <f>F683/7.5345</f>
        <v>796.33685048775624</v>
      </c>
      <c r="H683" s="26">
        <v>797</v>
      </c>
      <c r="I683" s="26">
        <v>963</v>
      </c>
      <c r="J683" s="26">
        <v>963</v>
      </c>
      <c r="K683" s="213">
        <f t="shared" si="241"/>
        <v>100</v>
      </c>
      <c r="O683" s="27"/>
      <c r="P683" s="27"/>
      <c r="R683" s="27"/>
    </row>
    <row r="684" spans="1:18" ht="25.5" customHeight="1" x14ac:dyDescent="0.25">
      <c r="A684" s="338" t="s">
        <v>173</v>
      </c>
      <c r="B684" s="339"/>
      <c r="C684" s="340"/>
      <c r="D684" s="31" t="s">
        <v>174</v>
      </c>
      <c r="E684" s="53">
        <f>E685</f>
        <v>1768.19</v>
      </c>
      <c r="F684" s="53">
        <f t="shared" ref="F684:J685" si="249">F685</f>
        <v>22300</v>
      </c>
      <c r="G684" s="53">
        <f t="shared" si="249"/>
        <v>2959.7186276461607</v>
      </c>
      <c r="H684" s="53">
        <f t="shared" si="249"/>
        <v>3318</v>
      </c>
      <c r="I684" s="53">
        <f t="shared" si="249"/>
        <v>884.53</v>
      </c>
      <c r="J684" s="53">
        <f t="shared" si="249"/>
        <v>884.53</v>
      </c>
      <c r="K684" s="209">
        <f t="shared" si="241"/>
        <v>100</v>
      </c>
    </row>
    <row r="685" spans="1:18" ht="25.5" x14ac:dyDescent="0.25">
      <c r="A685" s="347">
        <v>4</v>
      </c>
      <c r="B685" s="348"/>
      <c r="C685" s="349"/>
      <c r="D685" s="28" t="s">
        <v>16</v>
      </c>
      <c r="E685" s="25">
        <f t="shared" ref="E685" si="250">E686</f>
        <v>1768.19</v>
      </c>
      <c r="F685" s="25">
        <f t="shared" si="249"/>
        <v>22300</v>
      </c>
      <c r="G685" s="25">
        <f t="shared" si="249"/>
        <v>2959.7186276461607</v>
      </c>
      <c r="H685" s="25">
        <f t="shared" si="249"/>
        <v>3318</v>
      </c>
      <c r="I685" s="25">
        <f t="shared" si="249"/>
        <v>884.53</v>
      </c>
      <c r="J685" s="25">
        <f t="shared" si="249"/>
        <v>884.53</v>
      </c>
      <c r="K685" s="210">
        <f t="shared" si="241"/>
        <v>100</v>
      </c>
    </row>
    <row r="686" spans="1:18" ht="38.25" x14ac:dyDescent="0.25">
      <c r="A686" s="341">
        <v>42</v>
      </c>
      <c r="B686" s="342"/>
      <c r="C686" s="343"/>
      <c r="D686" s="127" t="s">
        <v>34</v>
      </c>
      <c r="E686" s="128">
        <f t="shared" ref="E686:J686" si="251">E687+E691</f>
        <v>1768.19</v>
      </c>
      <c r="F686" s="128">
        <f t="shared" si="251"/>
        <v>22300</v>
      </c>
      <c r="G686" s="128">
        <f t="shared" si="251"/>
        <v>2959.7186276461607</v>
      </c>
      <c r="H686" s="128">
        <f t="shared" si="251"/>
        <v>3318</v>
      </c>
      <c r="I686" s="128">
        <f t="shared" si="251"/>
        <v>884.53</v>
      </c>
      <c r="J686" s="128">
        <f t="shared" si="251"/>
        <v>884.53</v>
      </c>
      <c r="K686" s="214">
        <f t="shared" si="241"/>
        <v>100</v>
      </c>
    </row>
    <row r="687" spans="1:18" x14ac:dyDescent="0.25">
      <c r="A687" s="332">
        <v>422</v>
      </c>
      <c r="B687" s="350"/>
      <c r="C687" s="351"/>
      <c r="D687" s="28" t="s">
        <v>85</v>
      </c>
      <c r="E687" s="25">
        <f t="shared" ref="E687:H687" si="252">E688+E690</f>
        <v>1768.19</v>
      </c>
      <c r="F687" s="25">
        <f t="shared" si="252"/>
        <v>22300</v>
      </c>
      <c r="G687" s="25">
        <f t="shared" si="252"/>
        <v>2959.7186276461607</v>
      </c>
      <c r="H687" s="25">
        <f t="shared" si="252"/>
        <v>3318</v>
      </c>
      <c r="I687" s="25">
        <f>I688+I690+I689</f>
        <v>884.53</v>
      </c>
      <c r="J687" s="25">
        <f>J688+J690+J689</f>
        <v>884.53</v>
      </c>
      <c r="K687" s="210">
        <f t="shared" si="241"/>
        <v>100</v>
      </c>
    </row>
    <row r="688" spans="1:18" x14ac:dyDescent="0.25">
      <c r="A688" s="335">
        <v>4221</v>
      </c>
      <c r="B688" s="350"/>
      <c r="C688" s="351"/>
      <c r="D688" s="29" t="s">
        <v>86</v>
      </c>
      <c r="E688" s="26"/>
      <c r="F688" s="26"/>
      <c r="G688" s="26"/>
      <c r="H688" s="26"/>
      <c r="I688" s="26">
        <v>0</v>
      </c>
      <c r="J688" s="26">
        <v>0</v>
      </c>
      <c r="K688" s="213">
        <v>0</v>
      </c>
    </row>
    <row r="689" spans="1:18" x14ac:dyDescent="0.25">
      <c r="A689" s="335">
        <v>4223</v>
      </c>
      <c r="B689" s="350"/>
      <c r="C689" s="351"/>
      <c r="D689" s="29" t="s">
        <v>197</v>
      </c>
      <c r="E689" s="26"/>
      <c r="F689" s="26"/>
      <c r="G689" s="26"/>
      <c r="H689" s="26"/>
      <c r="I689" s="26">
        <v>356.68</v>
      </c>
      <c r="J689" s="26">
        <v>356.68</v>
      </c>
      <c r="K689" s="213">
        <f t="shared" si="241"/>
        <v>100</v>
      </c>
    </row>
    <row r="690" spans="1:18" ht="25.5" x14ac:dyDescent="0.25">
      <c r="A690" s="335">
        <v>4227</v>
      </c>
      <c r="B690" s="350"/>
      <c r="C690" s="351"/>
      <c r="D690" s="29" t="s">
        <v>199</v>
      </c>
      <c r="E690" s="26">
        <v>1768.19</v>
      </c>
      <c r="F690" s="26">
        <v>22300</v>
      </c>
      <c r="G690" s="26">
        <f>F690/7.5345</f>
        <v>2959.7186276461607</v>
      </c>
      <c r="H690" s="123">
        <v>3318</v>
      </c>
      <c r="I690" s="123">
        <v>527.85</v>
      </c>
      <c r="J690" s="26">
        <v>527.85</v>
      </c>
      <c r="K690" s="213">
        <f t="shared" si="241"/>
        <v>100</v>
      </c>
    </row>
    <row r="691" spans="1:18" ht="25.5" x14ac:dyDescent="0.25">
      <c r="A691" s="332">
        <v>424</v>
      </c>
      <c r="B691" s="333"/>
      <c r="C691" s="334"/>
      <c r="D691" s="28" t="s">
        <v>200</v>
      </c>
      <c r="E691" s="25">
        <f t="shared" ref="E691:J691" si="253">E692</f>
        <v>0</v>
      </c>
      <c r="F691" s="25">
        <f t="shared" si="253"/>
        <v>0</v>
      </c>
      <c r="G691" s="25">
        <f t="shared" si="253"/>
        <v>0</v>
      </c>
      <c r="H691" s="25">
        <f t="shared" si="253"/>
        <v>0</v>
      </c>
      <c r="I691" s="25"/>
      <c r="J691" s="25">
        <f t="shared" si="253"/>
        <v>0</v>
      </c>
      <c r="K691" s="210">
        <v>0</v>
      </c>
    </row>
    <row r="692" spans="1:18" x14ac:dyDescent="0.25">
      <c r="A692" s="335">
        <v>4241</v>
      </c>
      <c r="B692" s="336"/>
      <c r="C692" s="337"/>
      <c r="D692" s="29" t="s">
        <v>201</v>
      </c>
      <c r="E692" s="26"/>
      <c r="F692" s="26"/>
      <c r="G692" s="26"/>
      <c r="H692" s="26"/>
      <c r="I692" s="26"/>
      <c r="J692" s="26"/>
      <c r="K692" s="213">
        <v>0</v>
      </c>
    </row>
    <row r="693" spans="1:18" ht="38.25" x14ac:dyDescent="0.25">
      <c r="A693" s="338" t="s">
        <v>183</v>
      </c>
      <c r="B693" s="339"/>
      <c r="C693" s="340"/>
      <c r="D693" s="31" t="s">
        <v>219</v>
      </c>
      <c r="E693" s="53">
        <f>E694</f>
        <v>0</v>
      </c>
      <c r="F693" s="53">
        <f t="shared" ref="F693:J695" si="254">F694</f>
        <v>8000</v>
      </c>
      <c r="G693" s="53">
        <f t="shared" si="254"/>
        <v>1061.7824673170085</v>
      </c>
      <c r="H693" s="53">
        <f t="shared" si="254"/>
        <v>531</v>
      </c>
      <c r="I693" s="53">
        <f t="shared" si="254"/>
        <v>118.32</v>
      </c>
      <c r="J693" s="53">
        <f t="shared" si="254"/>
        <v>118.32</v>
      </c>
      <c r="K693" s="209">
        <f t="shared" si="241"/>
        <v>100</v>
      </c>
    </row>
    <row r="694" spans="1:18" ht="25.5" x14ac:dyDescent="0.25">
      <c r="A694" s="347">
        <v>4</v>
      </c>
      <c r="B694" s="348"/>
      <c r="C694" s="349"/>
      <c r="D694" s="28" t="s">
        <v>16</v>
      </c>
      <c r="E694" s="25">
        <f t="shared" ref="E694:E695" si="255">E695</f>
        <v>0</v>
      </c>
      <c r="F694" s="25">
        <f t="shared" si="254"/>
        <v>8000</v>
      </c>
      <c r="G694" s="25">
        <f t="shared" si="254"/>
        <v>1061.7824673170085</v>
      </c>
      <c r="H694" s="25">
        <f t="shared" si="254"/>
        <v>531</v>
      </c>
      <c r="I694" s="25">
        <f>I695</f>
        <v>118.32</v>
      </c>
      <c r="J694" s="25">
        <f t="shared" si="254"/>
        <v>118.32</v>
      </c>
      <c r="K694" s="210">
        <f t="shared" si="241"/>
        <v>100</v>
      </c>
    </row>
    <row r="695" spans="1:18" ht="38.25" x14ac:dyDescent="0.25">
      <c r="A695" s="341">
        <v>42</v>
      </c>
      <c r="B695" s="342"/>
      <c r="C695" s="343"/>
      <c r="D695" s="127" t="s">
        <v>34</v>
      </c>
      <c r="E695" s="128">
        <f t="shared" si="255"/>
        <v>0</v>
      </c>
      <c r="F695" s="128">
        <f t="shared" si="254"/>
        <v>8000</v>
      </c>
      <c r="G695" s="128">
        <f t="shared" si="254"/>
        <v>1061.7824673170085</v>
      </c>
      <c r="H695" s="128">
        <f t="shared" si="254"/>
        <v>531</v>
      </c>
      <c r="I695" s="128">
        <f>I696</f>
        <v>118.32</v>
      </c>
      <c r="J695" s="128">
        <f t="shared" si="254"/>
        <v>118.32</v>
      </c>
      <c r="K695" s="214">
        <f t="shared" si="241"/>
        <v>100</v>
      </c>
    </row>
    <row r="696" spans="1:18" x14ac:dyDescent="0.25">
      <c r="A696" s="332">
        <v>422</v>
      </c>
      <c r="B696" s="350"/>
      <c r="C696" s="351"/>
      <c r="D696" s="28" t="s">
        <v>85</v>
      </c>
      <c r="E696" s="25">
        <f t="shared" ref="E696:J696" si="256">E697</f>
        <v>0</v>
      </c>
      <c r="F696" s="25">
        <f t="shared" si="256"/>
        <v>8000</v>
      </c>
      <c r="G696" s="25">
        <f t="shared" si="256"/>
        <v>1061.7824673170085</v>
      </c>
      <c r="H696" s="25">
        <f t="shared" si="256"/>
        <v>531</v>
      </c>
      <c r="I696" s="25">
        <f>I697</f>
        <v>118.32</v>
      </c>
      <c r="J696" s="25">
        <f t="shared" si="256"/>
        <v>118.32</v>
      </c>
      <c r="K696" s="210">
        <f t="shared" si="241"/>
        <v>100</v>
      </c>
    </row>
    <row r="697" spans="1:18" x14ac:dyDescent="0.25">
      <c r="A697" s="335">
        <v>4223</v>
      </c>
      <c r="B697" s="350"/>
      <c r="C697" s="351"/>
      <c r="D697" s="29" t="s">
        <v>197</v>
      </c>
      <c r="E697" s="26"/>
      <c r="F697" s="26">
        <v>8000</v>
      </c>
      <c r="G697" s="26">
        <f>F697/7.5345</f>
        <v>1061.7824673170085</v>
      </c>
      <c r="H697" s="123">
        <v>531</v>
      </c>
      <c r="I697" s="123">
        <v>118.32</v>
      </c>
      <c r="J697" s="26">
        <v>118.32</v>
      </c>
      <c r="K697" s="213">
        <f t="shared" si="241"/>
        <v>100</v>
      </c>
    </row>
    <row r="698" spans="1:18" s="27" customFormat="1" x14ac:dyDescent="0.25">
      <c r="A698" s="338" t="s">
        <v>179</v>
      </c>
      <c r="B698" s="339"/>
      <c r="C698" s="340"/>
      <c r="D698" s="31" t="s">
        <v>180</v>
      </c>
      <c r="E698" s="53">
        <f t="shared" ref="E698:J700" si="257">E699</f>
        <v>375.48</v>
      </c>
      <c r="F698" s="53">
        <f t="shared" si="257"/>
        <v>10500</v>
      </c>
      <c r="G698" s="53">
        <f t="shared" si="257"/>
        <v>1393.5894883535734</v>
      </c>
      <c r="H698" s="53">
        <f t="shared" si="257"/>
        <v>651</v>
      </c>
      <c r="I698" s="53">
        <f t="shared" si="257"/>
        <v>4250.45</v>
      </c>
      <c r="J698" s="53">
        <f t="shared" si="257"/>
        <v>4250.45</v>
      </c>
      <c r="K698" s="209">
        <f t="shared" si="241"/>
        <v>100</v>
      </c>
      <c r="O698"/>
      <c r="P698"/>
      <c r="R698"/>
    </row>
    <row r="699" spans="1:18" s="27" customFormat="1" ht="25.5" x14ac:dyDescent="0.25">
      <c r="A699" s="347">
        <v>4</v>
      </c>
      <c r="B699" s="348"/>
      <c r="C699" s="349"/>
      <c r="D699" s="28" t="s">
        <v>16</v>
      </c>
      <c r="E699" s="25">
        <f t="shared" si="257"/>
        <v>375.48</v>
      </c>
      <c r="F699" s="25">
        <f t="shared" si="257"/>
        <v>10500</v>
      </c>
      <c r="G699" s="25">
        <f t="shared" si="257"/>
        <v>1393.5894883535734</v>
      </c>
      <c r="H699" s="25">
        <f t="shared" si="257"/>
        <v>651</v>
      </c>
      <c r="I699" s="25">
        <f t="shared" si="257"/>
        <v>4250.45</v>
      </c>
      <c r="J699" s="25">
        <f t="shared" si="257"/>
        <v>4250.45</v>
      </c>
      <c r="K699" s="210">
        <f t="shared" si="241"/>
        <v>100</v>
      </c>
    </row>
    <row r="700" spans="1:18" s="27" customFormat="1" ht="38.25" x14ac:dyDescent="0.25">
      <c r="A700" s="341">
        <v>42</v>
      </c>
      <c r="B700" s="342"/>
      <c r="C700" s="343"/>
      <c r="D700" s="127" t="s">
        <v>34</v>
      </c>
      <c r="E700" s="128">
        <f t="shared" si="257"/>
        <v>375.48</v>
      </c>
      <c r="F700" s="128">
        <f t="shared" si="257"/>
        <v>10500</v>
      </c>
      <c r="G700" s="128">
        <f t="shared" si="257"/>
        <v>1393.5894883535734</v>
      </c>
      <c r="H700" s="128">
        <f t="shared" si="257"/>
        <v>651</v>
      </c>
      <c r="I700" s="128">
        <f t="shared" si="257"/>
        <v>4250.45</v>
      </c>
      <c r="J700" s="128">
        <f t="shared" si="257"/>
        <v>4250.45</v>
      </c>
      <c r="K700" s="214">
        <f t="shared" si="241"/>
        <v>100</v>
      </c>
    </row>
    <row r="701" spans="1:18" s="27" customFormat="1" x14ac:dyDescent="0.25">
      <c r="A701" s="332">
        <v>422</v>
      </c>
      <c r="B701" s="333"/>
      <c r="C701" s="334"/>
      <c r="D701" s="28" t="s">
        <v>85</v>
      </c>
      <c r="E701" s="25">
        <f t="shared" ref="E701:J701" si="258">E702+E703+E705</f>
        <v>375.48</v>
      </c>
      <c r="F701" s="25">
        <f t="shared" si="258"/>
        <v>10500</v>
      </c>
      <c r="G701" s="25">
        <f t="shared" si="258"/>
        <v>1393.5894883535734</v>
      </c>
      <c r="H701" s="25">
        <f t="shared" si="258"/>
        <v>651</v>
      </c>
      <c r="I701" s="25">
        <f t="shared" si="258"/>
        <v>4250.45</v>
      </c>
      <c r="J701" s="25">
        <f t="shared" si="258"/>
        <v>4250.45</v>
      </c>
      <c r="K701" s="210">
        <f t="shared" si="241"/>
        <v>100</v>
      </c>
    </row>
    <row r="702" spans="1:18" x14ac:dyDescent="0.25">
      <c r="A702" s="335">
        <v>4221</v>
      </c>
      <c r="B702" s="336"/>
      <c r="C702" s="337"/>
      <c r="D702" s="29" t="s">
        <v>86</v>
      </c>
      <c r="E702" s="26"/>
      <c r="F702" s="26">
        <v>6000</v>
      </c>
      <c r="G702" s="26">
        <f>F702/7.5345</f>
        <v>796.33685048775624</v>
      </c>
      <c r="H702" s="26">
        <v>531</v>
      </c>
      <c r="I702" s="26"/>
      <c r="J702" s="26"/>
      <c r="K702" s="213">
        <v>0</v>
      </c>
      <c r="O702" s="27"/>
      <c r="P702" s="27"/>
      <c r="R702" s="27"/>
    </row>
    <row r="703" spans="1:18" x14ac:dyDescent="0.25">
      <c r="A703" s="335">
        <v>4222</v>
      </c>
      <c r="B703" s="336"/>
      <c r="C703" s="337"/>
      <c r="D703" s="29" t="s">
        <v>114</v>
      </c>
      <c r="E703" s="26"/>
      <c r="F703" s="26">
        <v>1000</v>
      </c>
      <c r="G703" s="26">
        <f>F703/7.5345</f>
        <v>132.72280841462606</v>
      </c>
      <c r="H703" s="26"/>
      <c r="I703" s="26"/>
      <c r="J703" s="26"/>
      <c r="K703" s="213">
        <v>0</v>
      </c>
    </row>
    <row r="704" spans="1:18" ht="25.5" x14ac:dyDescent="0.25">
      <c r="A704" s="332">
        <v>424</v>
      </c>
      <c r="B704" s="333"/>
      <c r="C704" s="334"/>
      <c r="D704" s="28" t="s">
        <v>200</v>
      </c>
      <c r="E704" s="25">
        <f t="shared" ref="E704:J704" si="259">E705</f>
        <v>375.48</v>
      </c>
      <c r="F704" s="25">
        <f t="shared" si="259"/>
        <v>3500</v>
      </c>
      <c r="G704" s="25">
        <f t="shared" si="259"/>
        <v>464.52982945119118</v>
      </c>
      <c r="H704" s="25">
        <f t="shared" si="259"/>
        <v>120</v>
      </c>
      <c r="I704" s="25">
        <f t="shared" si="259"/>
        <v>4250.45</v>
      </c>
      <c r="J704" s="25">
        <f t="shared" si="259"/>
        <v>4250.45</v>
      </c>
      <c r="K704" s="210">
        <f t="shared" si="241"/>
        <v>100</v>
      </c>
    </row>
    <row r="705" spans="1:18" x14ac:dyDescent="0.25">
      <c r="A705" s="335">
        <v>4241</v>
      </c>
      <c r="B705" s="336"/>
      <c r="C705" s="337"/>
      <c r="D705" s="29" t="s">
        <v>201</v>
      </c>
      <c r="E705" s="26">
        <v>375.48</v>
      </c>
      <c r="F705" s="26">
        <v>3500</v>
      </c>
      <c r="G705" s="26">
        <f>F705/7.5345</f>
        <v>464.52982945119118</v>
      </c>
      <c r="H705" s="26">
        <v>120</v>
      </c>
      <c r="I705" s="26">
        <v>4250.45</v>
      </c>
      <c r="J705" s="26">
        <v>4250.45</v>
      </c>
      <c r="K705" s="213">
        <f t="shared" si="241"/>
        <v>100</v>
      </c>
    </row>
    <row r="706" spans="1:18" ht="25.5" x14ac:dyDescent="0.25">
      <c r="A706" s="338" t="s">
        <v>212</v>
      </c>
      <c r="B706" s="339"/>
      <c r="C706" s="340"/>
      <c r="D706" s="31" t="s">
        <v>213</v>
      </c>
      <c r="E706" s="53">
        <f t="shared" ref="E706:J706" si="260">E707</f>
        <v>0</v>
      </c>
      <c r="F706" s="53">
        <f t="shared" si="260"/>
        <v>6500</v>
      </c>
      <c r="G706" s="53">
        <f t="shared" si="260"/>
        <v>862.69825469506941</v>
      </c>
      <c r="H706" s="53">
        <f t="shared" si="260"/>
        <v>83</v>
      </c>
      <c r="I706" s="53">
        <f t="shared" si="260"/>
        <v>0</v>
      </c>
      <c r="J706" s="53">
        <f t="shared" si="260"/>
        <v>0</v>
      </c>
      <c r="K706" s="209">
        <v>0</v>
      </c>
    </row>
    <row r="707" spans="1:18" ht="25.5" x14ac:dyDescent="0.25">
      <c r="A707" s="347">
        <v>4</v>
      </c>
      <c r="B707" s="348"/>
      <c r="C707" s="349"/>
      <c r="D707" s="28" t="s">
        <v>16</v>
      </c>
      <c r="E707" s="25">
        <f t="shared" ref="E707:J707" si="261">E708</f>
        <v>0</v>
      </c>
      <c r="F707" s="25">
        <f t="shared" si="261"/>
        <v>6500</v>
      </c>
      <c r="G707" s="25">
        <f t="shared" si="261"/>
        <v>862.69825469506941</v>
      </c>
      <c r="H707" s="25">
        <f t="shared" si="261"/>
        <v>83</v>
      </c>
      <c r="I707" s="25">
        <f t="shared" si="261"/>
        <v>0</v>
      </c>
      <c r="J707" s="25">
        <f t="shared" si="261"/>
        <v>0</v>
      </c>
      <c r="K707" s="210">
        <v>0</v>
      </c>
    </row>
    <row r="708" spans="1:18" ht="38.25" x14ac:dyDescent="0.25">
      <c r="A708" s="341">
        <v>42</v>
      </c>
      <c r="B708" s="342"/>
      <c r="C708" s="343"/>
      <c r="D708" s="127" t="s">
        <v>34</v>
      </c>
      <c r="E708" s="128">
        <f t="shared" ref="E708:J708" si="262">E709+E712</f>
        <v>0</v>
      </c>
      <c r="F708" s="128">
        <f t="shared" si="262"/>
        <v>6500</v>
      </c>
      <c r="G708" s="128">
        <f t="shared" si="262"/>
        <v>862.69825469506941</v>
      </c>
      <c r="H708" s="128">
        <f t="shared" si="262"/>
        <v>83</v>
      </c>
      <c r="I708" s="128">
        <f t="shared" si="262"/>
        <v>0</v>
      </c>
      <c r="J708" s="128">
        <f t="shared" si="262"/>
        <v>0</v>
      </c>
      <c r="K708" s="214">
        <v>0</v>
      </c>
    </row>
    <row r="709" spans="1:18" x14ac:dyDescent="0.25">
      <c r="A709" s="332">
        <v>422</v>
      </c>
      <c r="B709" s="333"/>
      <c r="C709" s="334"/>
      <c r="D709" s="28" t="s">
        <v>85</v>
      </c>
      <c r="E709" s="25">
        <f>E710</f>
        <v>0</v>
      </c>
      <c r="F709" s="25">
        <f>F711</f>
        <v>4000</v>
      </c>
      <c r="G709" s="25">
        <f>G711</f>
        <v>530.89123365850423</v>
      </c>
      <c r="H709" s="25">
        <f>H711</f>
        <v>0</v>
      </c>
      <c r="I709" s="25">
        <f>I710+I711</f>
        <v>0</v>
      </c>
      <c r="J709" s="25">
        <f t="shared" ref="J709" si="263">J710+J711</f>
        <v>0</v>
      </c>
      <c r="K709" s="210">
        <v>0</v>
      </c>
    </row>
    <row r="710" spans="1:18" x14ac:dyDescent="0.25">
      <c r="A710" s="335">
        <v>4221</v>
      </c>
      <c r="B710" s="336"/>
      <c r="C710" s="337"/>
      <c r="D710" s="29" t="s">
        <v>86</v>
      </c>
      <c r="E710" s="26">
        <v>0</v>
      </c>
      <c r="F710" s="26"/>
      <c r="G710" s="26"/>
      <c r="H710" s="26"/>
      <c r="I710" s="26"/>
      <c r="J710" s="26">
        <v>0</v>
      </c>
      <c r="K710" s="213">
        <v>0</v>
      </c>
    </row>
    <row r="711" spans="1:18" x14ac:dyDescent="0.25">
      <c r="A711" s="335">
        <v>4227</v>
      </c>
      <c r="B711" s="336"/>
      <c r="C711" s="337"/>
      <c r="D711" s="29" t="s">
        <v>114</v>
      </c>
      <c r="E711" s="26"/>
      <c r="F711" s="26">
        <v>4000</v>
      </c>
      <c r="G711" s="26">
        <f>F711/7.5345</f>
        <v>530.89123365850423</v>
      </c>
      <c r="H711" s="26"/>
      <c r="I711" s="26"/>
      <c r="J711" s="26"/>
      <c r="K711" s="213">
        <v>0</v>
      </c>
    </row>
    <row r="712" spans="1:18" ht="25.5" x14ac:dyDescent="0.25">
      <c r="A712" s="332">
        <v>424</v>
      </c>
      <c r="B712" s="333"/>
      <c r="C712" s="334"/>
      <c r="D712" s="28" t="s">
        <v>200</v>
      </c>
      <c r="E712" s="25">
        <f t="shared" ref="E712:J712" si="264">E713</f>
        <v>0</v>
      </c>
      <c r="F712" s="25">
        <f t="shared" si="264"/>
        <v>2500</v>
      </c>
      <c r="G712" s="25">
        <f t="shared" si="264"/>
        <v>331.80702103656512</v>
      </c>
      <c r="H712" s="25">
        <f t="shared" si="264"/>
        <v>83</v>
      </c>
      <c r="I712" s="25">
        <f t="shared" si="264"/>
        <v>0</v>
      </c>
      <c r="J712" s="25">
        <f t="shared" si="264"/>
        <v>0</v>
      </c>
      <c r="K712" s="210">
        <v>0</v>
      </c>
    </row>
    <row r="713" spans="1:18" x14ac:dyDescent="0.25">
      <c r="A713" s="335">
        <v>4241</v>
      </c>
      <c r="B713" s="336"/>
      <c r="C713" s="337"/>
      <c r="D713" s="29" t="s">
        <v>201</v>
      </c>
      <c r="E713" s="26">
        <v>0</v>
      </c>
      <c r="F713" s="26">
        <v>2500</v>
      </c>
      <c r="G713" s="26">
        <f>F713/7.5345</f>
        <v>331.80702103656512</v>
      </c>
      <c r="H713" s="26">
        <v>83</v>
      </c>
      <c r="I713" s="26">
        <v>0</v>
      </c>
      <c r="J713" s="26">
        <v>0</v>
      </c>
      <c r="K713" s="213">
        <v>0</v>
      </c>
    </row>
    <row r="714" spans="1:18" s="27" customFormat="1" ht="25.5" x14ac:dyDescent="0.25">
      <c r="A714" s="352" t="s">
        <v>202</v>
      </c>
      <c r="B714" s="353"/>
      <c r="C714" s="354"/>
      <c r="D714" s="30" t="s">
        <v>203</v>
      </c>
      <c r="E714" s="52">
        <f t="shared" ref="E714:J714" si="265">E715+E720</f>
        <v>49.15</v>
      </c>
      <c r="F714" s="52">
        <f t="shared" si="265"/>
        <v>1000</v>
      </c>
      <c r="G714" s="52">
        <f t="shared" si="265"/>
        <v>132.72280841462606</v>
      </c>
      <c r="H714" s="52">
        <f t="shared" si="265"/>
        <v>0</v>
      </c>
      <c r="I714" s="52"/>
      <c r="J714" s="52">
        <f t="shared" si="265"/>
        <v>0</v>
      </c>
      <c r="K714" s="208">
        <v>0</v>
      </c>
      <c r="O714"/>
      <c r="P714"/>
      <c r="R714"/>
    </row>
    <row r="715" spans="1:18" s="27" customFormat="1" x14ac:dyDescent="0.25">
      <c r="A715" s="338" t="s">
        <v>169</v>
      </c>
      <c r="B715" s="339"/>
      <c r="C715" s="340"/>
      <c r="D715" s="31" t="s">
        <v>170</v>
      </c>
      <c r="E715" s="53">
        <f t="shared" ref="E715:J718" si="266">E716</f>
        <v>49.15</v>
      </c>
      <c r="F715" s="53">
        <f t="shared" si="266"/>
        <v>0</v>
      </c>
      <c r="G715" s="53">
        <f t="shared" si="266"/>
        <v>0</v>
      </c>
      <c r="H715" s="53">
        <f t="shared" si="266"/>
        <v>0</v>
      </c>
      <c r="I715" s="53"/>
      <c r="J715" s="53">
        <f t="shared" si="266"/>
        <v>0</v>
      </c>
      <c r="K715" s="209">
        <v>0</v>
      </c>
    </row>
    <row r="716" spans="1:18" s="27" customFormat="1" x14ac:dyDescent="0.25">
      <c r="A716" s="347">
        <v>3</v>
      </c>
      <c r="B716" s="348"/>
      <c r="C716" s="349"/>
      <c r="D716" s="28" t="s">
        <v>14</v>
      </c>
      <c r="E716" s="25">
        <f t="shared" si="266"/>
        <v>49.15</v>
      </c>
      <c r="F716" s="25">
        <f t="shared" si="266"/>
        <v>0</v>
      </c>
      <c r="G716" s="25">
        <f t="shared" si="266"/>
        <v>0</v>
      </c>
      <c r="H716" s="25">
        <f t="shared" si="266"/>
        <v>0</v>
      </c>
      <c r="I716" s="25"/>
      <c r="J716" s="25">
        <f t="shared" si="266"/>
        <v>0</v>
      </c>
      <c r="K716" s="210">
        <v>0</v>
      </c>
    </row>
    <row r="717" spans="1:18" s="27" customFormat="1" x14ac:dyDescent="0.25">
      <c r="A717" s="332">
        <v>32</v>
      </c>
      <c r="B717" s="333"/>
      <c r="C717" s="334"/>
      <c r="D717" s="28" t="s">
        <v>25</v>
      </c>
      <c r="E717" s="25">
        <f t="shared" ref="E717:J717" si="267">E718</f>
        <v>49.15</v>
      </c>
      <c r="F717" s="25">
        <f t="shared" si="267"/>
        <v>0</v>
      </c>
      <c r="G717" s="25">
        <f t="shared" si="267"/>
        <v>0</v>
      </c>
      <c r="H717" s="25">
        <f t="shared" si="267"/>
        <v>0</v>
      </c>
      <c r="I717" s="25"/>
      <c r="J717" s="25">
        <f t="shared" si="267"/>
        <v>0</v>
      </c>
      <c r="K717" s="210">
        <v>0</v>
      </c>
    </row>
    <row r="718" spans="1:18" s="27" customFormat="1" x14ac:dyDescent="0.25">
      <c r="A718" s="332">
        <v>323</v>
      </c>
      <c r="B718" s="333"/>
      <c r="C718" s="334"/>
      <c r="D718" s="28" t="s">
        <v>83</v>
      </c>
      <c r="E718" s="25">
        <f t="shared" si="266"/>
        <v>49.15</v>
      </c>
      <c r="F718" s="25">
        <f t="shared" si="266"/>
        <v>0</v>
      </c>
      <c r="G718" s="25">
        <f t="shared" si="266"/>
        <v>0</v>
      </c>
      <c r="H718" s="25">
        <f t="shared" si="266"/>
        <v>0</v>
      </c>
      <c r="I718" s="25"/>
      <c r="J718" s="25">
        <f t="shared" si="266"/>
        <v>0</v>
      </c>
      <c r="K718" s="210">
        <v>0</v>
      </c>
    </row>
    <row r="719" spans="1:18" ht="25.5" x14ac:dyDescent="0.25">
      <c r="A719" s="335">
        <v>3232</v>
      </c>
      <c r="B719" s="336"/>
      <c r="C719" s="337"/>
      <c r="D719" s="29" t="s">
        <v>131</v>
      </c>
      <c r="E719" s="26">
        <v>49.15</v>
      </c>
      <c r="F719" s="26"/>
      <c r="G719" s="26"/>
      <c r="H719" s="26"/>
      <c r="I719" s="26"/>
      <c r="J719" s="26"/>
      <c r="K719" s="213">
        <v>0</v>
      </c>
      <c r="O719" s="27"/>
      <c r="P719" s="27"/>
      <c r="R719" s="27"/>
    </row>
    <row r="720" spans="1:18" s="27" customFormat="1" ht="38.25" x14ac:dyDescent="0.25">
      <c r="A720" s="338" t="s">
        <v>171</v>
      </c>
      <c r="B720" s="339"/>
      <c r="C720" s="340"/>
      <c r="D720" s="31" t="s">
        <v>172</v>
      </c>
      <c r="E720" s="53">
        <f t="shared" ref="E720:J725" si="268">E721</f>
        <v>0</v>
      </c>
      <c r="F720" s="53">
        <f t="shared" si="268"/>
        <v>1000</v>
      </c>
      <c r="G720" s="53">
        <f t="shared" si="268"/>
        <v>132.72280841462606</v>
      </c>
      <c r="H720" s="53">
        <f t="shared" si="268"/>
        <v>0</v>
      </c>
      <c r="I720" s="53"/>
      <c r="J720" s="53">
        <f t="shared" si="268"/>
        <v>0</v>
      </c>
      <c r="K720" s="209">
        <v>0</v>
      </c>
      <c r="O720"/>
      <c r="P720"/>
      <c r="R720"/>
    </row>
    <row r="721" spans="1:18" s="27" customFormat="1" x14ac:dyDescent="0.25">
      <c r="A721" s="347">
        <v>3</v>
      </c>
      <c r="B721" s="348"/>
      <c r="C721" s="349"/>
      <c r="D721" s="28" t="s">
        <v>14</v>
      </c>
      <c r="E721" s="25">
        <f t="shared" si="268"/>
        <v>0</v>
      </c>
      <c r="F721" s="25">
        <f t="shared" si="268"/>
        <v>1000</v>
      </c>
      <c r="G721" s="25">
        <f t="shared" si="268"/>
        <v>132.72280841462606</v>
      </c>
      <c r="H721" s="25">
        <f t="shared" si="268"/>
        <v>0</v>
      </c>
      <c r="I721" s="25"/>
      <c r="J721" s="25">
        <f t="shared" si="268"/>
        <v>0</v>
      </c>
      <c r="K721" s="210">
        <v>0</v>
      </c>
    </row>
    <row r="722" spans="1:18" s="27" customFormat="1" x14ac:dyDescent="0.25">
      <c r="A722" s="332">
        <v>32</v>
      </c>
      <c r="B722" s="333"/>
      <c r="C722" s="334"/>
      <c r="D722" s="28" t="s">
        <v>25</v>
      </c>
      <c r="E722" s="25">
        <f>E725</f>
        <v>0</v>
      </c>
      <c r="F722" s="25">
        <f>F723+F725</f>
        <v>1000</v>
      </c>
      <c r="G722" s="25">
        <f>G723+G725</f>
        <v>132.72280841462606</v>
      </c>
      <c r="H722" s="25">
        <f>H725</f>
        <v>0</v>
      </c>
      <c r="I722" s="25"/>
      <c r="J722" s="25">
        <f>J725</f>
        <v>0</v>
      </c>
      <c r="K722" s="210">
        <v>0</v>
      </c>
    </row>
    <row r="723" spans="1:18" s="27" customFormat="1" x14ac:dyDescent="0.25">
      <c r="A723" s="332">
        <v>322</v>
      </c>
      <c r="B723" s="333"/>
      <c r="C723" s="334"/>
      <c r="D723" s="28" t="s">
        <v>70</v>
      </c>
      <c r="E723" s="25"/>
      <c r="F723" s="25">
        <f>F724</f>
        <v>500</v>
      </c>
      <c r="G723" s="25">
        <f>G724</f>
        <v>66.361404207313029</v>
      </c>
      <c r="H723" s="25"/>
      <c r="I723" s="25"/>
      <c r="J723" s="25"/>
      <c r="K723" s="210">
        <v>0</v>
      </c>
    </row>
    <row r="724" spans="1:18" s="27" customFormat="1" ht="25.5" x14ac:dyDescent="0.25">
      <c r="A724" s="335">
        <v>3224</v>
      </c>
      <c r="B724" s="336"/>
      <c r="C724" s="337"/>
      <c r="D724" s="29" t="s">
        <v>130</v>
      </c>
      <c r="E724" s="26"/>
      <c r="F724" s="26">
        <v>500</v>
      </c>
      <c r="G724" s="26">
        <f>F724/7.5345</f>
        <v>66.361404207313029</v>
      </c>
      <c r="H724" s="26"/>
      <c r="I724" s="26"/>
      <c r="J724" s="26"/>
      <c r="K724" s="213">
        <v>0</v>
      </c>
    </row>
    <row r="725" spans="1:18" s="27" customFormat="1" x14ac:dyDescent="0.25">
      <c r="A725" s="332">
        <v>323</v>
      </c>
      <c r="B725" s="333"/>
      <c r="C725" s="334"/>
      <c r="D725" s="28" t="s">
        <v>83</v>
      </c>
      <c r="E725" s="25">
        <f t="shared" si="268"/>
        <v>0</v>
      </c>
      <c r="F725" s="25">
        <f t="shared" si="268"/>
        <v>500</v>
      </c>
      <c r="G725" s="25">
        <f t="shared" si="268"/>
        <v>66.361404207313029</v>
      </c>
      <c r="H725" s="25">
        <f t="shared" si="268"/>
        <v>0</v>
      </c>
      <c r="I725" s="25"/>
      <c r="J725" s="25">
        <f t="shared" si="268"/>
        <v>0</v>
      </c>
      <c r="K725" s="210">
        <v>0</v>
      </c>
    </row>
    <row r="726" spans="1:18" ht="25.5" x14ac:dyDescent="0.25">
      <c r="A726" s="335">
        <v>3232</v>
      </c>
      <c r="B726" s="336"/>
      <c r="C726" s="337"/>
      <c r="D726" s="29" t="s">
        <v>131</v>
      </c>
      <c r="E726" s="26"/>
      <c r="F726" s="26">
        <v>500</v>
      </c>
      <c r="G726" s="26">
        <f>F726/7.5345</f>
        <v>66.361404207313029</v>
      </c>
      <c r="H726" s="26"/>
      <c r="I726" s="26"/>
      <c r="J726" s="26"/>
      <c r="K726" s="213">
        <v>0</v>
      </c>
      <c r="O726" s="27"/>
      <c r="P726" s="27"/>
      <c r="R726" s="27"/>
    </row>
    <row r="727" spans="1:18" s="27" customFormat="1" ht="25.5" x14ac:dyDescent="0.25">
      <c r="A727" s="352" t="s">
        <v>204</v>
      </c>
      <c r="B727" s="353"/>
      <c r="C727" s="354"/>
      <c r="D727" s="30" t="s">
        <v>205</v>
      </c>
      <c r="E727" s="52">
        <f>E728</f>
        <v>2759.94</v>
      </c>
      <c r="F727" s="52">
        <f t="shared" ref="F727:J728" si="269">F728</f>
        <v>15000</v>
      </c>
      <c r="G727" s="52">
        <f t="shared" si="269"/>
        <v>1990.8421262193906</v>
      </c>
      <c r="H727" s="52">
        <f t="shared" si="269"/>
        <v>3900</v>
      </c>
      <c r="I727" s="52">
        <f t="shared" si="269"/>
        <v>2174.16</v>
      </c>
      <c r="J727" s="52">
        <f t="shared" si="269"/>
        <v>2174.16</v>
      </c>
      <c r="K727" s="208">
        <f t="shared" ref="K727:K747" si="270">J727/I727*100</f>
        <v>100</v>
      </c>
      <c r="O727"/>
      <c r="P727"/>
      <c r="R727"/>
    </row>
    <row r="728" spans="1:18" s="27" customFormat="1" x14ac:dyDescent="0.25">
      <c r="A728" s="338" t="s">
        <v>177</v>
      </c>
      <c r="B728" s="339"/>
      <c r="C728" s="340"/>
      <c r="D728" s="31" t="s">
        <v>178</v>
      </c>
      <c r="E728" s="53">
        <f>E729</f>
        <v>2759.94</v>
      </c>
      <c r="F728" s="53">
        <f t="shared" si="269"/>
        <v>15000</v>
      </c>
      <c r="G728" s="53">
        <f t="shared" si="269"/>
        <v>1990.8421262193906</v>
      </c>
      <c r="H728" s="53">
        <f t="shared" si="269"/>
        <v>3900</v>
      </c>
      <c r="I728" s="53">
        <f t="shared" si="269"/>
        <v>2174.16</v>
      </c>
      <c r="J728" s="53">
        <f t="shared" si="269"/>
        <v>2174.16</v>
      </c>
      <c r="K728" s="209">
        <f t="shared" si="270"/>
        <v>100</v>
      </c>
    </row>
    <row r="729" spans="1:18" s="27" customFormat="1" x14ac:dyDescent="0.25">
      <c r="A729" s="347">
        <v>3</v>
      </c>
      <c r="B729" s="348"/>
      <c r="C729" s="349"/>
      <c r="D729" s="28" t="s">
        <v>14</v>
      </c>
      <c r="E729" s="25">
        <f>E730+E735</f>
        <v>2759.94</v>
      </c>
      <c r="F729" s="25">
        <f t="shared" ref="F729:J729" si="271">F730+F735</f>
        <v>15000</v>
      </c>
      <c r="G729" s="25">
        <f t="shared" si="271"/>
        <v>1990.8421262193906</v>
      </c>
      <c r="H729" s="25">
        <f t="shared" si="271"/>
        <v>3900</v>
      </c>
      <c r="I729" s="25">
        <f t="shared" si="271"/>
        <v>2174.16</v>
      </c>
      <c r="J729" s="25">
        <f t="shared" si="271"/>
        <v>2174.16</v>
      </c>
      <c r="K729" s="210">
        <f t="shared" si="270"/>
        <v>100</v>
      </c>
    </row>
    <row r="730" spans="1:18" s="27" customFormat="1" x14ac:dyDescent="0.25">
      <c r="A730" s="332">
        <v>32</v>
      </c>
      <c r="B730" s="333"/>
      <c r="C730" s="334"/>
      <c r="D730" s="28" t="s">
        <v>25</v>
      </c>
      <c r="E730" s="25">
        <f>E731+E733</f>
        <v>0</v>
      </c>
      <c r="F730" s="25">
        <f t="shared" ref="F730:J730" si="272">F731+F733</f>
        <v>0</v>
      </c>
      <c r="G730" s="25">
        <f t="shared" si="272"/>
        <v>0</v>
      </c>
      <c r="H730" s="25">
        <f t="shared" si="272"/>
        <v>0</v>
      </c>
      <c r="I730" s="25"/>
      <c r="J730" s="25">
        <f t="shared" si="272"/>
        <v>0</v>
      </c>
      <c r="K730" s="210">
        <v>0</v>
      </c>
    </row>
    <row r="731" spans="1:18" s="27" customFormat="1" x14ac:dyDescent="0.25">
      <c r="A731" s="332">
        <v>322</v>
      </c>
      <c r="B731" s="333"/>
      <c r="C731" s="334"/>
      <c r="D731" s="28" t="s">
        <v>70</v>
      </c>
      <c r="E731" s="25">
        <f>E732</f>
        <v>0</v>
      </c>
      <c r="F731" s="25">
        <f t="shared" ref="F731:J731" si="273">F732</f>
        <v>0</v>
      </c>
      <c r="G731" s="25">
        <f t="shared" si="273"/>
        <v>0</v>
      </c>
      <c r="H731" s="25">
        <f t="shared" si="273"/>
        <v>0</v>
      </c>
      <c r="I731" s="25"/>
      <c r="J731" s="25">
        <f t="shared" si="273"/>
        <v>0</v>
      </c>
      <c r="K731" s="210">
        <v>0</v>
      </c>
    </row>
    <row r="732" spans="1:18" x14ac:dyDescent="0.25">
      <c r="A732" s="335">
        <v>3222</v>
      </c>
      <c r="B732" s="336"/>
      <c r="C732" s="337"/>
      <c r="D732" s="29" t="s">
        <v>82</v>
      </c>
      <c r="E732" s="26"/>
      <c r="F732" s="26"/>
      <c r="G732" s="26"/>
      <c r="H732" s="26"/>
      <c r="I732" s="26"/>
      <c r="J732" s="26"/>
      <c r="K732" s="213">
        <v>0</v>
      </c>
      <c r="O732" s="27"/>
      <c r="P732" s="27"/>
      <c r="R732" s="27"/>
    </row>
    <row r="733" spans="1:18" s="27" customFormat="1" ht="25.5" x14ac:dyDescent="0.25">
      <c r="A733" s="332">
        <v>329</v>
      </c>
      <c r="B733" s="333"/>
      <c r="C733" s="334"/>
      <c r="D733" s="28" t="s">
        <v>73</v>
      </c>
      <c r="E733" s="25">
        <f>E734</f>
        <v>0</v>
      </c>
      <c r="F733" s="25">
        <f t="shared" ref="F733:J733" si="274">F734</f>
        <v>0</v>
      </c>
      <c r="G733" s="25">
        <f t="shared" si="274"/>
        <v>0</v>
      </c>
      <c r="H733" s="25">
        <f t="shared" si="274"/>
        <v>0</v>
      </c>
      <c r="I733" s="25">
        <f t="shared" si="274"/>
        <v>0</v>
      </c>
      <c r="J733" s="25">
        <f t="shared" si="274"/>
        <v>0</v>
      </c>
      <c r="K733" s="210">
        <v>0</v>
      </c>
      <c r="O733"/>
      <c r="P733"/>
      <c r="R733"/>
    </row>
    <row r="734" spans="1:18" ht="25.5" x14ac:dyDescent="0.25">
      <c r="A734" s="335">
        <v>3299</v>
      </c>
      <c r="B734" s="336"/>
      <c r="C734" s="337"/>
      <c r="D734" s="29" t="s">
        <v>73</v>
      </c>
      <c r="E734" s="26"/>
      <c r="F734" s="26"/>
      <c r="G734" s="26"/>
      <c r="H734" s="26"/>
      <c r="I734" s="26"/>
      <c r="J734" s="26"/>
      <c r="K734" s="213">
        <v>0</v>
      </c>
      <c r="O734" s="27"/>
      <c r="P734" s="27"/>
      <c r="R734" s="27"/>
    </row>
    <row r="735" spans="1:18" s="27" customFormat="1" ht="38.25" x14ac:dyDescent="0.25">
      <c r="A735" s="341">
        <v>37</v>
      </c>
      <c r="B735" s="342"/>
      <c r="C735" s="343"/>
      <c r="D735" s="127" t="s">
        <v>127</v>
      </c>
      <c r="E735" s="128">
        <f>E736</f>
        <v>2759.94</v>
      </c>
      <c r="F735" s="128">
        <f t="shared" ref="F735:J736" si="275">F736</f>
        <v>15000</v>
      </c>
      <c r="G735" s="128">
        <f t="shared" si="275"/>
        <v>1990.8421262193906</v>
      </c>
      <c r="H735" s="128">
        <f t="shared" si="275"/>
        <v>3900</v>
      </c>
      <c r="I735" s="128">
        <f t="shared" si="275"/>
        <v>2174.16</v>
      </c>
      <c r="J735" s="128">
        <f t="shared" si="275"/>
        <v>2174.16</v>
      </c>
      <c r="K735" s="214">
        <f t="shared" si="270"/>
        <v>100</v>
      </c>
      <c r="O735"/>
      <c r="P735"/>
      <c r="R735"/>
    </row>
    <row r="736" spans="1:18" s="27" customFormat="1" ht="25.5" x14ac:dyDescent="0.25">
      <c r="A736" s="332">
        <v>372</v>
      </c>
      <c r="B736" s="333"/>
      <c r="C736" s="334"/>
      <c r="D736" s="28" t="s">
        <v>90</v>
      </c>
      <c r="E736" s="25">
        <f>E737</f>
        <v>2759.94</v>
      </c>
      <c r="F736" s="25">
        <f t="shared" si="275"/>
        <v>15000</v>
      </c>
      <c r="G736" s="25">
        <f t="shared" si="275"/>
        <v>1990.8421262193906</v>
      </c>
      <c r="H736" s="25">
        <f t="shared" si="275"/>
        <v>3900</v>
      </c>
      <c r="I736" s="25">
        <f t="shared" si="275"/>
        <v>2174.16</v>
      </c>
      <c r="J736" s="25">
        <f t="shared" si="275"/>
        <v>2174.16</v>
      </c>
      <c r="K736" s="210">
        <f t="shared" si="270"/>
        <v>100</v>
      </c>
    </row>
    <row r="737" spans="1:18" ht="25.5" x14ac:dyDescent="0.25">
      <c r="A737" s="335">
        <v>3721</v>
      </c>
      <c r="B737" s="336"/>
      <c r="C737" s="337"/>
      <c r="D737" s="29" t="s">
        <v>91</v>
      </c>
      <c r="E737" s="26">
        <v>2759.94</v>
      </c>
      <c r="F737" s="26">
        <v>15000</v>
      </c>
      <c r="G737" s="26">
        <f>F737/7.5345</f>
        <v>1990.8421262193906</v>
      </c>
      <c r="H737" s="26">
        <v>3900</v>
      </c>
      <c r="I737" s="26">
        <v>2174.16</v>
      </c>
      <c r="J737" s="26">
        <v>2174.16</v>
      </c>
      <c r="K737" s="213">
        <f t="shared" si="270"/>
        <v>100</v>
      </c>
      <c r="O737" s="27"/>
      <c r="P737" s="27"/>
      <c r="R737" s="27"/>
    </row>
    <row r="738" spans="1:18" s="27" customFormat="1" ht="25.5" x14ac:dyDescent="0.25">
      <c r="A738" s="352" t="s">
        <v>206</v>
      </c>
      <c r="B738" s="353"/>
      <c r="C738" s="354"/>
      <c r="D738" s="30" t="s">
        <v>207</v>
      </c>
      <c r="E738" s="52">
        <f>E739</f>
        <v>44434.390000000007</v>
      </c>
      <c r="F738" s="52">
        <f t="shared" ref="F738:J738" si="276">F739</f>
        <v>510000</v>
      </c>
      <c r="G738" s="52">
        <f t="shared" si="276"/>
        <v>67688.632291459289</v>
      </c>
      <c r="H738" s="52">
        <f t="shared" si="276"/>
        <v>61600</v>
      </c>
      <c r="I738" s="52">
        <f t="shared" si="276"/>
        <v>50411.27</v>
      </c>
      <c r="J738" s="52">
        <f t="shared" si="276"/>
        <v>50411.27</v>
      </c>
      <c r="K738" s="208">
        <f t="shared" si="270"/>
        <v>100</v>
      </c>
      <c r="O738"/>
      <c r="P738"/>
      <c r="R738"/>
    </row>
    <row r="739" spans="1:18" s="27" customFormat="1" x14ac:dyDescent="0.25">
      <c r="A739" s="338" t="s">
        <v>177</v>
      </c>
      <c r="B739" s="339"/>
      <c r="C739" s="340"/>
      <c r="D739" s="31" t="s">
        <v>178</v>
      </c>
      <c r="E739" s="53">
        <f>E740+E744</f>
        <v>44434.390000000007</v>
      </c>
      <c r="F739" s="53">
        <f t="shared" ref="F739:J739" si="277">F740+F744</f>
        <v>510000</v>
      </c>
      <c r="G739" s="53">
        <f t="shared" si="277"/>
        <v>67688.632291459289</v>
      </c>
      <c r="H739" s="53">
        <f t="shared" si="277"/>
        <v>61600</v>
      </c>
      <c r="I739" s="53">
        <f t="shared" si="277"/>
        <v>50411.27</v>
      </c>
      <c r="J739" s="53">
        <f t="shared" si="277"/>
        <v>50411.27</v>
      </c>
      <c r="K739" s="209">
        <f t="shared" si="270"/>
        <v>100</v>
      </c>
    </row>
    <row r="740" spans="1:18" s="27" customFormat="1" x14ac:dyDescent="0.25">
      <c r="A740" s="347">
        <v>3</v>
      </c>
      <c r="B740" s="348"/>
      <c r="C740" s="349"/>
      <c r="D740" s="28" t="s">
        <v>14</v>
      </c>
      <c r="E740" s="25">
        <f t="shared" ref="E740:J742" si="278">E741</f>
        <v>43829.91</v>
      </c>
      <c r="F740" s="25">
        <f t="shared" si="278"/>
        <v>370000</v>
      </c>
      <c r="G740" s="25">
        <f t="shared" si="278"/>
        <v>49107.439113411638</v>
      </c>
      <c r="H740" s="25">
        <f t="shared" si="278"/>
        <v>41600</v>
      </c>
      <c r="I740" s="25">
        <f t="shared" si="278"/>
        <v>44202.85</v>
      </c>
      <c r="J740" s="25">
        <f t="shared" si="278"/>
        <v>44202.85</v>
      </c>
      <c r="K740" s="210">
        <f t="shared" si="270"/>
        <v>100</v>
      </c>
    </row>
    <row r="741" spans="1:18" s="27" customFormat="1" ht="38.25" x14ac:dyDescent="0.25">
      <c r="A741" s="341">
        <v>37</v>
      </c>
      <c r="B741" s="342"/>
      <c r="C741" s="343"/>
      <c r="D741" s="127" t="s">
        <v>127</v>
      </c>
      <c r="E741" s="128">
        <f t="shared" si="278"/>
        <v>43829.91</v>
      </c>
      <c r="F741" s="128">
        <f t="shared" si="278"/>
        <v>370000</v>
      </c>
      <c r="G741" s="128">
        <f t="shared" si="278"/>
        <v>49107.439113411638</v>
      </c>
      <c r="H741" s="128">
        <f t="shared" si="278"/>
        <v>41600</v>
      </c>
      <c r="I741" s="128">
        <f t="shared" si="278"/>
        <v>44202.85</v>
      </c>
      <c r="J741" s="128">
        <f t="shared" si="278"/>
        <v>44202.85</v>
      </c>
      <c r="K741" s="214">
        <f t="shared" si="270"/>
        <v>100</v>
      </c>
    </row>
    <row r="742" spans="1:18" s="27" customFormat="1" ht="25.5" x14ac:dyDescent="0.25">
      <c r="A742" s="332">
        <v>372</v>
      </c>
      <c r="B742" s="333"/>
      <c r="C742" s="334"/>
      <c r="D742" s="28" t="s">
        <v>90</v>
      </c>
      <c r="E742" s="25">
        <f t="shared" si="278"/>
        <v>43829.91</v>
      </c>
      <c r="F742" s="25">
        <f t="shared" si="278"/>
        <v>370000</v>
      </c>
      <c r="G742" s="25">
        <f t="shared" si="278"/>
        <v>49107.439113411638</v>
      </c>
      <c r="H742" s="25">
        <f t="shared" si="278"/>
        <v>41600</v>
      </c>
      <c r="I742" s="25">
        <f t="shared" si="278"/>
        <v>44202.85</v>
      </c>
      <c r="J742" s="25">
        <f t="shared" si="278"/>
        <v>44202.85</v>
      </c>
      <c r="K742" s="210">
        <f t="shared" si="270"/>
        <v>100</v>
      </c>
    </row>
    <row r="743" spans="1:18" ht="25.5" x14ac:dyDescent="0.25">
      <c r="A743" s="335">
        <v>3722</v>
      </c>
      <c r="B743" s="336"/>
      <c r="C743" s="337"/>
      <c r="D743" s="29" t="s">
        <v>92</v>
      </c>
      <c r="E743" s="26">
        <v>43829.91</v>
      </c>
      <c r="F743" s="26">
        <v>370000</v>
      </c>
      <c r="G743" s="26">
        <f>F743/7.5345</f>
        <v>49107.439113411638</v>
      </c>
      <c r="H743" s="26">
        <v>41600</v>
      </c>
      <c r="I743" s="26">
        <v>44202.85</v>
      </c>
      <c r="J743" s="26">
        <v>44202.85</v>
      </c>
      <c r="K743" s="213">
        <f t="shared" si="270"/>
        <v>100</v>
      </c>
      <c r="O743" s="27"/>
      <c r="P743" s="27"/>
      <c r="R743" s="27"/>
    </row>
    <row r="744" spans="1:18" s="27" customFormat="1" ht="25.5" x14ac:dyDescent="0.25">
      <c r="A744" s="347">
        <v>4</v>
      </c>
      <c r="B744" s="348"/>
      <c r="C744" s="349"/>
      <c r="D744" s="28" t="s">
        <v>16</v>
      </c>
      <c r="E744" s="25">
        <f t="shared" ref="E744:J746" si="279">E745</f>
        <v>604.48</v>
      </c>
      <c r="F744" s="25">
        <f t="shared" si="279"/>
        <v>140000</v>
      </c>
      <c r="G744" s="25">
        <f t="shared" si="279"/>
        <v>18581.193178047648</v>
      </c>
      <c r="H744" s="25">
        <f t="shared" si="279"/>
        <v>20000</v>
      </c>
      <c r="I744" s="25">
        <f t="shared" si="279"/>
        <v>6208.42</v>
      </c>
      <c r="J744" s="25">
        <v>6208.42</v>
      </c>
      <c r="K744" s="210">
        <f t="shared" si="270"/>
        <v>100</v>
      </c>
      <c r="O744"/>
      <c r="P744"/>
      <c r="R744"/>
    </row>
    <row r="745" spans="1:18" s="27" customFormat="1" ht="38.25" x14ac:dyDescent="0.25">
      <c r="A745" s="341">
        <v>42</v>
      </c>
      <c r="B745" s="342"/>
      <c r="C745" s="343"/>
      <c r="D745" s="127" t="s">
        <v>34</v>
      </c>
      <c r="E745" s="128">
        <f t="shared" si="279"/>
        <v>604.48</v>
      </c>
      <c r="F745" s="128">
        <f t="shared" si="279"/>
        <v>140000</v>
      </c>
      <c r="G745" s="128">
        <f t="shared" si="279"/>
        <v>18581.193178047648</v>
      </c>
      <c r="H745" s="128">
        <f t="shared" si="279"/>
        <v>20000</v>
      </c>
      <c r="I745" s="128">
        <f t="shared" si="279"/>
        <v>6208.42</v>
      </c>
      <c r="J745" s="128">
        <f t="shared" si="279"/>
        <v>0</v>
      </c>
      <c r="K745" s="214">
        <f t="shared" si="270"/>
        <v>0</v>
      </c>
    </row>
    <row r="746" spans="1:18" s="27" customFormat="1" ht="25.5" x14ac:dyDescent="0.25">
      <c r="A746" s="332">
        <v>424</v>
      </c>
      <c r="B746" s="333"/>
      <c r="C746" s="334"/>
      <c r="D746" s="28" t="s">
        <v>200</v>
      </c>
      <c r="E746" s="25">
        <f t="shared" si="279"/>
        <v>604.48</v>
      </c>
      <c r="F746" s="25">
        <f t="shared" si="279"/>
        <v>140000</v>
      </c>
      <c r="G746" s="25">
        <f t="shared" si="279"/>
        <v>18581.193178047648</v>
      </c>
      <c r="H746" s="25">
        <f t="shared" si="279"/>
        <v>20000</v>
      </c>
      <c r="I746" s="25">
        <f t="shared" si="279"/>
        <v>6208.42</v>
      </c>
      <c r="J746" s="25">
        <f t="shared" si="279"/>
        <v>0</v>
      </c>
      <c r="K746" s="210">
        <f t="shared" si="270"/>
        <v>0</v>
      </c>
    </row>
    <row r="747" spans="1:18" x14ac:dyDescent="0.25">
      <c r="A747" s="335">
        <v>4241</v>
      </c>
      <c r="B747" s="336"/>
      <c r="C747" s="337"/>
      <c r="D747" s="29" t="s">
        <v>201</v>
      </c>
      <c r="E747" s="26">
        <v>604.48</v>
      </c>
      <c r="F747" s="26">
        <v>140000</v>
      </c>
      <c r="G747" s="26">
        <f>F747/7.5345</f>
        <v>18581.193178047648</v>
      </c>
      <c r="H747" s="26">
        <v>20000</v>
      </c>
      <c r="I747" s="26">
        <v>6208.42</v>
      </c>
      <c r="J747" s="26"/>
      <c r="K747" s="213">
        <f t="shared" si="270"/>
        <v>0</v>
      </c>
      <c r="O747" s="27"/>
      <c r="P747" s="27"/>
      <c r="R747" s="27"/>
    </row>
    <row r="748" spans="1:18" x14ac:dyDescent="0.25">
      <c r="E748" s="129"/>
    </row>
    <row r="750" spans="1:18" x14ac:dyDescent="0.25">
      <c r="I750" s="39"/>
      <c r="J750" s="216"/>
    </row>
  </sheetData>
  <autoFilter ref="A11:K749">
    <filterColumn colId="0" showButton="0"/>
    <filterColumn colId="1" showButton="0"/>
  </autoFilter>
  <mergeCells count="736">
    <mergeCell ref="A180:C180"/>
    <mergeCell ref="A181:C181"/>
    <mergeCell ref="A182:C182"/>
    <mergeCell ref="A183:C183"/>
    <mergeCell ref="A184:C184"/>
    <mergeCell ref="A127:C127"/>
    <mergeCell ref="A126:C126"/>
    <mergeCell ref="A170:C170"/>
    <mergeCell ref="A185:C185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68:C168"/>
    <mergeCell ref="A169:C169"/>
    <mergeCell ref="A144:C144"/>
    <mergeCell ref="A145:C145"/>
    <mergeCell ref="A146:C146"/>
    <mergeCell ref="A147:C147"/>
    <mergeCell ref="A577:C577"/>
    <mergeCell ref="A578:C578"/>
    <mergeCell ref="A579:C579"/>
    <mergeCell ref="A580:C580"/>
    <mergeCell ref="A581:C581"/>
    <mergeCell ref="A566:C566"/>
    <mergeCell ref="A567:C567"/>
    <mergeCell ref="A568:C568"/>
    <mergeCell ref="A569:C569"/>
    <mergeCell ref="A570:C570"/>
    <mergeCell ref="A571:C571"/>
    <mergeCell ref="A573:C573"/>
    <mergeCell ref="A574:C574"/>
    <mergeCell ref="A576:C576"/>
    <mergeCell ref="A572:C572"/>
    <mergeCell ref="A557:C557"/>
    <mergeCell ref="A558:C558"/>
    <mergeCell ref="A559:C559"/>
    <mergeCell ref="A560:C560"/>
    <mergeCell ref="A561:C561"/>
    <mergeCell ref="A562:C562"/>
    <mergeCell ref="A563:C563"/>
    <mergeCell ref="A564:C564"/>
    <mergeCell ref="A565:C565"/>
    <mergeCell ref="A548:C548"/>
    <mergeCell ref="A549:C549"/>
    <mergeCell ref="A550:C550"/>
    <mergeCell ref="A551:C551"/>
    <mergeCell ref="A552:C552"/>
    <mergeCell ref="A553:C553"/>
    <mergeCell ref="A554:C554"/>
    <mergeCell ref="A555:C555"/>
    <mergeCell ref="A556:C556"/>
    <mergeCell ref="A539:C539"/>
    <mergeCell ref="A540:C540"/>
    <mergeCell ref="A541:C541"/>
    <mergeCell ref="A542:C542"/>
    <mergeCell ref="A543:C543"/>
    <mergeCell ref="A544:C544"/>
    <mergeCell ref="A545:C545"/>
    <mergeCell ref="A546:C546"/>
    <mergeCell ref="A547:C547"/>
    <mergeCell ref="A520:C520"/>
    <mergeCell ref="A521:C521"/>
    <mergeCell ref="A522:C522"/>
    <mergeCell ref="A523:C523"/>
    <mergeCell ref="A524:C524"/>
    <mergeCell ref="A525:C525"/>
    <mergeCell ref="A526:C526"/>
    <mergeCell ref="A500:C500"/>
    <mergeCell ref="A501:C501"/>
    <mergeCell ref="A502:C502"/>
    <mergeCell ref="A503:C503"/>
    <mergeCell ref="A504:C504"/>
    <mergeCell ref="A505:C505"/>
    <mergeCell ref="A494:C494"/>
    <mergeCell ref="A495:C495"/>
    <mergeCell ref="A496:C496"/>
    <mergeCell ref="A497:C497"/>
    <mergeCell ref="A498:C498"/>
    <mergeCell ref="A499:C499"/>
    <mergeCell ref="A484:C484"/>
    <mergeCell ref="A485:C485"/>
    <mergeCell ref="A486:C486"/>
    <mergeCell ref="A487:C487"/>
    <mergeCell ref="A489:C489"/>
    <mergeCell ref="A493:C493"/>
    <mergeCell ref="A698:C698"/>
    <mergeCell ref="A666:C666"/>
    <mergeCell ref="A667:C667"/>
    <mergeCell ref="A711:C711"/>
    <mergeCell ref="A713:C713"/>
    <mergeCell ref="A478:C478"/>
    <mergeCell ref="A479:C479"/>
    <mergeCell ref="A480:C480"/>
    <mergeCell ref="A481:C481"/>
    <mergeCell ref="A506:C506"/>
    <mergeCell ref="A507:C507"/>
    <mergeCell ref="A488:C488"/>
    <mergeCell ref="A490:C490"/>
    <mergeCell ref="A491:C491"/>
    <mergeCell ref="A492:C492"/>
    <mergeCell ref="A516:C516"/>
    <mergeCell ref="A517:C517"/>
    <mergeCell ref="A518:C518"/>
    <mergeCell ref="A519:C519"/>
    <mergeCell ref="A697:C697"/>
    <mergeCell ref="A668:C668"/>
    <mergeCell ref="A669:C669"/>
    <mergeCell ref="A670:C670"/>
    <mergeCell ref="A671:C671"/>
    <mergeCell ref="A593:C593"/>
    <mergeCell ref="A594:C594"/>
    <mergeCell ref="A595:C595"/>
    <mergeCell ref="A684:C684"/>
    <mergeCell ref="A685:C685"/>
    <mergeCell ref="A686:C686"/>
    <mergeCell ref="A687:C687"/>
    <mergeCell ref="A688:C688"/>
    <mergeCell ref="A676:C676"/>
    <mergeCell ref="A677:C677"/>
    <mergeCell ref="A678:C678"/>
    <mergeCell ref="A682:C682"/>
    <mergeCell ref="A683:C683"/>
    <mergeCell ref="A673:C673"/>
    <mergeCell ref="A674:C674"/>
    <mergeCell ref="A679:C679"/>
    <mergeCell ref="A680:C680"/>
    <mergeCell ref="A681:C681"/>
    <mergeCell ref="A654:C654"/>
    <mergeCell ref="A655:C655"/>
    <mergeCell ref="A656:C656"/>
    <mergeCell ref="A657:C657"/>
    <mergeCell ref="A658:C658"/>
    <mergeCell ref="A659:C659"/>
    <mergeCell ref="A744:C744"/>
    <mergeCell ref="A745:C745"/>
    <mergeCell ref="A746:C746"/>
    <mergeCell ref="A747:C747"/>
    <mergeCell ref="A735:C735"/>
    <mergeCell ref="A736:C736"/>
    <mergeCell ref="A737:C737"/>
    <mergeCell ref="A738:C738"/>
    <mergeCell ref="A739:C739"/>
    <mergeCell ref="A740:C740"/>
    <mergeCell ref="A741:C741"/>
    <mergeCell ref="A742:C742"/>
    <mergeCell ref="A743:C743"/>
    <mergeCell ref="A726:C726"/>
    <mergeCell ref="A727:C727"/>
    <mergeCell ref="A728:C728"/>
    <mergeCell ref="A729:C729"/>
    <mergeCell ref="A730:C730"/>
    <mergeCell ref="A731:C731"/>
    <mergeCell ref="A732:C732"/>
    <mergeCell ref="A733:C733"/>
    <mergeCell ref="A734:C734"/>
    <mergeCell ref="A722:C722"/>
    <mergeCell ref="A725:C725"/>
    <mergeCell ref="A716:C716"/>
    <mergeCell ref="A717:C717"/>
    <mergeCell ref="A718:C718"/>
    <mergeCell ref="A719:C719"/>
    <mergeCell ref="A720:C720"/>
    <mergeCell ref="A721:C721"/>
    <mergeCell ref="A699:C699"/>
    <mergeCell ref="A700:C700"/>
    <mergeCell ref="A701:C701"/>
    <mergeCell ref="A702:C702"/>
    <mergeCell ref="A714:C714"/>
    <mergeCell ref="A715:C715"/>
    <mergeCell ref="A723:C723"/>
    <mergeCell ref="A724:C724"/>
    <mergeCell ref="A705:C705"/>
    <mergeCell ref="A704:C704"/>
    <mergeCell ref="A706:C706"/>
    <mergeCell ref="A707:C707"/>
    <mergeCell ref="A708:C708"/>
    <mergeCell ref="A709:C709"/>
    <mergeCell ref="A712:C712"/>
    <mergeCell ref="A703:C703"/>
    <mergeCell ref="A690:C690"/>
    <mergeCell ref="A691:C691"/>
    <mergeCell ref="A692:C692"/>
    <mergeCell ref="A693:C693"/>
    <mergeCell ref="A694:C694"/>
    <mergeCell ref="A695:C695"/>
    <mergeCell ref="A696:C696"/>
    <mergeCell ref="A660:C660"/>
    <mergeCell ref="A661:C661"/>
    <mergeCell ref="A662:C662"/>
    <mergeCell ref="A663:C663"/>
    <mergeCell ref="A664:C664"/>
    <mergeCell ref="A665:C665"/>
    <mergeCell ref="A672:C672"/>
    <mergeCell ref="A689:C689"/>
    <mergeCell ref="A648:C648"/>
    <mergeCell ref="A649:C649"/>
    <mergeCell ref="A650:C650"/>
    <mergeCell ref="A651:C651"/>
    <mergeCell ref="A652:C652"/>
    <mergeCell ref="A653:C653"/>
    <mergeCell ref="A642:C642"/>
    <mergeCell ref="A643:C643"/>
    <mergeCell ref="A644:C644"/>
    <mergeCell ref="A645:C645"/>
    <mergeCell ref="A646:C646"/>
    <mergeCell ref="A647:C647"/>
    <mergeCell ref="A636:C636"/>
    <mergeCell ref="A637:C637"/>
    <mergeCell ref="A638:C638"/>
    <mergeCell ref="A639:C639"/>
    <mergeCell ref="A640:C640"/>
    <mergeCell ref="A641:C641"/>
    <mergeCell ref="A630:C630"/>
    <mergeCell ref="A631:C631"/>
    <mergeCell ref="A632:C632"/>
    <mergeCell ref="A633:C633"/>
    <mergeCell ref="A634:C634"/>
    <mergeCell ref="A635:C635"/>
    <mergeCell ref="A623:C623"/>
    <mergeCell ref="A624:C624"/>
    <mergeCell ref="A625:C625"/>
    <mergeCell ref="A626:C626"/>
    <mergeCell ref="A627:C627"/>
    <mergeCell ref="A629:C629"/>
    <mergeCell ref="A617:C617"/>
    <mergeCell ref="A618:C618"/>
    <mergeCell ref="A619:C619"/>
    <mergeCell ref="A620:C620"/>
    <mergeCell ref="A621:C621"/>
    <mergeCell ref="A622:C622"/>
    <mergeCell ref="A628:C628"/>
    <mergeCell ref="A603:C603"/>
    <mergeCell ref="A612:C612"/>
    <mergeCell ref="A613:C613"/>
    <mergeCell ref="A614:C614"/>
    <mergeCell ref="A615:C615"/>
    <mergeCell ref="A616:C616"/>
    <mergeCell ref="A596:C596"/>
    <mergeCell ref="A597:C597"/>
    <mergeCell ref="A598:C598"/>
    <mergeCell ref="A599:C599"/>
    <mergeCell ref="A600:C600"/>
    <mergeCell ref="A601:C601"/>
    <mergeCell ref="A610:C610"/>
    <mergeCell ref="A611:C611"/>
    <mergeCell ref="A604:C604"/>
    <mergeCell ref="A605:C605"/>
    <mergeCell ref="A602:C602"/>
    <mergeCell ref="A587:C587"/>
    <mergeCell ref="A588:C588"/>
    <mergeCell ref="A589:C589"/>
    <mergeCell ref="A590:C590"/>
    <mergeCell ref="A591:C591"/>
    <mergeCell ref="A592:C592"/>
    <mergeCell ref="A514:C514"/>
    <mergeCell ref="A515:C515"/>
    <mergeCell ref="A583:C583"/>
    <mergeCell ref="A584:C584"/>
    <mergeCell ref="A585:C585"/>
    <mergeCell ref="A586:C586"/>
    <mergeCell ref="A527:C527"/>
    <mergeCell ref="A528:C528"/>
    <mergeCell ref="A529:C529"/>
    <mergeCell ref="A530:C530"/>
    <mergeCell ref="A531:C531"/>
    <mergeCell ref="A532:C532"/>
    <mergeCell ref="A533:C533"/>
    <mergeCell ref="A534:C534"/>
    <mergeCell ref="A535:C535"/>
    <mergeCell ref="A536:C536"/>
    <mergeCell ref="A537:C537"/>
    <mergeCell ref="A538:C538"/>
    <mergeCell ref="A474:C474"/>
    <mergeCell ref="A475:C475"/>
    <mergeCell ref="A476:C476"/>
    <mergeCell ref="A477:C477"/>
    <mergeCell ref="A482:C482"/>
    <mergeCell ref="A483:C483"/>
    <mergeCell ref="A468:C468"/>
    <mergeCell ref="A469:C469"/>
    <mergeCell ref="A470:C470"/>
    <mergeCell ref="A471:C471"/>
    <mergeCell ref="A472:C472"/>
    <mergeCell ref="A473:C473"/>
    <mergeCell ref="A462:C462"/>
    <mergeCell ref="A463:C463"/>
    <mergeCell ref="A464:C464"/>
    <mergeCell ref="A465:C465"/>
    <mergeCell ref="A466:C466"/>
    <mergeCell ref="A467:C467"/>
    <mergeCell ref="A456:C456"/>
    <mergeCell ref="A457:C457"/>
    <mergeCell ref="A458:C458"/>
    <mergeCell ref="A459:C459"/>
    <mergeCell ref="A460:C460"/>
    <mergeCell ref="A461:C461"/>
    <mergeCell ref="A439:C439"/>
    <mergeCell ref="A442:C442"/>
    <mergeCell ref="A444:C444"/>
    <mergeCell ref="A448:C448"/>
    <mergeCell ref="A454:C454"/>
    <mergeCell ref="A455:C455"/>
    <mergeCell ref="A440:C440"/>
    <mergeCell ref="A441:C441"/>
    <mergeCell ref="A445:C445"/>
    <mergeCell ref="A446:C446"/>
    <mergeCell ref="A447:C447"/>
    <mergeCell ref="A449:C449"/>
    <mergeCell ref="A450:C450"/>
    <mergeCell ref="A451:C451"/>
    <mergeCell ref="A452:C452"/>
    <mergeCell ref="A453:C453"/>
    <mergeCell ref="A427:C427"/>
    <mergeCell ref="A431:C431"/>
    <mergeCell ref="A432:C432"/>
    <mergeCell ref="A433:C433"/>
    <mergeCell ref="A437:C437"/>
    <mergeCell ref="A438:C438"/>
    <mergeCell ref="A418:C418"/>
    <mergeCell ref="A421:C421"/>
    <mergeCell ref="A422:C422"/>
    <mergeCell ref="A423:C423"/>
    <mergeCell ref="A424:C424"/>
    <mergeCell ref="A425:C425"/>
    <mergeCell ref="A419:C419"/>
    <mergeCell ref="A420:C420"/>
    <mergeCell ref="A434:C434"/>
    <mergeCell ref="A435:C435"/>
    <mergeCell ref="A436:C436"/>
    <mergeCell ref="A426:C426"/>
    <mergeCell ref="A428:C428"/>
    <mergeCell ref="A429:C429"/>
    <mergeCell ref="A430:C430"/>
    <mergeCell ref="A411:C411"/>
    <mergeCell ref="A412:C412"/>
    <mergeCell ref="A413:C413"/>
    <mergeCell ref="A414:C414"/>
    <mergeCell ref="A415:C415"/>
    <mergeCell ref="A417:C417"/>
    <mergeCell ref="A388:C388"/>
    <mergeCell ref="A395:C395"/>
    <mergeCell ref="A396:C396"/>
    <mergeCell ref="A397:C397"/>
    <mergeCell ref="A398:C398"/>
    <mergeCell ref="A410:C410"/>
    <mergeCell ref="A389:C389"/>
    <mergeCell ref="A390:C390"/>
    <mergeCell ref="A391:C391"/>
    <mergeCell ref="A392:C392"/>
    <mergeCell ref="A393:C393"/>
    <mergeCell ref="A394:C394"/>
    <mergeCell ref="A416:C416"/>
    <mergeCell ref="A407:C407"/>
    <mergeCell ref="A382:C382"/>
    <mergeCell ref="A383:C383"/>
    <mergeCell ref="A384:C384"/>
    <mergeCell ref="A385:C385"/>
    <mergeCell ref="A386:C386"/>
    <mergeCell ref="A387:C387"/>
    <mergeCell ref="A376:C376"/>
    <mergeCell ref="A377:C377"/>
    <mergeCell ref="A378:C378"/>
    <mergeCell ref="A379:C379"/>
    <mergeCell ref="A380:C380"/>
    <mergeCell ref="A381:C381"/>
    <mergeCell ref="A372:C372"/>
    <mergeCell ref="A373:C373"/>
    <mergeCell ref="A374:C374"/>
    <mergeCell ref="A362:C362"/>
    <mergeCell ref="A364:C364"/>
    <mergeCell ref="A365:C365"/>
    <mergeCell ref="A366:C366"/>
    <mergeCell ref="A367:C367"/>
    <mergeCell ref="A368:C368"/>
    <mergeCell ref="A363:C363"/>
    <mergeCell ref="A306:C306"/>
    <mergeCell ref="A307:C307"/>
    <mergeCell ref="A308:C308"/>
    <mergeCell ref="A325:C325"/>
    <mergeCell ref="A333:C333"/>
    <mergeCell ref="A334:C334"/>
    <mergeCell ref="A335:C335"/>
    <mergeCell ref="A338:C338"/>
    <mergeCell ref="A339:C339"/>
    <mergeCell ref="A315:C315"/>
    <mergeCell ref="A318:C318"/>
    <mergeCell ref="A319:C319"/>
    <mergeCell ref="A320:C320"/>
    <mergeCell ref="A321:C321"/>
    <mergeCell ref="A322:C322"/>
    <mergeCell ref="A316:C316"/>
    <mergeCell ref="A317:C317"/>
    <mergeCell ref="A323:C323"/>
    <mergeCell ref="A324:C324"/>
    <mergeCell ref="A326:C326"/>
    <mergeCell ref="A327:C327"/>
    <mergeCell ref="A328:C328"/>
    <mergeCell ref="A329:C329"/>
    <mergeCell ref="A336:C336"/>
    <mergeCell ref="A256:C256"/>
    <mergeCell ref="A257:C257"/>
    <mergeCell ref="A262:C262"/>
    <mergeCell ref="A263:C263"/>
    <mergeCell ref="A264:C264"/>
    <mergeCell ref="A274:C274"/>
    <mergeCell ref="A250:C250"/>
    <mergeCell ref="A251:C251"/>
    <mergeCell ref="A252:C252"/>
    <mergeCell ref="A253:C253"/>
    <mergeCell ref="A254:C254"/>
    <mergeCell ref="A255:C255"/>
    <mergeCell ref="A268:C268"/>
    <mergeCell ref="A269:C269"/>
    <mergeCell ref="A271:C271"/>
    <mergeCell ref="A272:C272"/>
    <mergeCell ref="A270:C270"/>
    <mergeCell ref="A258:C258"/>
    <mergeCell ref="A259:C259"/>
    <mergeCell ref="A260:C260"/>
    <mergeCell ref="A261:C261"/>
    <mergeCell ref="A240:C240"/>
    <mergeCell ref="A241:C241"/>
    <mergeCell ref="A242:C242"/>
    <mergeCell ref="A243:C243"/>
    <mergeCell ref="A244:C244"/>
    <mergeCell ref="A247:C247"/>
    <mergeCell ref="A231:C231"/>
    <mergeCell ref="A235:C235"/>
    <mergeCell ref="A236:C236"/>
    <mergeCell ref="A237:C237"/>
    <mergeCell ref="A238:C238"/>
    <mergeCell ref="A239:C239"/>
    <mergeCell ref="A232:C232"/>
    <mergeCell ref="A234:C234"/>
    <mergeCell ref="A233:C233"/>
    <mergeCell ref="A245:C245"/>
    <mergeCell ref="A246:C246"/>
    <mergeCell ref="A214:C214"/>
    <mergeCell ref="A215:C215"/>
    <mergeCell ref="A216:C216"/>
    <mergeCell ref="A217:C217"/>
    <mergeCell ref="A229:C229"/>
    <mergeCell ref="A230:C230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8:C218"/>
    <mergeCell ref="A219:C219"/>
    <mergeCell ref="A223:C223"/>
    <mergeCell ref="A225:C225"/>
    <mergeCell ref="A226:C226"/>
    <mergeCell ref="A227:C227"/>
    <mergeCell ref="A228:C228"/>
    <mergeCell ref="A222:C222"/>
    <mergeCell ref="A198:C198"/>
    <mergeCell ref="A199:C199"/>
    <mergeCell ref="A200:C200"/>
    <mergeCell ref="A201:C201"/>
    <mergeCell ref="A202:C202"/>
    <mergeCell ref="A203:C203"/>
    <mergeCell ref="A192:C192"/>
    <mergeCell ref="A193:C193"/>
    <mergeCell ref="A194:C194"/>
    <mergeCell ref="A195:C195"/>
    <mergeCell ref="A196:C196"/>
    <mergeCell ref="A197:C197"/>
    <mergeCell ref="A186:C186"/>
    <mergeCell ref="A187:C187"/>
    <mergeCell ref="A188:C188"/>
    <mergeCell ref="A189:C189"/>
    <mergeCell ref="A190:C190"/>
    <mergeCell ref="A191:C191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48:C148"/>
    <mergeCell ref="A149:C149"/>
    <mergeCell ref="A138:C138"/>
    <mergeCell ref="A139:C139"/>
    <mergeCell ref="A140:C140"/>
    <mergeCell ref="A141:C141"/>
    <mergeCell ref="A142:C142"/>
    <mergeCell ref="A143:C143"/>
    <mergeCell ref="A132:C132"/>
    <mergeCell ref="A133:C133"/>
    <mergeCell ref="A134:C134"/>
    <mergeCell ref="A135:C135"/>
    <mergeCell ref="A136:C136"/>
    <mergeCell ref="A137:C137"/>
    <mergeCell ref="A128:C128"/>
    <mergeCell ref="A129:C129"/>
    <mergeCell ref="A130:C130"/>
    <mergeCell ref="A131:C131"/>
    <mergeCell ref="A120:C120"/>
    <mergeCell ref="A121:C121"/>
    <mergeCell ref="A122:C122"/>
    <mergeCell ref="A123:C123"/>
    <mergeCell ref="A124:C124"/>
    <mergeCell ref="A125:C125"/>
    <mergeCell ref="A117:C117"/>
    <mergeCell ref="A118:C118"/>
    <mergeCell ref="A119:C119"/>
    <mergeCell ref="A108:C108"/>
    <mergeCell ref="A109:C109"/>
    <mergeCell ref="A110:C110"/>
    <mergeCell ref="A111:C111"/>
    <mergeCell ref="A112:C112"/>
    <mergeCell ref="A113:C113"/>
    <mergeCell ref="A81:C81"/>
    <mergeCell ref="A82:C82"/>
    <mergeCell ref="A83:C83"/>
    <mergeCell ref="A84:C84"/>
    <mergeCell ref="A102:C102"/>
    <mergeCell ref="A103:C103"/>
    <mergeCell ref="A104:C104"/>
    <mergeCell ref="A105:C105"/>
    <mergeCell ref="A106:C106"/>
    <mergeCell ref="A98:C98"/>
    <mergeCell ref="A99:C99"/>
    <mergeCell ref="A100:C100"/>
    <mergeCell ref="A101:C101"/>
    <mergeCell ref="A68:C68"/>
    <mergeCell ref="A69:C69"/>
    <mergeCell ref="A70:C70"/>
    <mergeCell ref="A71:C71"/>
    <mergeCell ref="A72:C72"/>
    <mergeCell ref="A73:C73"/>
    <mergeCell ref="A78:C78"/>
    <mergeCell ref="A79:C79"/>
    <mergeCell ref="A80:C80"/>
    <mergeCell ref="A62:C62"/>
    <mergeCell ref="A63:C63"/>
    <mergeCell ref="A64:C64"/>
    <mergeCell ref="A65:C65"/>
    <mergeCell ref="A66:C66"/>
    <mergeCell ref="A67:C67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9:C39"/>
    <mergeCell ref="A42:C42"/>
    <mergeCell ref="A43:C43"/>
    <mergeCell ref="A40:C40"/>
    <mergeCell ref="A41:C41"/>
    <mergeCell ref="A30:C30"/>
    <mergeCell ref="A31:C31"/>
    <mergeCell ref="A32:C32"/>
    <mergeCell ref="A33:C33"/>
    <mergeCell ref="A34:C34"/>
    <mergeCell ref="A35:C35"/>
    <mergeCell ref="A29:C29"/>
    <mergeCell ref="A24:C24"/>
    <mergeCell ref="A26:C26"/>
    <mergeCell ref="A19:C19"/>
    <mergeCell ref="A20:C20"/>
    <mergeCell ref="A21:C21"/>
    <mergeCell ref="A36:C36"/>
    <mergeCell ref="A37:C37"/>
    <mergeCell ref="A38:C38"/>
    <mergeCell ref="A16:C16"/>
    <mergeCell ref="A17:C17"/>
    <mergeCell ref="A18:C18"/>
    <mergeCell ref="A1:K1"/>
    <mergeCell ref="A3:K3"/>
    <mergeCell ref="A74:C74"/>
    <mergeCell ref="A75:C75"/>
    <mergeCell ref="A76:C76"/>
    <mergeCell ref="A77:C77"/>
    <mergeCell ref="A10:C10"/>
    <mergeCell ref="A11:C11"/>
    <mergeCell ref="A12:C12"/>
    <mergeCell ref="A13:C13"/>
    <mergeCell ref="A14:C14"/>
    <mergeCell ref="A15:C15"/>
    <mergeCell ref="A5:C5"/>
    <mergeCell ref="A7:C7"/>
    <mergeCell ref="A8:C8"/>
    <mergeCell ref="A9:C9"/>
    <mergeCell ref="A22:C22"/>
    <mergeCell ref="A23:C23"/>
    <mergeCell ref="A25:C25"/>
    <mergeCell ref="A27:C27"/>
    <mergeCell ref="A28:C28"/>
    <mergeCell ref="A302:C302"/>
    <mergeCell ref="A220:C220"/>
    <mergeCell ref="A265:C265"/>
    <mergeCell ref="A266:C266"/>
    <mergeCell ref="A267:C267"/>
    <mergeCell ref="A248:C248"/>
    <mergeCell ref="A249:C249"/>
    <mergeCell ref="A85:C85"/>
    <mergeCell ref="A86:C86"/>
    <mergeCell ref="A87:C87"/>
    <mergeCell ref="A88:C88"/>
    <mergeCell ref="A89:C89"/>
    <mergeCell ref="A96:C96"/>
    <mergeCell ref="A97:C97"/>
    <mergeCell ref="A90:C90"/>
    <mergeCell ref="A91:C91"/>
    <mergeCell ref="A92:C92"/>
    <mergeCell ref="A93:C93"/>
    <mergeCell ref="A94:C94"/>
    <mergeCell ref="A95:C95"/>
    <mergeCell ref="A107:C107"/>
    <mergeCell ref="A114:C114"/>
    <mergeCell ref="A115:C115"/>
    <mergeCell ref="A116:C116"/>
    <mergeCell ref="A284:C284"/>
    <mergeCell ref="A281:C281"/>
    <mergeCell ref="A291:C291"/>
    <mergeCell ref="A292:C292"/>
    <mergeCell ref="A293:C293"/>
    <mergeCell ref="A294:C294"/>
    <mergeCell ref="A295:C295"/>
    <mergeCell ref="A296:C296"/>
    <mergeCell ref="A285:C285"/>
    <mergeCell ref="A286:C286"/>
    <mergeCell ref="A287:C287"/>
    <mergeCell ref="A288:C288"/>
    <mergeCell ref="A289:C289"/>
    <mergeCell ref="A290:C290"/>
    <mergeCell ref="A710:C710"/>
    <mergeCell ref="A297:C297"/>
    <mergeCell ref="A298:C298"/>
    <mergeCell ref="A299:C299"/>
    <mergeCell ref="A300:C300"/>
    <mergeCell ref="A301:C301"/>
    <mergeCell ref="A606:C606"/>
    <mergeCell ref="A607:C607"/>
    <mergeCell ref="A608:C608"/>
    <mergeCell ref="A609:C609"/>
    <mergeCell ref="A508:C508"/>
    <mergeCell ref="A509:C509"/>
    <mergeCell ref="A511:C511"/>
    <mergeCell ref="A510:C510"/>
    <mergeCell ref="A512:C512"/>
    <mergeCell ref="A309:C309"/>
    <mergeCell ref="A310:C310"/>
    <mergeCell ref="A311:C311"/>
    <mergeCell ref="A312:C312"/>
    <mergeCell ref="A313:C313"/>
    <mergeCell ref="A314:C314"/>
    <mergeCell ref="A303:C303"/>
    <mergeCell ref="A304:C304"/>
    <mergeCell ref="A305:C305"/>
    <mergeCell ref="A582:C582"/>
    <mergeCell ref="A337:C337"/>
    <mergeCell ref="A356:C356"/>
    <mergeCell ref="A357:C357"/>
    <mergeCell ref="A358:C358"/>
    <mergeCell ref="A359:C359"/>
    <mergeCell ref="A360:C360"/>
    <mergeCell ref="A361:C361"/>
    <mergeCell ref="A340:C340"/>
    <mergeCell ref="A341:C341"/>
    <mergeCell ref="A342:C342"/>
    <mergeCell ref="A353:C353"/>
    <mergeCell ref="A354:C354"/>
    <mergeCell ref="A355:C355"/>
    <mergeCell ref="A343:C343"/>
    <mergeCell ref="A344:C344"/>
    <mergeCell ref="A345:C345"/>
    <mergeCell ref="A349:C349"/>
    <mergeCell ref="A350:C350"/>
    <mergeCell ref="A346:C346"/>
    <mergeCell ref="A347:C347"/>
    <mergeCell ref="A369:C369"/>
    <mergeCell ref="A370:C370"/>
    <mergeCell ref="A371:C371"/>
    <mergeCell ref="A221:C221"/>
    <mergeCell ref="A402:C402"/>
    <mergeCell ref="A403:C403"/>
    <mergeCell ref="A404:C404"/>
    <mergeCell ref="A405:C405"/>
    <mergeCell ref="A408:C408"/>
    <mergeCell ref="A409:C409"/>
    <mergeCell ref="A224:C224"/>
    <mergeCell ref="A330:C330"/>
    <mergeCell ref="A331:C331"/>
    <mergeCell ref="A332:C332"/>
    <mergeCell ref="A375:C375"/>
    <mergeCell ref="A399:C399"/>
    <mergeCell ref="A400:C400"/>
    <mergeCell ref="A401:C401"/>
    <mergeCell ref="A406:C406"/>
    <mergeCell ref="A275:C275"/>
    <mergeCell ref="A276:C276"/>
    <mergeCell ref="A277:C277"/>
    <mergeCell ref="A278:C278"/>
    <mergeCell ref="A279:C279"/>
    <mergeCell ref="A280:C280"/>
    <mergeCell ref="A282:C282"/>
    <mergeCell ref="A283:C283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8"/>
  <sheetViews>
    <sheetView workbookViewId="0">
      <selection activeCell="M3" sqref="M3"/>
    </sheetView>
  </sheetViews>
  <sheetFormatPr defaultRowHeight="15" x14ac:dyDescent="0.25"/>
  <cols>
    <col min="1" max="1" width="46.85546875" customWidth="1"/>
    <col min="2" max="2" width="18.7109375" hidden="1" customWidth="1"/>
    <col min="3" max="3" width="18.7109375" customWidth="1"/>
    <col min="4" max="5" width="18.7109375" hidden="1" customWidth="1"/>
    <col min="6" max="8" width="18.7109375" customWidth="1"/>
    <col min="9" max="10" width="8.7109375" customWidth="1"/>
  </cols>
  <sheetData>
    <row r="1" spans="1:10" ht="35.25" customHeight="1" x14ac:dyDescent="0.25">
      <c r="A1" s="293" t="s">
        <v>333</v>
      </c>
      <c r="B1" s="293"/>
      <c r="C1" s="293"/>
      <c r="D1" s="293"/>
      <c r="E1" s="293"/>
      <c r="F1" s="293"/>
      <c r="G1" s="293"/>
      <c r="H1" s="293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293" t="s">
        <v>22</v>
      </c>
      <c r="B3" s="293"/>
      <c r="C3" s="293"/>
      <c r="D3" s="293"/>
      <c r="E3" s="293"/>
      <c r="F3" s="293"/>
      <c r="G3" s="293"/>
      <c r="H3" s="293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5.75" x14ac:dyDescent="0.25">
      <c r="A5" s="293" t="s">
        <v>8</v>
      </c>
      <c r="B5" s="293"/>
      <c r="C5" s="293"/>
      <c r="D5" s="293"/>
      <c r="E5" s="293"/>
      <c r="F5" s="293"/>
      <c r="G5" s="293"/>
      <c r="H5" s="293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293" t="s">
        <v>17</v>
      </c>
      <c r="B7" s="293"/>
      <c r="C7" s="293"/>
      <c r="D7" s="293"/>
      <c r="E7" s="293"/>
      <c r="F7" s="293"/>
      <c r="G7" s="293"/>
      <c r="H7" s="293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5" t="s">
        <v>18</v>
      </c>
      <c r="B9" s="14" t="s">
        <v>208</v>
      </c>
      <c r="C9" s="184" t="s">
        <v>323</v>
      </c>
      <c r="D9" s="184" t="s">
        <v>324</v>
      </c>
      <c r="E9" s="184" t="s">
        <v>325</v>
      </c>
      <c r="F9" s="184" t="s">
        <v>324</v>
      </c>
      <c r="G9" s="184" t="s">
        <v>325</v>
      </c>
      <c r="H9" s="184" t="s">
        <v>326</v>
      </c>
      <c r="I9" s="215" t="s">
        <v>327</v>
      </c>
      <c r="J9" s="215" t="s">
        <v>330</v>
      </c>
    </row>
    <row r="10" spans="1:10" x14ac:dyDescent="0.25">
      <c r="A10" s="203">
        <v>1</v>
      </c>
      <c r="B10" s="204"/>
      <c r="C10" s="201">
        <v>2</v>
      </c>
      <c r="D10" s="201"/>
      <c r="E10" s="201"/>
      <c r="F10" s="201">
        <v>3</v>
      </c>
      <c r="G10" s="201">
        <v>4</v>
      </c>
      <c r="H10" s="201">
        <v>5</v>
      </c>
      <c r="I10" s="202">
        <v>6</v>
      </c>
      <c r="J10" s="205">
        <v>7</v>
      </c>
    </row>
    <row r="11" spans="1:10" s="27" customFormat="1" x14ac:dyDescent="0.25">
      <c r="A11" s="119" t="s">
        <v>19</v>
      </c>
      <c r="B11" s="120">
        <f>B12+B18+B15</f>
        <v>14110332.259999998</v>
      </c>
      <c r="C11" s="259">
        <f>C12+C15+C18</f>
        <v>2388646.1100000003</v>
      </c>
      <c r="D11" s="259">
        <f t="shared" ref="D11:H11" si="0">D12+D18</f>
        <v>0</v>
      </c>
      <c r="E11" s="259">
        <f t="shared" si="0"/>
        <v>0</v>
      </c>
      <c r="F11" s="259">
        <f>F12+F18</f>
        <v>2466042.65</v>
      </c>
      <c r="G11" s="259">
        <f t="shared" si="0"/>
        <v>2536531.4699999997</v>
      </c>
      <c r="H11" s="259">
        <f t="shared" si="0"/>
        <v>2525255.5199999996</v>
      </c>
      <c r="I11" s="260">
        <f>H11/C11*100</f>
        <v>105.71911466617377</v>
      </c>
      <c r="J11" s="261">
        <f>H11/G11*100</f>
        <v>99.555457910403916</v>
      </c>
    </row>
    <row r="12" spans="1:10" s="27" customFormat="1" x14ac:dyDescent="0.25">
      <c r="A12" s="121" t="s">
        <v>20</v>
      </c>
      <c r="B12" s="122">
        <f>B13</f>
        <v>34270.120000000003</v>
      </c>
      <c r="C12" s="262">
        <f t="shared" ref="C12:H13" si="1">C13</f>
        <v>4339.24</v>
      </c>
      <c r="D12" s="262">
        <f t="shared" si="1"/>
        <v>0</v>
      </c>
      <c r="E12" s="262">
        <f t="shared" si="1"/>
        <v>0</v>
      </c>
      <c r="F12" s="262">
        <f t="shared" si="1"/>
        <v>7299.75</v>
      </c>
      <c r="G12" s="262">
        <f t="shared" si="1"/>
        <v>264</v>
      </c>
      <c r="H12" s="262">
        <f t="shared" si="1"/>
        <v>264</v>
      </c>
      <c r="I12" s="263">
        <f t="shared" ref="I12:I28" si="2">H12/C12*100</f>
        <v>6.0840147122537589</v>
      </c>
      <c r="J12" s="264">
        <f t="shared" ref="J12:J28" si="3">H12/G12*100</f>
        <v>100</v>
      </c>
    </row>
    <row r="13" spans="1:10" s="27" customFormat="1" x14ac:dyDescent="0.25">
      <c r="A13" s="114" t="s">
        <v>249</v>
      </c>
      <c r="B13" s="25">
        <f>B14</f>
        <v>34270.120000000003</v>
      </c>
      <c r="C13" s="265">
        <f t="shared" si="1"/>
        <v>4339.24</v>
      </c>
      <c r="D13" s="265">
        <f t="shared" si="1"/>
        <v>0</v>
      </c>
      <c r="E13" s="265">
        <f t="shared" si="1"/>
        <v>0</v>
      </c>
      <c r="F13" s="265">
        <f t="shared" si="1"/>
        <v>7299.75</v>
      </c>
      <c r="G13" s="265">
        <f t="shared" si="1"/>
        <v>264</v>
      </c>
      <c r="H13" s="265">
        <f t="shared" si="1"/>
        <v>264</v>
      </c>
      <c r="I13" s="266">
        <f t="shared" si="2"/>
        <v>6.0840147122537589</v>
      </c>
      <c r="J13" s="267">
        <f t="shared" si="3"/>
        <v>100</v>
      </c>
    </row>
    <row r="14" spans="1:10" x14ac:dyDescent="0.25">
      <c r="A14" s="10" t="s">
        <v>250</v>
      </c>
      <c r="B14" s="26">
        <v>34270.120000000003</v>
      </c>
      <c r="C14" s="239">
        <v>4339.24</v>
      </c>
      <c r="D14" s="239"/>
      <c r="E14" s="239"/>
      <c r="F14" s="239">
        <v>7299.75</v>
      </c>
      <c r="G14" s="239">
        <v>264</v>
      </c>
      <c r="H14" s="239">
        <v>264</v>
      </c>
      <c r="I14" s="266">
        <f t="shared" si="2"/>
        <v>6.0840147122537589</v>
      </c>
      <c r="J14" s="267">
        <f t="shared" si="3"/>
        <v>100</v>
      </c>
    </row>
    <row r="15" spans="1:10" x14ac:dyDescent="0.25">
      <c r="A15" s="9" t="s">
        <v>256</v>
      </c>
      <c r="B15" s="25">
        <f>B16</f>
        <v>22531.51</v>
      </c>
      <c r="C15" s="265">
        <v>0</v>
      </c>
      <c r="D15" s="265"/>
      <c r="E15" s="265"/>
      <c r="F15" s="265">
        <v>0</v>
      </c>
      <c r="G15" s="265">
        <v>0</v>
      </c>
      <c r="H15" s="265">
        <v>0</v>
      </c>
      <c r="I15" s="266">
        <v>0</v>
      </c>
      <c r="J15" s="267">
        <v>0</v>
      </c>
    </row>
    <row r="16" spans="1:10" x14ac:dyDescent="0.25">
      <c r="A16" s="9" t="s">
        <v>257</v>
      </c>
      <c r="B16" s="25">
        <f>B17</f>
        <v>22531.51</v>
      </c>
      <c r="C16" s="265">
        <f>C17</f>
        <v>0</v>
      </c>
      <c r="D16" s="265"/>
      <c r="E16" s="265"/>
      <c r="F16" s="265">
        <v>0</v>
      </c>
      <c r="G16" s="265">
        <v>0</v>
      </c>
      <c r="H16" s="265">
        <v>0</v>
      </c>
      <c r="I16" s="266">
        <v>0</v>
      </c>
      <c r="J16" s="267">
        <v>0</v>
      </c>
    </row>
    <row r="17" spans="1:10" x14ac:dyDescent="0.25">
      <c r="A17" s="10" t="s">
        <v>258</v>
      </c>
      <c r="B17" s="26">
        <v>22531.51</v>
      </c>
      <c r="C17" s="239">
        <v>0</v>
      </c>
      <c r="D17" s="239">
        <v>0</v>
      </c>
      <c r="E17" s="239">
        <v>0</v>
      </c>
      <c r="F17" s="239">
        <v>0</v>
      </c>
      <c r="G17" s="239">
        <v>0</v>
      </c>
      <c r="H17" s="239">
        <v>0</v>
      </c>
      <c r="I17" s="266">
        <v>0</v>
      </c>
      <c r="J17" s="267">
        <v>0</v>
      </c>
    </row>
    <row r="18" spans="1:10" s="27" customFormat="1" x14ac:dyDescent="0.25">
      <c r="A18" s="121" t="s">
        <v>240</v>
      </c>
      <c r="B18" s="122">
        <f t="shared" ref="B18:H18" si="4">B19+B23+B25+B27+B21</f>
        <v>14053530.629999999</v>
      </c>
      <c r="C18" s="262">
        <f t="shared" si="4"/>
        <v>2384306.87</v>
      </c>
      <c r="D18" s="262">
        <f t="shared" si="4"/>
        <v>0</v>
      </c>
      <c r="E18" s="262">
        <f t="shared" si="4"/>
        <v>0</v>
      </c>
      <c r="F18" s="262">
        <f>F19+F21+F23+F25+F27</f>
        <v>2458742.9</v>
      </c>
      <c r="G18" s="262">
        <f t="shared" si="4"/>
        <v>2536267.4699999997</v>
      </c>
      <c r="H18" s="262">
        <f t="shared" si="4"/>
        <v>2524991.5199999996</v>
      </c>
      <c r="I18" s="263">
        <f t="shared" si="2"/>
        <v>105.9004422530561</v>
      </c>
      <c r="J18" s="268">
        <f t="shared" si="3"/>
        <v>99.555411638031998</v>
      </c>
    </row>
    <row r="19" spans="1:10" s="27" customFormat="1" x14ac:dyDescent="0.25">
      <c r="A19" s="114" t="s">
        <v>241</v>
      </c>
      <c r="B19" s="25">
        <f>B20</f>
        <v>12139879.17</v>
      </c>
      <c r="C19" s="265">
        <f>C20</f>
        <v>1869897.36</v>
      </c>
      <c r="D19" s="265">
        <f t="shared" ref="D19:H19" si="5">D20</f>
        <v>0</v>
      </c>
      <c r="E19" s="265">
        <f t="shared" si="5"/>
        <v>0</v>
      </c>
      <c r="F19" s="265">
        <f t="shared" si="5"/>
        <v>1882178</v>
      </c>
      <c r="G19" s="265">
        <f t="shared" si="5"/>
        <v>2107283.4300000002</v>
      </c>
      <c r="H19" s="265">
        <f t="shared" si="5"/>
        <v>2096007.98</v>
      </c>
      <c r="I19" s="266">
        <f t="shared" si="2"/>
        <v>112.09214071514599</v>
      </c>
      <c r="J19" s="267">
        <f t="shared" si="3"/>
        <v>99.464929594212194</v>
      </c>
    </row>
    <row r="20" spans="1:10" x14ac:dyDescent="0.25">
      <c r="A20" s="10" t="s">
        <v>242</v>
      </c>
      <c r="B20" s="26">
        <v>12139879.17</v>
      </c>
      <c r="C20" s="239">
        <v>1869897.36</v>
      </c>
      <c r="D20" s="239"/>
      <c r="E20" s="239"/>
      <c r="F20" s="239">
        <v>1882178</v>
      </c>
      <c r="G20" s="239">
        <v>2107283.4300000002</v>
      </c>
      <c r="H20" s="239">
        <v>2096007.98</v>
      </c>
      <c r="I20" s="266">
        <f t="shared" si="2"/>
        <v>112.09214071514599</v>
      </c>
      <c r="J20" s="267">
        <f t="shared" si="3"/>
        <v>99.464929594212194</v>
      </c>
    </row>
    <row r="21" spans="1:10" x14ac:dyDescent="0.25">
      <c r="A21" s="9" t="s">
        <v>259</v>
      </c>
      <c r="B21" s="25">
        <f>B22</f>
        <v>54500</v>
      </c>
      <c r="C21" s="265">
        <f>C22</f>
        <v>260293.61</v>
      </c>
      <c r="D21" s="265">
        <f>D22</f>
        <v>0</v>
      </c>
      <c r="E21" s="265">
        <f t="shared" ref="E21" si="6">D21/7.5345</f>
        <v>0</v>
      </c>
      <c r="F21" s="265">
        <f>F22</f>
        <v>99542</v>
      </c>
      <c r="G21" s="265">
        <f>G22</f>
        <v>98624.05</v>
      </c>
      <c r="H21" s="265">
        <f t="shared" ref="H21" si="7">H22</f>
        <v>98624.05</v>
      </c>
      <c r="I21" s="266">
        <f t="shared" si="2"/>
        <v>37.889539432028322</v>
      </c>
      <c r="J21" s="267">
        <f t="shared" si="3"/>
        <v>100</v>
      </c>
    </row>
    <row r="22" spans="1:10" x14ac:dyDescent="0.25">
      <c r="A22" s="10" t="s">
        <v>260</v>
      </c>
      <c r="B22" s="26">
        <v>54500</v>
      </c>
      <c r="C22" s="239">
        <v>260293.61</v>
      </c>
      <c r="D22" s="239"/>
      <c r="E22" s="239"/>
      <c r="F22" s="239">
        <v>99542</v>
      </c>
      <c r="G22" s="239">
        <v>98624.05</v>
      </c>
      <c r="H22" s="239">
        <v>98624.05</v>
      </c>
      <c r="I22" s="266">
        <f t="shared" si="2"/>
        <v>37.889539432028322</v>
      </c>
      <c r="J22" s="267">
        <f t="shared" si="3"/>
        <v>100</v>
      </c>
    </row>
    <row r="23" spans="1:10" s="27" customFormat="1" x14ac:dyDescent="0.25">
      <c r="A23" s="8" t="s">
        <v>243</v>
      </c>
      <c r="B23" s="25">
        <f>B24</f>
        <v>425010.02</v>
      </c>
      <c r="C23" s="265">
        <f>C24</f>
        <v>159599.75</v>
      </c>
      <c r="D23" s="265">
        <f t="shared" ref="D23:H23" si="8">D24</f>
        <v>0</v>
      </c>
      <c r="E23" s="265">
        <f t="shared" si="8"/>
        <v>0</v>
      </c>
      <c r="F23" s="265">
        <f t="shared" si="8"/>
        <v>195163.88</v>
      </c>
      <c r="G23" s="265">
        <f t="shared" si="8"/>
        <v>121849.82</v>
      </c>
      <c r="H23" s="265">
        <f t="shared" si="8"/>
        <v>121849.32</v>
      </c>
      <c r="I23" s="266">
        <f t="shared" si="2"/>
        <v>76.346811320193169</v>
      </c>
      <c r="J23" s="267">
        <f t="shared" si="3"/>
        <v>99.999589658811146</v>
      </c>
    </row>
    <row r="24" spans="1:10" x14ac:dyDescent="0.25">
      <c r="A24" s="10" t="s">
        <v>251</v>
      </c>
      <c r="B24" s="26">
        <v>425010.02</v>
      </c>
      <c r="C24" s="239">
        <v>159599.75</v>
      </c>
      <c r="D24" s="239"/>
      <c r="E24" s="239"/>
      <c r="F24" s="239">
        <v>195163.88</v>
      </c>
      <c r="G24" s="239">
        <v>121849.82</v>
      </c>
      <c r="H24" s="239">
        <v>121849.32</v>
      </c>
      <c r="I24" s="266">
        <f t="shared" si="2"/>
        <v>76.346811320193169</v>
      </c>
      <c r="J24" s="267">
        <f t="shared" si="3"/>
        <v>99.999589658811146</v>
      </c>
    </row>
    <row r="25" spans="1:10" s="27" customFormat="1" x14ac:dyDescent="0.25">
      <c r="A25" s="9" t="s">
        <v>252</v>
      </c>
      <c r="B25" s="25">
        <f>B26</f>
        <v>8256.75</v>
      </c>
      <c r="C25" s="265">
        <f t="shared" ref="C25:H25" si="9">C26</f>
        <v>1194.51</v>
      </c>
      <c r="D25" s="265">
        <f t="shared" si="9"/>
        <v>0</v>
      </c>
      <c r="E25" s="265">
        <f t="shared" si="9"/>
        <v>0</v>
      </c>
      <c r="F25" s="265">
        <f>F26</f>
        <v>1194.6099999999999</v>
      </c>
      <c r="G25" s="265">
        <f t="shared" si="9"/>
        <v>1277.93</v>
      </c>
      <c r="H25" s="265">
        <f t="shared" si="9"/>
        <v>1277.93</v>
      </c>
      <c r="I25" s="266">
        <f t="shared" si="2"/>
        <v>106.98361671312924</v>
      </c>
      <c r="J25" s="267">
        <f t="shared" si="3"/>
        <v>100</v>
      </c>
    </row>
    <row r="26" spans="1:10" x14ac:dyDescent="0.25">
      <c r="A26" s="10" t="s">
        <v>253</v>
      </c>
      <c r="B26" s="26">
        <v>8256.75</v>
      </c>
      <c r="C26" s="239">
        <v>1194.51</v>
      </c>
      <c r="D26" s="239"/>
      <c r="E26" s="239"/>
      <c r="F26" s="239">
        <v>1194.6099999999999</v>
      </c>
      <c r="G26" s="239">
        <v>1277.93</v>
      </c>
      <c r="H26" s="239">
        <v>1277.93</v>
      </c>
      <c r="I26" s="266">
        <f t="shared" si="2"/>
        <v>106.98361671312924</v>
      </c>
      <c r="J26" s="267">
        <f t="shared" si="3"/>
        <v>100</v>
      </c>
    </row>
    <row r="27" spans="1:10" s="27" customFormat="1" x14ac:dyDescent="0.25">
      <c r="A27" s="9" t="s">
        <v>254</v>
      </c>
      <c r="B27" s="25">
        <f>B28</f>
        <v>1425884.69</v>
      </c>
      <c r="C27" s="265">
        <f t="shared" ref="C27:G27" si="10">C28</f>
        <v>93321.64</v>
      </c>
      <c r="D27" s="265">
        <f t="shared" si="10"/>
        <v>0</v>
      </c>
      <c r="E27" s="265">
        <f t="shared" si="10"/>
        <v>0</v>
      </c>
      <c r="F27" s="265">
        <f t="shared" si="10"/>
        <v>280664.40999999997</v>
      </c>
      <c r="G27" s="265">
        <f t="shared" si="10"/>
        <v>207232.24</v>
      </c>
      <c r="H27" s="265">
        <f>H28</f>
        <v>207232.24</v>
      </c>
      <c r="I27" s="266">
        <f t="shared" si="2"/>
        <v>222.062364099045</v>
      </c>
      <c r="J27" s="267">
        <f t="shared" si="3"/>
        <v>100</v>
      </c>
    </row>
    <row r="28" spans="1:10" x14ac:dyDescent="0.25">
      <c r="A28" s="10" t="s">
        <v>255</v>
      </c>
      <c r="B28" s="26">
        <v>1425884.69</v>
      </c>
      <c r="C28" s="239">
        <v>93321.64</v>
      </c>
      <c r="D28" s="239"/>
      <c r="E28" s="239"/>
      <c r="F28" s="239">
        <v>280664.40999999997</v>
      </c>
      <c r="G28" s="239">
        <v>207232.24</v>
      </c>
      <c r="H28" s="239">
        <v>207232.24</v>
      </c>
      <c r="I28" s="266">
        <f t="shared" si="2"/>
        <v>222.062364099045</v>
      </c>
      <c r="J28" s="267">
        <f t="shared" si="3"/>
        <v>100</v>
      </c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M23" sqref="M23"/>
    </sheetView>
  </sheetViews>
  <sheetFormatPr defaultRowHeight="15" x14ac:dyDescent="0.25"/>
  <cols>
    <col min="5" max="5" width="25.28515625" customWidth="1"/>
    <col min="6" max="10" width="12.5703125" customWidth="1"/>
  </cols>
  <sheetData>
    <row r="1" spans="1:10" ht="42" customHeight="1" x14ac:dyDescent="0.25">
      <c r="A1" s="293" t="s">
        <v>268</v>
      </c>
      <c r="B1" s="293"/>
      <c r="C1" s="293"/>
      <c r="D1" s="293"/>
      <c r="E1" s="293"/>
      <c r="F1" s="293"/>
      <c r="G1" s="293"/>
      <c r="H1" s="293"/>
      <c r="I1" s="293"/>
    </row>
    <row r="2" spans="1:10" ht="15.75" x14ac:dyDescent="0.25">
      <c r="A2" s="293" t="s">
        <v>22</v>
      </c>
      <c r="B2" s="293"/>
      <c r="C2" s="293"/>
      <c r="D2" s="293"/>
      <c r="E2" s="293"/>
      <c r="F2" s="293"/>
      <c r="G2" s="293"/>
      <c r="H2" s="294"/>
      <c r="I2" s="294"/>
    </row>
    <row r="3" spans="1:10" ht="18" customHeight="1" x14ac:dyDescent="0.25">
      <c r="A3" s="293" t="s">
        <v>26</v>
      </c>
      <c r="B3" s="295"/>
      <c r="C3" s="295"/>
      <c r="D3" s="295"/>
      <c r="E3" s="295"/>
      <c r="F3" s="295"/>
      <c r="G3" s="295"/>
      <c r="H3" s="295"/>
      <c r="I3" s="295"/>
    </row>
    <row r="4" spans="1:10" ht="18" x14ac:dyDescent="0.25">
      <c r="A4" s="1"/>
      <c r="B4" s="2"/>
      <c r="C4" s="2"/>
      <c r="D4" s="2"/>
      <c r="E4" s="6"/>
      <c r="F4" s="7"/>
      <c r="G4" s="7"/>
      <c r="H4" s="7"/>
      <c r="I4" s="21" t="s">
        <v>29</v>
      </c>
      <c r="J4" s="21" t="s">
        <v>29</v>
      </c>
    </row>
    <row r="5" spans="1:10" ht="51" x14ac:dyDescent="0.25">
      <c r="A5" s="16"/>
      <c r="B5" s="17"/>
      <c r="C5" s="17"/>
      <c r="D5" s="18"/>
      <c r="E5" s="19"/>
      <c r="F5" s="24" t="s">
        <v>262</v>
      </c>
      <c r="G5" s="3" t="s">
        <v>38</v>
      </c>
      <c r="H5" s="3" t="s">
        <v>263</v>
      </c>
      <c r="I5" s="3" t="s">
        <v>264</v>
      </c>
      <c r="J5" s="3" t="s">
        <v>265</v>
      </c>
    </row>
    <row r="6" spans="1:10" x14ac:dyDescent="0.25">
      <c r="A6" s="388" t="s">
        <v>0</v>
      </c>
      <c r="B6" s="322"/>
      <c r="C6" s="322"/>
      <c r="D6" s="322"/>
      <c r="E6" s="389"/>
      <c r="F6" s="34">
        <f t="shared" ref="F6:I6" si="0">F7+F8</f>
        <v>2397261.27</v>
      </c>
      <c r="G6" s="34">
        <f>G7+G8</f>
        <v>2459399.65</v>
      </c>
      <c r="H6" s="34">
        <f t="shared" si="0"/>
        <v>2934017</v>
      </c>
      <c r="I6" s="34">
        <f t="shared" si="0"/>
        <v>2934017</v>
      </c>
      <c r="J6" s="34">
        <f t="shared" ref="J6" si="1">J7+J8</f>
        <v>2934017</v>
      </c>
    </row>
    <row r="7" spans="1:10" x14ac:dyDescent="0.25">
      <c r="A7" s="383" t="s">
        <v>302</v>
      </c>
      <c r="B7" s="376"/>
      <c r="C7" s="376"/>
      <c r="D7" s="376"/>
      <c r="E7" s="387"/>
      <c r="F7" s="33">
        <v>0</v>
      </c>
      <c r="G7" s="33">
        <v>2459399.65</v>
      </c>
      <c r="H7" s="33">
        <v>2934017</v>
      </c>
      <c r="I7" s="33">
        <v>2934017</v>
      </c>
      <c r="J7" s="33">
        <v>2934017</v>
      </c>
    </row>
    <row r="8" spans="1:10" x14ac:dyDescent="0.25">
      <c r="A8" s="386" t="s">
        <v>303</v>
      </c>
      <c r="B8" s="387"/>
      <c r="C8" s="387"/>
      <c r="D8" s="387"/>
      <c r="E8" s="387"/>
      <c r="F8" s="33">
        <v>2397261.27</v>
      </c>
      <c r="G8" s="33"/>
      <c r="H8" s="33">
        <f t="shared" ref="H8:J8" si="2">G8/7.5345</f>
        <v>0</v>
      </c>
      <c r="I8" s="33">
        <f t="shared" si="2"/>
        <v>0</v>
      </c>
      <c r="J8" s="33">
        <f t="shared" si="2"/>
        <v>0</v>
      </c>
    </row>
    <row r="9" spans="1:10" x14ac:dyDescent="0.25">
      <c r="A9" s="22" t="s">
        <v>2</v>
      </c>
      <c r="B9" s="23"/>
      <c r="C9" s="23"/>
      <c r="D9" s="23"/>
      <c r="E9" s="23"/>
      <c r="F9" s="34">
        <f t="shared" ref="F9:I9" si="3">F10+F11</f>
        <v>2388646.11</v>
      </c>
      <c r="G9" s="34">
        <f t="shared" si="3"/>
        <v>2466042.65</v>
      </c>
      <c r="H9" s="34">
        <f t="shared" si="3"/>
        <v>2939617</v>
      </c>
      <c r="I9" s="34">
        <f t="shared" si="3"/>
        <v>2934017</v>
      </c>
      <c r="J9" s="34">
        <f t="shared" ref="J9" si="4">J10+J11</f>
        <v>2934017</v>
      </c>
    </row>
    <row r="10" spans="1:10" x14ac:dyDescent="0.25">
      <c r="A10" s="375" t="s">
        <v>304</v>
      </c>
      <c r="B10" s="376"/>
      <c r="C10" s="376"/>
      <c r="D10" s="376"/>
      <c r="E10" s="376"/>
      <c r="F10" s="33">
        <v>2060465.95</v>
      </c>
      <c r="G10" s="33">
        <v>2215645.77</v>
      </c>
      <c r="H10" s="33">
        <v>2650433</v>
      </c>
      <c r="I10" s="37">
        <v>2648183</v>
      </c>
      <c r="J10" s="37">
        <v>2648183</v>
      </c>
    </row>
    <row r="11" spans="1:10" x14ac:dyDescent="0.25">
      <c r="A11" s="386" t="s">
        <v>305</v>
      </c>
      <c r="B11" s="387"/>
      <c r="C11" s="387"/>
      <c r="D11" s="387"/>
      <c r="E11" s="387"/>
      <c r="F11" s="33">
        <v>328180.15999999997</v>
      </c>
      <c r="G11" s="33">
        <v>250396.88</v>
      </c>
      <c r="H11" s="33">
        <v>289184</v>
      </c>
      <c r="I11" s="33">
        <v>285834</v>
      </c>
      <c r="J11" s="33">
        <v>285834</v>
      </c>
    </row>
    <row r="12" spans="1:10" x14ac:dyDescent="0.25">
      <c r="A12" s="321" t="s">
        <v>3</v>
      </c>
      <c r="B12" s="322"/>
      <c r="C12" s="322"/>
      <c r="D12" s="322"/>
      <c r="E12" s="322"/>
      <c r="F12" s="34">
        <f>F6-F9</f>
        <v>8615.160000000149</v>
      </c>
      <c r="G12" s="34">
        <f t="shared" ref="G12:I12" si="5">G6-G9</f>
        <v>-6643</v>
      </c>
      <c r="H12" s="34">
        <f t="shared" si="5"/>
        <v>-5600</v>
      </c>
      <c r="I12" s="34">
        <f t="shared" si="5"/>
        <v>0</v>
      </c>
      <c r="J12" s="34">
        <f t="shared" ref="J12" si="6">J6-J9</f>
        <v>0</v>
      </c>
    </row>
    <row r="13" spans="1:10" ht="18" customHeight="1" x14ac:dyDescent="0.25">
      <c r="A13" s="293" t="s">
        <v>27</v>
      </c>
      <c r="B13" s="295"/>
      <c r="C13" s="295"/>
      <c r="D13" s="295"/>
      <c r="E13" s="295"/>
      <c r="F13" s="295"/>
      <c r="G13" s="295"/>
      <c r="H13" s="295"/>
      <c r="I13" s="295"/>
    </row>
    <row r="14" spans="1:10" ht="38.25" x14ac:dyDescent="0.25">
      <c r="A14" s="16"/>
      <c r="B14" s="17"/>
      <c r="C14" s="17"/>
      <c r="D14" s="18"/>
      <c r="E14" s="19"/>
      <c r="F14" s="3" t="s">
        <v>37</v>
      </c>
      <c r="G14" s="3" t="s">
        <v>38</v>
      </c>
      <c r="H14" s="3" t="s">
        <v>39</v>
      </c>
      <c r="I14" s="3" t="s">
        <v>40</v>
      </c>
      <c r="J14" s="3" t="s">
        <v>40</v>
      </c>
    </row>
    <row r="15" spans="1:10" ht="15.75" customHeight="1" x14ac:dyDescent="0.25">
      <c r="A15" s="383" t="s">
        <v>306</v>
      </c>
      <c r="B15" s="384"/>
      <c r="C15" s="384"/>
      <c r="D15" s="384"/>
      <c r="E15" s="385"/>
      <c r="F15" s="20"/>
      <c r="G15" s="20"/>
      <c r="H15" s="20"/>
      <c r="I15" s="20"/>
      <c r="J15" s="20"/>
    </row>
    <row r="16" spans="1:10" x14ac:dyDescent="0.25">
      <c r="A16" s="383" t="s">
        <v>307</v>
      </c>
      <c r="B16" s="376"/>
      <c r="C16" s="376"/>
      <c r="D16" s="376"/>
      <c r="E16" s="376"/>
      <c r="F16" s="20"/>
      <c r="G16" s="20"/>
      <c r="H16" s="20"/>
      <c r="I16" s="20"/>
      <c r="J16" s="20"/>
    </row>
    <row r="17" spans="1:10" x14ac:dyDescent="0.25">
      <c r="A17" s="321" t="s">
        <v>5</v>
      </c>
      <c r="B17" s="322"/>
      <c r="C17" s="322"/>
      <c r="D17" s="322"/>
      <c r="E17" s="322"/>
      <c r="F17" s="34"/>
      <c r="G17" s="34">
        <v>0</v>
      </c>
      <c r="H17" s="34">
        <v>0</v>
      </c>
      <c r="I17" s="34">
        <v>0</v>
      </c>
      <c r="J17" s="34">
        <v>0</v>
      </c>
    </row>
    <row r="18" spans="1:10" hidden="1" x14ac:dyDescent="0.25">
      <c r="A18" s="151"/>
      <c r="B18" s="152"/>
      <c r="C18" s="152"/>
      <c r="D18" s="152"/>
      <c r="E18" s="152"/>
      <c r="F18" s="153"/>
      <c r="G18" s="153"/>
      <c r="H18" s="153"/>
      <c r="I18" s="153"/>
      <c r="J18" s="153"/>
    </row>
    <row r="19" spans="1:10" hidden="1" x14ac:dyDescent="0.25">
      <c r="A19" s="151"/>
      <c r="B19" s="152"/>
      <c r="C19" s="152"/>
      <c r="D19" s="152"/>
      <c r="E19" s="152"/>
      <c r="F19" s="153"/>
      <c r="G19" s="153"/>
      <c r="H19" s="153"/>
      <c r="I19" s="153"/>
      <c r="J19" s="153"/>
    </row>
    <row r="20" spans="1:10" ht="18" customHeight="1" x14ac:dyDescent="0.25">
      <c r="A20" s="293" t="s">
        <v>35</v>
      </c>
      <c r="B20" s="295"/>
      <c r="C20" s="295"/>
      <c r="D20" s="295"/>
      <c r="E20" s="295"/>
      <c r="F20" s="295"/>
      <c r="G20" s="295"/>
      <c r="H20" s="295"/>
      <c r="I20" s="295"/>
    </row>
    <row r="21" spans="1:10" ht="38.25" x14ac:dyDescent="0.25">
      <c r="A21" s="16"/>
      <c r="B21" s="17"/>
      <c r="C21" s="17"/>
      <c r="D21" s="18"/>
      <c r="E21" s="19"/>
      <c r="F21" s="3" t="s">
        <v>262</v>
      </c>
      <c r="G21" s="3" t="s">
        <v>38</v>
      </c>
      <c r="H21" s="3" t="s">
        <v>297</v>
      </c>
      <c r="I21" s="3" t="s">
        <v>40</v>
      </c>
      <c r="J21" s="3" t="s">
        <v>298</v>
      </c>
    </row>
    <row r="22" spans="1:10" x14ac:dyDescent="0.25">
      <c r="A22" s="377" t="s">
        <v>28</v>
      </c>
      <c r="B22" s="378"/>
      <c r="C22" s="378"/>
      <c r="D22" s="378"/>
      <c r="E22" s="379"/>
      <c r="F22" s="35">
        <f>F23</f>
        <v>8615.160000000149</v>
      </c>
      <c r="G22" s="35">
        <v>6643</v>
      </c>
      <c r="H22" s="35">
        <v>5600</v>
      </c>
      <c r="I22" s="35">
        <v>0</v>
      </c>
      <c r="J22" s="35">
        <v>0</v>
      </c>
    </row>
    <row r="23" spans="1:10" ht="30" customHeight="1" x14ac:dyDescent="0.25">
      <c r="A23" s="380" t="s">
        <v>4</v>
      </c>
      <c r="B23" s="381"/>
      <c r="C23" s="381"/>
      <c r="D23" s="381"/>
      <c r="E23" s="382"/>
      <c r="F23" s="36">
        <f>F12</f>
        <v>8615.160000000149</v>
      </c>
      <c r="G23" s="36">
        <v>6643</v>
      </c>
      <c r="H23" s="36">
        <v>5600</v>
      </c>
      <c r="I23" s="38">
        <v>0</v>
      </c>
      <c r="J23" s="38">
        <v>0</v>
      </c>
    </row>
    <row r="24" spans="1:10" x14ac:dyDescent="0.25">
      <c r="A24" s="375" t="s">
        <v>6</v>
      </c>
      <c r="B24" s="376"/>
      <c r="C24" s="376"/>
      <c r="D24" s="376"/>
      <c r="E24" s="376"/>
      <c r="F24" s="33"/>
      <c r="G24" s="33">
        <v>0</v>
      </c>
      <c r="H24" s="33">
        <v>0</v>
      </c>
      <c r="I24" s="33">
        <v>0</v>
      </c>
      <c r="J24" s="33">
        <v>0</v>
      </c>
    </row>
    <row r="25" spans="1:10" ht="11.25" customHeight="1" x14ac:dyDescent="0.25">
      <c r="A25" s="11"/>
      <c r="B25" s="12"/>
      <c r="C25" s="12"/>
      <c r="D25" s="12"/>
      <c r="E25" s="12"/>
      <c r="F25" s="13"/>
      <c r="G25" s="13"/>
      <c r="H25" s="13"/>
      <c r="I25" s="13"/>
      <c r="J25" s="13"/>
    </row>
    <row r="26" spans="1:10" ht="29.25" customHeight="1" x14ac:dyDescent="0.25">
      <c r="A26" s="308" t="s">
        <v>36</v>
      </c>
      <c r="B26" s="309"/>
      <c r="C26" s="309"/>
      <c r="D26" s="309"/>
      <c r="E26" s="309"/>
      <c r="F26" s="309"/>
      <c r="G26" s="309"/>
      <c r="H26" s="309"/>
      <c r="I26" s="309"/>
    </row>
    <row r="27" spans="1:10" ht="8.25" customHeight="1" x14ac:dyDescent="0.25"/>
    <row r="28" spans="1:10" x14ac:dyDescent="0.25">
      <c r="A28" s="308" t="s">
        <v>30</v>
      </c>
      <c r="B28" s="309"/>
      <c r="C28" s="309"/>
      <c r="D28" s="309"/>
      <c r="E28" s="309"/>
      <c r="F28" s="309"/>
      <c r="G28" s="309"/>
      <c r="H28" s="309"/>
      <c r="I28" s="309"/>
    </row>
    <row r="29" spans="1:10" ht="8.25" customHeight="1" x14ac:dyDescent="0.25"/>
    <row r="30" spans="1:10" ht="29.25" customHeight="1" x14ac:dyDescent="0.25">
      <c r="A30" s="308" t="s">
        <v>31</v>
      </c>
      <c r="B30" s="309"/>
      <c r="C30" s="309"/>
      <c r="D30" s="309"/>
      <c r="E30" s="309"/>
      <c r="F30" s="309"/>
      <c r="G30" s="309"/>
      <c r="H30" s="309"/>
      <c r="I30" s="309"/>
    </row>
  </sheetData>
  <mergeCells count="20">
    <mergeCell ref="A10:E10"/>
    <mergeCell ref="A3:I3"/>
    <mergeCell ref="A13:I13"/>
    <mergeCell ref="A1:I1"/>
    <mergeCell ref="A2:I2"/>
    <mergeCell ref="A6:E6"/>
    <mergeCell ref="A7:E7"/>
    <mergeCell ref="A8:E8"/>
    <mergeCell ref="A15:E15"/>
    <mergeCell ref="A16:E16"/>
    <mergeCell ref="A17:E17"/>
    <mergeCell ref="A11:E11"/>
    <mergeCell ref="A12:E12"/>
    <mergeCell ref="A30:I30"/>
    <mergeCell ref="A20:I20"/>
    <mergeCell ref="A26:I26"/>
    <mergeCell ref="A24:E24"/>
    <mergeCell ref="A28:I28"/>
    <mergeCell ref="A22:E22"/>
    <mergeCell ref="A23:E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 2024</vt:lpstr>
      <vt:lpstr>Račun prihoda i rashoda</vt:lpstr>
      <vt:lpstr>Prema izvorima financiranja</vt:lpstr>
      <vt:lpstr>Posebni dio</vt:lpstr>
      <vt:lpstr>Funkcijska</vt:lpstr>
      <vt:lpstr>SAŽETAK</vt:lpstr>
      <vt:lpstr>'Prema izvorima financiranja'!Ispis_naslova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Udruga</cp:lastModifiedBy>
  <cp:lastPrinted>2024-02-05T13:06:17Z</cp:lastPrinted>
  <dcterms:created xsi:type="dcterms:W3CDTF">2022-08-12T12:51:27Z</dcterms:created>
  <dcterms:modified xsi:type="dcterms:W3CDTF">2024-03-14T10:19:38Z</dcterms:modified>
</cp:coreProperties>
</file>