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Jasna\Desktop\REBALANS 1 REBALANS 2 2024\"/>
    </mc:Choice>
  </mc:AlternateContent>
  <xr:revisionPtr revIDLastSave="0" documentId="13_ncr:1_{0826BD76-4522-4BDB-AE61-2F320C1B4F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žetak 2024" sheetId="13" r:id="rId1"/>
    <sheet name="Račun prihoda i rashoda" sheetId="2" r:id="rId2"/>
    <sheet name="Prema izvorima financiranja" sheetId="12" r:id="rId3"/>
    <sheet name="Posebni dio" sheetId="8" r:id="rId4"/>
    <sheet name="Funkcijska" sheetId="11" r:id="rId5"/>
    <sheet name="SAŽETAK" sheetId="1" r:id="rId6"/>
  </sheets>
  <definedNames>
    <definedName name="_xlnm._FilterDatabase" localSheetId="3" hidden="1">'Posebni dio'!$A$11:$K$768</definedName>
    <definedName name="_xlnm._FilterDatabase" localSheetId="5" hidden="1">SAŽETAK!$A$3:$I$12</definedName>
    <definedName name="_xlnm.Print_Titles" localSheetId="3">'Posebni dio'!$5:$5</definedName>
    <definedName name="_xlnm.Print_Titles" localSheetId="2">'Prema izvorima financiranja'!$3:$3</definedName>
    <definedName name="_xlnm.Print_Titles" localSheetId="1">'Račun prihoda i rashoda'!$9:$9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3" l="1"/>
  <c r="H14" i="13" s="1"/>
  <c r="G13" i="13"/>
  <c r="H13" i="13" s="1"/>
  <c r="G10" i="13"/>
  <c r="H10" i="13" s="1"/>
  <c r="H11" i="13"/>
  <c r="L333" i="8"/>
  <c r="D20" i="11"/>
  <c r="L103" i="2"/>
  <c r="K67" i="2"/>
  <c r="K68" i="2"/>
  <c r="K69" i="2"/>
  <c r="K74" i="2"/>
  <c r="K85" i="2"/>
  <c r="K87" i="2"/>
  <c r="K96" i="2"/>
  <c r="K97" i="2"/>
  <c r="K98" i="2"/>
  <c r="K99" i="2"/>
  <c r="K101" i="2"/>
  <c r="K102" i="2"/>
  <c r="K104" i="2"/>
  <c r="K105" i="2"/>
  <c r="K106" i="2"/>
  <c r="K122" i="2"/>
  <c r="K123" i="2"/>
  <c r="K130" i="2"/>
  <c r="K133" i="2"/>
  <c r="K135" i="2"/>
  <c r="K140" i="2"/>
  <c r="K142" i="2"/>
  <c r="K143" i="2"/>
  <c r="K149" i="2"/>
  <c r="K153" i="2"/>
  <c r="K156" i="2"/>
  <c r="K167" i="2"/>
  <c r="K14" i="2"/>
  <c r="K18" i="2"/>
  <c r="K21" i="2"/>
  <c r="K22" i="2"/>
  <c r="K26" i="2"/>
  <c r="K27" i="2"/>
  <c r="K30" i="2"/>
  <c r="K31" i="2"/>
  <c r="K33" i="2"/>
  <c r="K34" i="2"/>
  <c r="K35" i="2"/>
  <c r="K36" i="2"/>
  <c r="K40" i="2"/>
  <c r="K45" i="2"/>
  <c r="K46" i="2"/>
  <c r="K47" i="2"/>
  <c r="K49" i="2"/>
  <c r="K51" i="2"/>
  <c r="J134" i="2"/>
  <c r="J132" i="2" s="1"/>
  <c r="J131" i="2" s="1"/>
  <c r="J128" i="2"/>
  <c r="I129" i="2"/>
  <c r="I128" i="2" s="1"/>
  <c r="J129" i="2"/>
  <c r="I131" i="2"/>
  <c r="I132" i="2"/>
  <c r="I166" i="2"/>
  <c r="I165" i="2" s="1"/>
  <c r="J166" i="2"/>
  <c r="J167" i="2"/>
  <c r="I155" i="2"/>
  <c r="J156" i="2"/>
  <c r="J155" i="2" s="1"/>
  <c r="J150" i="2"/>
  <c r="J151" i="2"/>
  <c r="J152" i="2"/>
  <c r="J154" i="2"/>
  <c r="K154" i="2" s="1"/>
  <c r="I148" i="2"/>
  <c r="J149" i="2"/>
  <c r="I146" i="2"/>
  <c r="J147" i="2"/>
  <c r="K147" i="2" s="1"/>
  <c r="J135" i="2"/>
  <c r="J68" i="2"/>
  <c r="J69" i="2"/>
  <c r="J95" i="2"/>
  <c r="K95" i="2" s="1"/>
  <c r="J96" i="2"/>
  <c r="J97" i="2"/>
  <c r="J98" i="2"/>
  <c r="J99" i="2"/>
  <c r="J100" i="2"/>
  <c r="K100" i="2" s="1"/>
  <c r="J101" i="2"/>
  <c r="J102" i="2"/>
  <c r="J104" i="2"/>
  <c r="J105" i="2"/>
  <c r="J106" i="2"/>
  <c r="J107" i="2"/>
  <c r="K107" i="2" s="1"/>
  <c r="J108" i="2"/>
  <c r="K108" i="2" s="1"/>
  <c r="J109" i="2"/>
  <c r="K109" i="2" s="1"/>
  <c r="J110" i="2"/>
  <c r="K110" i="2" s="1"/>
  <c r="J87" i="2"/>
  <c r="J88" i="2"/>
  <c r="K88" i="2" s="1"/>
  <c r="J89" i="2"/>
  <c r="K89" i="2" s="1"/>
  <c r="J90" i="2"/>
  <c r="K90" i="2" s="1"/>
  <c r="J91" i="2"/>
  <c r="K91" i="2" s="1"/>
  <c r="J92" i="2"/>
  <c r="K92" i="2" s="1"/>
  <c r="K94" i="2"/>
  <c r="J83" i="2"/>
  <c r="K83" i="2" s="1"/>
  <c r="J84" i="2"/>
  <c r="K84" i="2" s="1"/>
  <c r="J85" i="2"/>
  <c r="I81" i="2"/>
  <c r="J82" i="2"/>
  <c r="K82" i="2" s="1"/>
  <c r="I72" i="2"/>
  <c r="J73" i="2"/>
  <c r="J72" i="2" s="1"/>
  <c r="I66" i="2"/>
  <c r="I70" i="2"/>
  <c r="J71" i="2"/>
  <c r="J70" i="2" s="1"/>
  <c r="J67" i="2"/>
  <c r="I44" i="2"/>
  <c r="I43" i="2" s="1"/>
  <c r="J44" i="2"/>
  <c r="J43" i="2" s="1"/>
  <c r="I42" i="2"/>
  <c r="J42" i="2"/>
  <c r="J165" i="2" l="1"/>
  <c r="J146" i="2"/>
  <c r="J148" i="2"/>
  <c r="K134" i="2"/>
  <c r="K73" i="2"/>
  <c r="I65" i="2"/>
  <c r="J66" i="2"/>
  <c r="K71" i="2"/>
  <c r="J81" i="2"/>
  <c r="J15" i="2"/>
  <c r="K15" i="2" s="1"/>
  <c r="J25" i="2"/>
  <c r="J39" i="2"/>
  <c r="I38" i="2"/>
  <c r="I37" i="2" s="1"/>
  <c r="I41" i="2" s="1"/>
  <c r="G13" i="2"/>
  <c r="G12" i="2" s="1"/>
  <c r="G20" i="2"/>
  <c r="G19" i="2" s="1"/>
  <c r="G24" i="2"/>
  <c r="G23" i="2" s="1"/>
  <c r="G29" i="2"/>
  <c r="G32" i="2"/>
  <c r="G37" i="2"/>
  <c r="G41" i="2" s="1"/>
  <c r="G38" i="2"/>
  <c r="G44" i="2"/>
  <c r="G43" i="2" s="1"/>
  <c r="G42" i="2" s="1"/>
  <c r="G66" i="2"/>
  <c r="G70" i="2"/>
  <c r="G72" i="2"/>
  <c r="G81" i="2"/>
  <c r="G86" i="2"/>
  <c r="G93" i="2"/>
  <c r="G103" i="2"/>
  <c r="G121" i="2"/>
  <c r="G120" i="2" s="1"/>
  <c r="G129" i="2"/>
  <c r="G128" i="2" s="1"/>
  <c r="G132" i="2"/>
  <c r="G131" i="2" s="1"/>
  <c r="G139" i="2"/>
  <c r="G141" i="2"/>
  <c r="G146" i="2"/>
  <c r="G148" i="2"/>
  <c r="G155" i="2"/>
  <c r="G166" i="2"/>
  <c r="G165" i="2" s="1"/>
  <c r="G168" i="2"/>
  <c r="G72" i="12"/>
  <c r="B72" i="12"/>
  <c r="F8" i="12"/>
  <c r="F14" i="12"/>
  <c r="F15" i="12"/>
  <c r="F16" i="12"/>
  <c r="F19" i="12"/>
  <c r="F20" i="12"/>
  <c r="F23" i="12"/>
  <c r="F24" i="12"/>
  <c r="F28" i="12"/>
  <c r="F29" i="12"/>
  <c r="F32" i="12"/>
  <c r="F33" i="12"/>
  <c r="F37" i="12"/>
  <c r="F38" i="12"/>
  <c r="F41" i="12"/>
  <c r="F43" i="12"/>
  <c r="F47" i="12"/>
  <c r="F48" i="12"/>
  <c r="F51" i="12"/>
  <c r="F52" i="12"/>
  <c r="F53" i="12"/>
  <c r="F56" i="12"/>
  <c r="F57" i="12"/>
  <c r="F63" i="12"/>
  <c r="F64" i="12"/>
  <c r="F65" i="12"/>
  <c r="F66" i="12"/>
  <c r="F67" i="12"/>
  <c r="F68" i="12"/>
  <c r="F69" i="12"/>
  <c r="F70" i="12"/>
  <c r="F71" i="12"/>
  <c r="F7" i="12"/>
  <c r="G9" i="12"/>
  <c r="G13" i="12"/>
  <c r="G21" i="12"/>
  <c r="G25" i="12"/>
  <c r="G30" i="12"/>
  <c r="G34" i="12"/>
  <c r="G39" i="12"/>
  <c r="G44" i="12"/>
  <c r="G49" i="12"/>
  <c r="G58" i="12"/>
  <c r="G62" i="12"/>
  <c r="G67" i="12"/>
  <c r="G71" i="12"/>
  <c r="G73" i="12"/>
  <c r="E14" i="11"/>
  <c r="E20" i="11"/>
  <c r="E22" i="11"/>
  <c r="E24" i="11"/>
  <c r="E26" i="11"/>
  <c r="E28" i="11"/>
  <c r="F22" i="11"/>
  <c r="F21" i="11" s="1"/>
  <c r="F19" i="11"/>
  <c r="D21" i="11"/>
  <c r="D23" i="11"/>
  <c r="D27" i="11"/>
  <c r="D19" i="11"/>
  <c r="D13" i="11"/>
  <c r="D12" i="11" s="1"/>
  <c r="F13" i="11"/>
  <c r="F12" i="11" s="1"/>
  <c r="F23" i="11"/>
  <c r="F25" i="11"/>
  <c r="F27" i="11"/>
  <c r="M14" i="8"/>
  <c r="M15" i="8"/>
  <c r="M16" i="8"/>
  <c r="M18" i="8"/>
  <c r="M19" i="8"/>
  <c r="M20" i="8"/>
  <c r="M21" i="8"/>
  <c r="M23" i="8"/>
  <c r="M24" i="8"/>
  <c r="M25" i="8"/>
  <c r="M26" i="8"/>
  <c r="M27" i="8"/>
  <c r="M28" i="8"/>
  <c r="M29" i="8"/>
  <c r="M30" i="8"/>
  <c r="M32" i="8"/>
  <c r="M33" i="8"/>
  <c r="M34" i="8"/>
  <c r="M35" i="8"/>
  <c r="M36" i="8"/>
  <c r="M39" i="8"/>
  <c r="M44" i="8"/>
  <c r="M50" i="8"/>
  <c r="M52" i="8"/>
  <c r="M53" i="8"/>
  <c r="M59" i="8"/>
  <c r="M66" i="8"/>
  <c r="M72" i="8"/>
  <c r="M73" i="8"/>
  <c r="M74" i="8"/>
  <c r="M76" i="8"/>
  <c r="M77" i="8"/>
  <c r="M78" i="8"/>
  <c r="M80" i="8"/>
  <c r="M82" i="8"/>
  <c r="M88" i="8"/>
  <c r="M90" i="8"/>
  <c r="M91" i="8"/>
  <c r="M94" i="8"/>
  <c r="M100" i="8"/>
  <c r="M106" i="8"/>
  <c r="M112" i="8"/>
  <c r="M118" i="8"/>
  <c r="M124" i="8"/>
  <c r="M126" i="8"/>
  <c r="M128" i="8"/>
  <c r="M131" i="8"/>
  <c r="M132" i="8"/>
  <c r="M138" i="8"/>
  <c r="M140" i="8"/>
  <c r="M142" i="8"/>
  <c r="M145" i="8"/>
  <c r="M146" i="8"/>
  <c r="M152" i="8"/>
  <c r="M154" i="8"/>
  <c r="M156" i="8"/>
  <c r="M159" i="8"/>
  <c r="M160" i="8"/>
  <c r="M166" i="8"/>
  <c r="M168" i="8"/>
  <c r="M170" i="8"/>
  <c r="M173" i="8"/>
  <c r="M174" i="8"/>
  <c r="M175" i="8"/>
  <c r="M181" i="8"/>
  <c r="M183" i="8"/>
  <c r="M185" i="8"/>
  <c r="M188" i="8"/>
  <c r="M189" i="8"/>
  <c r="M190" i="8"/>
  <c r="M197" i="8"/>
  <c r="M204" i="8"/>
  <c r="M211" i="8"/>
  <c r="M215" i="8"/>
  <c r="M216" i="8"/>
  <c r="M217" i="8"/>
  <c r="M218" i="8"/>
  <c r="M222" i="8"/>
  <c r="M223" i="8"/>
  <c r="M224" i="8"/>
  <c r="M225" i="8"/>
  <c r="M227" i="8"/>
  <c r="M232" i="8"/>
  <c r="M237" i="8"/>
  <c r="M241" i="8"/>
  <c r="M242" i="8"/>
  <c r="M243" i="8"/>
  <c r="M246" i="8"/>
  <c r="M253" i="8"/>
  <c r="M254" i="8"/>
  <c r="M255" i="8"/>
  <c r="M257" i="8"/>
  <c r="M258" i="8"/>
  <c r="M259" i="8"/>
  <c r="M260" i="8"/>
  <c r="M262" i="8"/>
  <c r="M263" i="8"/>
  <c r="M266" i="8"/>
  <c r="M269" i="8"/>
  <c r="M270" i="8"/>
  <c r="M275" i="8"/>
  <c r="M276" i="8"/>
  <c r="M277" i="8"/>
  <c r="M279" i="8"/>
  <c r="M280" i="8"/>
  <c r="M281" i="8"/>
  <c r="M282" i="8"/>
  <c r="M284" i="8"/>
  <c r="M286" i="8"/>
  <c r="M287" i="8"/>
  <c r="M288" i="8"/>
  <c r="M289" i="8"/>
  <c r="M290" i="8"/>
  <c r="M293" i="8"/>
  <c r="M294" i="8"/>
  <c r="M299" i="8"/>
  <c r="M301" i="8"/>
  <c r="M302" i="8"/>
  <c r="M305" i="8"/>
  <c r="M310" i="8"/>
  <c r="M311" i="8"/>
  <c r="M316" i="8"/>
  <c r="M317" i="8"/>
  <c r="M318" i="8"/>
  <c r="M320" i="8"/>
  <c r="M322" i="8"/>
  <c r="M327" i="8"/>
  <c r="M330" i="8"/>
  <c r="M331" i="8"/>
  <c r="M332" i="8"/>
  <c r="M334" i="8"/>
  <c r="M335" i="8"/>
  <c r="M336" i="8"/>
  <c r="M337" i="8"/>
  <c r="M339" i="8"/>
  <c r="M340" i="8"/>
  <c r="M341" i="8"/>
  <c r="M342" i="8"/>
  <c r="M344" i="8"/>
  <c r="M345" i="8"/>
  <c r="M350" i="8"/>
  <c r="M355" i="8"/>
  <c r="M356" i="8"/>
  <c r="M358" i="8"/>
  <c r="M359" i="8"/>
  <c r="M361" i="8"/>
  <c r="M366" i="8"/>
  <c r="M367" i="8"/>
  <c r="M369" i="8"/>
  <c r="M371" i="8"/>
  <c r="M377" i="8"/>
  <c r="M379" i="8"/>
  <c r="M381" i="8"/>
  <c r="M382" i="8"/>
  <c r="M387" i="8"/>
  <c r="M388" i="8"/>
  <c r="M389" i="8"/>
  <c r="M391" i="8"/>
  <c r="M393" i="8"/>
  <c r="M396" i="8"/>
  <c r="M397" i="8"/>
  <c r="M399" i="8"/>
  <c r="M400" i="8"/>
  <c r="M403" i="8"/>
  <c r="M409" i="8"/>
  <c r="M410" i="8"/>
  <c r="M411" i="8"/>
  <c r="M413" i="8"/>
  <c r="M414" i="8"/>
  <c r="M415" i="8"/>
  <c r="M417" i="8"/>
  <c r="M419" i="8"/>
  <c r="M424" i="8"/>
  <c r="M430" i="8"/>
  <c r="M431" i="8"/>
  <c r="M433" i="8"/>
  <c r="M435" i="8"/>
  <c r="M441" i="8"/>
  <c r="M446" i="8"/>
  <c r="M447" i="8"/>
  <c r="M449" i="8"/>
  <c r="M450" i="8"/>
  <c r="M451" i="8"/>
  <c r="M452" i="8"/>
  <c r="M453" i="8"/>
  <c r="M454" i="8"/>
  <c r="M456" i="8"/>
  <c r="M457" i="8"/>
  <c r="M458" i="8"/>
  <c r="M459" i="8"/>
  <c r="M461" i="8"/>
  <c r="M464" i="8"/>
  <c r="M469" i="8"/>
  <c r="M475" i="8"/>
  <c r="M477" i="8"/>
  <c r="M478" i="8"/>
  <c r="M479" i="8"/>
  <c r="M481" i="8"/>
  <c r="M485" i="8"/>
  <c r="M489" i="8"/>
  <c r="M490" i="8"/>
  <c r="M491" i="8"/>
  <c r="M492" i="8"/>
  <c r="M494" i="8"/>
  <c r="M497" i="8"/>
  <c r="M498" i="8"/>
  <c r="M499" i="8"/>
  <c r="M501" i="8"/>
  <c r="M502" i="8"/>
  <c r="M503" i="8"/>
  <c r="M504" i="8"/>
  <c r="M506" i="8"/>
  <c r="M507" i="8"/>
  <c r="M509" i="8"/>
  <c r="M513" i="8"/>
  <c r="M516" i="8"/>
  <c r="M518" i="8"/>
  <c r="M519" i="8"/>
  <c r="M520" i="8"/>
  <c r="M521" i="8"/>
  <c r="M522" i="8"/>
  <c r="M523" i="8"/>
  <c r="M524" i="8"/>
  <c r="M526" i="8"/>
  <c r="M530" i="8"/>
  <c r="M536" i="8"/>
  <c r="M538" i="8"/>
  <c r="M539" i="8"/>
  <c r="M540" i="8"/>
  <c r="M542" i="8"/>
  <c r="M546" i="8"/>
  <c r="M551" i="8"/>
  <c r="M553" i="8"/>
  <c r="M555" i="8"/>
  <c r="M558" i="8"/>
  <c r="M559" i="8"/>
  <c r="M560" i="8"/>
  <c r="M562" i="8"/>
  <c r="M563" i="8"/>
  <c r="M564" i="8"/>
  <c r="M565" i="8"/>
  <c r="M567" i="8"/>
  <c r="M568" i="8"/>
  <c r="M570" i="8"/>
  <c r="M574" i="8"/>
  <c r="M579" i="8"/>
  <c r="M580" i="8"/>
  <c r="M582" i="8"/>
  <c r="M583" i="8"/>
  <c r="M584" i="8"/>
  <c r="M585" i="8"/>
  <c r="M586" i="8"/>
  <c r="M587" i="8"/>
  <c r="M589" i="8"/>
  <c r="M593" i="8"/>
  <c r="M594" i="8"/>
  <c r="M600" i="8"/>
  <c r="M606" i="8"/>
  <c r="M609" i="8"/>
  <c r="M610" i="8"/>
  <c r="M611" i="8"/>
  <c r="M612" i="8"/>
  <c r="M613" i="8"/>
  <c r="M615" i="8"/>
  <c r="M616" i="8"/>
  <c r="M617" i="8"/>
  <c r="M619" i="8"/>
  <c r="M624" i="8"/>
  <c r="M625" i="8"/>
  <c r="M626" i="8"/>
  <c r="M627" i="8"/>
  <c r="M628" i="8"/>
  <c r="M633" i="8"/>
  <c r="M638" i="8"/>
  <c r="M639" i="8"/>
  <c r="M641" i="8"/>
  <c r="M643" i="8"/>
  <c r="M646" i="8"/>
  <c r="M647" i="8"/>
  <c r="M649" i="8"/>
  <c r="M650" i="8"/>
  <c r="M653" i="8"/>
  <c r="M659" i="8"/>
  <c r="M664" i="8"/>
  <c r="M666" i="8"/>
  <c r="M672" i="8"/>
  <c r="M678" i="8"/>
  <c r="M679" i="8"/>
  <c r="M680" i="8"/>
  <c r="M681" i="8"/>
  <c r="M682" i="8"/>
  <c r="M684" i="8"/>
  <c r="M689" i="8"/>
  <c r="M690" i="8"/>
  <c r="M691" i="8"/>
  <c r="M692" i="8"/>
  <c r="M697" i="8"/>
  <c r="M698" i="8"/>
  <c r="M700" i="8"/>
  <c r="M705" i="8"/>
  <c r="M706" i="8"/>
  <c r="M708" i="8"/>
  <c r="M713" i="8"/>
  <c r="M715" i="8"/>
  <c r="M720" i="8"/>
  <c r="M721" i="8"/>
  <c r="M722" i="8"/>
  <c r="M724" i="8"/>
  <c r="M729" i="8"/>
  <c r="M730" i="8"/>
  <c r="M732" i="8"/>
  <c r="M738" i="8"/>
  <c r="M742" i="8"/>
  <c r="M743" i="8"/>
  <c r="M745" i="8"/>
  <c r="M751" i="8"/>
  <c r="M753" i="8"/>
  <c r="M756" i="8"/>
  <c r="M762" i="8"/>
  <c r="M766" i="8"/>
  <c r="N354" i="8"/>
  <c r="N333" i="8"/>
  <c r="N315" i="8"/>
  <c r="J145" i="2" l="1"/>
  <c r="J65" i="2"/>
  <c r="J38" i="2"/>
  <c r="K39" i="2"/>
  <c r="J24" i="2"/>
  <c r="K25" i="2"/>
  <c r="J13" i="2"/>
  <c r="G28" i="2"/>
  <c r="G11" i="2" s="1"/>
  <c r="G52" i="2" s="1"/>
  <c r="G138" i="2"/>
  <c r="G80" i="2"/>
  <c r="G145" i="2"/>
  <c r="G144" i="2" s="1"/>
  <c r="G65" i="2"/>
  <c r="G16" i="2"/>
  <c r="D18" i="11"/>
  <c r="G74" i="12"/>
  <c r="F18" i="11"/>
  <c r="F11" i="11" s="1"/>
  <c r="J144" i="2" l="1"/>
  <c r="J37" i="2"/>
  <c r="J23" i="2"/>
  <c r="J12" i="2"/>
  <c r="G64" i="2"/>
  <c r="G169" i="2" s="1"/>
  <c r="D11" i="11"/>
  <c r="N765" i="8"/>
  <c r="N764" i="8" s="1"/>
  <c r="N763" i="8" s="1"/>
  <c r="N761" i="8"/>
  <c r="N760" i="8" s="1"/>
  <c r="N759" i="8" s="1"/>
  <c r="N755" i="8"/>
  <c r="N754" i="8" s="1"/>
  <c r="N752" i="8"/>
  <c r="N750" i="8"/>
  <c r="N744" i="8"/>
  <c r="N741" i="8" s="1"/>
  <c r="N740" i="8" s="1"/>
  <c r="N739" i="8" s="1"/>
  <c r="N737" i="8"/>
  <c r="N736" i="8" s="1"/>
  <c r="N735" i="8" s="1"/>
  <c r="N734" i="8" s="1"/>
  <c r="N731" i="8"/>
  <c r="N728" i="8"/>
  <c r="N723" i="8"/>
  <c r="N719" i="8"/>
  <c r="N714" i="8"/>
  <c r="N712" i="8"/>
  <c r="N707" i="8"/>
  <c r="N704" i="8"/>
  <c r="N699" i="8"/>
  <c r="N696" i="8"/>
  <c r="N688" i="8"/>
  <c r="N687" i="8" s="1"/>
  <c r="N686" i="8" s="1"/>
  <c r="N685" i="8" s="1"/>
  <c r="N683" i="8"/>
  <c r="N677" i="8"/>
  <c r="N671" i="8"/>
  <c r="N670" i="8" s="1"/>
  <c r="N669" i="8" s="1"/>
  <c r="N668" i="8" s="1"/>
  <c r="N667" i="8" s="1"/>
  <c r="N665" i="8"/>
  <c r="N663" i="8"/>
  <c r="N658" i="8"/>
  <c r="N657" i="8" s="1"/>
  <c r="N656" i="8" s="1"/>
  <c r="N655" i="8" s="1"/>
  <c r="N652" i="8"/>
  <c r="N651" i="8" s="1"/>
  <c r="N648" i="8"/>
  <c r="N645" i="8"/>
  <c r="N642" i="8"/>
  <c r="N640" i="8"/>
  <c r="N637" i="8"/>
  <c r="N632" i="8"/>
  <c r="N631" i="8" s="1"/>
  <c r="N630" i="8" s="1"/>
  <c r="N629" i="8" s="1"/>
  <c r="N623" i="8"/>
  <c r="N622" i="8" s="1"/>
  <c r="N621" i="8" s="1"/>
  <c r="N620" i="8" s="1"/>
  <c r="N618" i="8"/>
  <c r="N614" i="8"/>
  <c r="N608" i="8"/>
  <c r="N599" i="8"/>
  <c r="N598" i="8" s="1"/>
  <c r="N597" i="8" s="1"/>
  <c r="N596" i="8" s="1"/>
  <c r="N595" i="8" s="1"/>
  <c r="N592" i="8"/>
  <c r="N591" i="8" s="1"/>
  <c r="N590" i="8" s="1"/>
  <c r="N588" i="8"/>
  <c r="N581" i="8"/>
  <c r="N578" i="8"/>
  <c r="N573" i="8"/>
  <c r="N572" i="8" s="1"/>
  <c r="N571" i="8" s="1"/>
  <c r="N569" i="8"/>
  <c r="N566" i="8"/>
  <c r="N561" i="8"/>
  <c r="N557" i="8"/>
  <c r="N554" i="8"/>
  <c r="N552" i="8"/>
  <c r="N550" i="8"/>
  <c r="N545" i="8"/>
  <c r="N544" i="8" s="1"/>
  <c r="N543" i="8" s="1"/>
  <c r="N541" i="8"/>
  <c r="N537" i="8"/>
  <c r="N535" i="8"/>
  <c r="N529" i="8"/>
  <c r="N528" i="8" s="1"/>
  <c r="N527" i="8" s="1"/>
  <c r="N525" i="8"/>
  <c r="N517" i="8"/>
  <c r="N515" i="8"/>
  <c r="N514" i="8" s="1"/>
  <c r="N512" i="8"/>
  <c r="N511" i="8" s="1"/>
  <c r="N510" i="8" s="1"/>
  <c r="N508" i="8"/>
  <c r="N505" i="8"/>
  <c r="N500" i="8"/>
  <c r="N496" i="8"/>
  <c r="N493" i="8"/>
  <c r="N488" i="8" s="1"/>
  <c r="N484" i="8"/>
  <c r="N483" i="8" s="1"/>
  <c r="N482" i="8" s="1"/>
  <c r="N480" i="8"/>
  <c r="N476" i="8"/>
  <c r="N474" i="8"/>
  <c r="N468" i="8"/>
  <c r="N467" i="8" s="1"/>
  <c r="N466" i="8" s="1"/>
  <c r="N465" i="8" s="1"/>
  <c r="N463" i="8"/>
  <c r="N462" i="8" s="1"/>
  <c r="N460" i="8"/>
  <c r="N455" i="8"/>
  <c r="N448" i="8"/>
  <c r="N445" i="8"/>
  <c r="N440" i="8"/>
  <c r="N439" i="8" s="1"/>
  <c r="N438" i="8" s="1"/>
  <c r="N437" i="8" s="1"/>
  <c r="N434" i="8"/>
  <c r="N432" i="8"/>
  <c r="N429" i="8"/>
  <c r="N423" i="8"/>
  <c r="N422" i="8" s="1"/>
  <c r="N421" i="8" s="1"/>
  <c r="N420" i="8" s="1"/>
  <c r="N418" i="8"/>
  <c r="N416" i="8"/>
  <c r="N412" i="8"/>
  <c r="N408" i="8"/>
  <c r="N402" i="8"/>
  <c r="N401" i="8" s="1"/>
  <c r="N398" i="8"/>
  <c r="N395" i="8"/>
  <c r="N392" i="8"/>
  <c r="N390" i="8"/>
  <c r="N386" i="8"/>
  <c r="N380" i="8"/>
  <c r="N378" i="8"/>
  <c r="N376" i="8"/>
  <c r="N370" i="8"/>
  <c r="N368" i="8"/>
  <c r="N365" i="8"/>
  <c r="N360" i="8"/>
  <c r="N357" i="8"/>
  <c r="N349" i="8"/>
  <c r="N348" i="8" s="1"/>
  <c r="N347" i="8" s="1"/>
  <c r="N346" i="8" s="1"/>
  <c r="N343" i="8"/>
  <c r="N338" i="8"/>
  <c r="N329" i="8"/>
  <c r="N326" i="8"/>
  <c r="N325" i="8" s="1"/>
  <c r="N321" i="8"/>
  <c r="N319" i="8"/>
  <c r="N309" i="8"/>
  <c r="N308" i="8" s="1"/>
  <c r="N307" i="8" s="1"/>
  <c r="N306" i="8" s="1"/>
  <c r="N300" i="8"/>
  <c r="N298" i="8"/>
  <c r="N292" i="8"/>
  <c r="N291" i="8" s="1"/>
  <c r="N285" i="8"/>
  <c r="N283" i="8"/>
  <c r="N278" i="8"/>
  <c r="N274" i="8"/>
  <c r="N273" i="8" s="1"/>
  <c r="N272" i="8" s="1"/>
  <c r="N271" i="8" s="1"/>
  <c r="N268" i="8"/>
  <c r="N267" i="8" s="1"/>
  <c r="N261" i="8"/>
  <c r="N256" i="8"/>
  <c r="N252" i="8"/>
  <c r="N245" i="8"/>
  <c r="N244" i="8" s="1"/>
  <c r="N240" i="8" s="1"/>
  <c r="N239" i="8" s="1"/>
  <c r="N238" i="8" s="1"/>
  <c r="N236" i="8"/>
  <c r="N235" i="8" s="1"/>
  <c r="N234" i="8" s="1"/>
  <c r="N233" i="8" s="1"/>
  <c r="N231" i="8"/>
  <c r="N230" i="8" s="1"/>
  <c r="N229" i="8" s="1"/>
  <c r="N228" i="8" s="1"/>
  <c r="N226" i="8"/>
  <c r="N221" i="8"/>
  <c r="N210" i="8"/>
  <c r="N209" i="8" s="1"/>
  <c r="N208" i="8" s="1"/>
  <c r="N207" i="8" s="1"/>
  <c r="N206" i="8" s="1"/>
  <c r="N205" i="8" s="1"/>
  <c r="N203" i="8"/>
  <c r="N202" i="8" s="1"/>
  <c r="N201" i="8" s="1"/>
  <c r="N200" i="8" s="1"/>
  <c r="N199" i="8" s="1"/>
  <c r="N198" i="8" s="1"/>
  <c r="N196" i="8"/>
  <c r="N195" i="8" s="1"/>
  <c r="N194" i="8" s="1"/>
  <c r="N193" i="8" s="1"/>
  <c r="N192" i="8" s="1"/>
  <c r="N191" i="8" s="1"/>
  <c r="N187" i="8"/>
  <c r="N186" i="8" s="1"/>
  <c r="N184" i="8"/>
  <c r="N182" i="8"/>
  <c r="N180" i="8"/>
  <c r="N172" i="8"/>
  <c r="N171" i="8" s="1"/>
  <c r="N169" i="8"/>
  <c r="N167" i="8"/>
  <c r="N165" i="8"/>
  <c r="N158" i="8"/>
  <c r="N157" i="8" s="1"/>
  <c r="N155" i="8"/>
  <c r="N153" i="8"/>
  <c r="N151" i="8"/>
  <c r="N144" i="8"/>
  <c r="N143" i="8" s="1"/>
  <c r="N141" i="8"/>
  <c r="N139" i="8"/>
  <c r="N137" i="8"/>
  <c r="N130" i="8"/>
  <c r="N129" i="8" s="1"/>
  <c r="N127" i="8"/>
  <c r="N125" i="8"/>
  <c r="N123" i="8"/>
  <c r="N117" i="8"/>
  <c r="N116" i="8" s="1"/>
  <c r="N115" i="8" s="1"/>
  <c r="N114" i="8" s="1"/>
  <c r="N113" i="8" s="1"/>
  <c r="N111" i="8"/>
  <c r="N110" i="8" s="1"/>
  <c r="N109" i="8" s="1"/>
  <c r="N108" i="8" s="1"/>
  <c r="N107" i="8" s="1"/>
  <c r="N105" i="8"/>
  <c r="N104" i="8" s="1"/>
  <c r="N103" i="8" s="1"/>
  <c r="N102" i="8" s="1"/>
  <c r="N101" i="8" s="1"/>
  <c r="N99" i="8"/>
  <c r="N98" i="8" s="1"/>
  <c r="N97" i="8" s="1"/>
  <c r="N96" i="8" s="1"/>
  <c r="N95" i="8" s="1"/>
  <c r="N93" i="8"/>
  <c r="N92" i="8" s="1"/>
  <c r="N89" i="8"/>
  <c r="N87" i="8"/>
  <c r="N81" i="8"/>
  <c r="N79" i="8"/>
  <c r="N75" i="8"/>
  <c r="N71" i="8"/>
  <c r="N65" i="8"/>
  <c r="N64" i="8" s="1"/>
  <c r="N63" i="8" s="1"/>
  <c r="N62" i="8" s="1"/>
  <c r="N61" i="8" s="1"/>
  <c r="N58" i="8"/>
  <c r="N57" i="8" s="1"/>
  <c r="N56" i="8" s="1"/>
  <c r="N55" i="8" s="1"/>
  <c r="N54" i="8" s="1"/>
  <c r="N51" i="8"/>
  <c r="N49" i="8"/>
  <c r="N43" i="8"/>
  <c r="N42" i="8" s="1"/>
  <c r="N41" i="8" s="1"/>
  <c r="N40" i="8" s="1"/>
  <c r="N38" i="8"/>
  <c r="N37" i="8" s="1"/>
  <c r="N31" i="8"/>
  <c r="N22" i="8"/>
  <c r="N17" i="8"/>
  <c r="N13" i="8"/>
  <c r="L765" i="8"/>
  <c r="L761" i="8"/>
  <c r="L755" i="8"/>
  <c r="L752" i="8"/>
  <c r="L750" i="8"/>
  <c r="L744" i="8"/>
  <c r="L737" i="8"/>
  <c r="L731" i="8"/>
  <c r="L728" i="8"/>
  <c r="L723" i="8"/>
  <c r="L719" i="8"/>
  <c r="L714" i="8"/>
  <c r="L712" i="8"/>
  <c r="L707" i="8"/>
  <c r="L704" i="8"/>
  <c r="L699" i="8"/>
  <c r="L696" i="8"/>
  <c r="L688" i="8"/>
  <c r="L683" i="8"/>
  <c r="L677" i="8"/>
  <c r="L671" i="8"/>
  <c r="L665" i="8"/>
  <c r="L663" i="8"/>
  <c r="L658" i="8"/>
  <c r="L652" i="8"/>
  <c r="L648" i="8"/>
  <c r="L645" i="8"/>
  <c r="L642" i="8"/>
  <c r="L640" i="8"/>
  <c r="L637" i="8"/>
  <c r="L632" i="8"/>
  <c r="L623" i="8"/>
  <c r="L618" i="8"/>
  <c r="L614" i="8"/>
  <c r="L608" i="8"/>
  <c r="L599" i="8"/>
  <c r="L592" i="8"/>
  <c r="L588" i="8"/>
  <c r="L581" i="8"/>
  <c r="L578" i="8"/>
  <c r="L573" i="8"/>
  <c r="L569" i="8"/>
  <c r="L566" i="8"/>
  <c r="L561" i="8"/>
  <c r="L557" i="8"/>
  <c r="L554" i="8"/>
  <c r="L552" i="8"/>
  <c r="L550" i="8"/>
  <c r="L545" i="8"/>
  <c r="L541" i="8"/>
  <c r="L537" i="8"/>
  <c r="L535" i="8"/>
  <c r="L529" i="8"/>
  <c r="L525" i="8"/>
  <c r="L517" i="8"/>
  <c r="L515" i="8"/>
  <c r="L512" i="8"/>
  <c r="L508" i="8"/>
  <c r="L505" i="8"/>
  <c r="L500" i="8"/>
  <c r="L496" i="8"/>
  <c r="L493" i="8"/>
  <c r="L484" i="8"/>
  <c r="L480" i="8"/>
  <c r="L476" i="8"/>
  <c r="L474" i="8"/>
  <c r="L468" i="8"/>
  <c r="L463" i="8"/>
  <c r="L460" i="8"/>
  <c r="L455" i="8"/>
  <c r="L448" i="8"/>
  <c r="L445" i="8"/>
  <c r="L440" i="8"/>
  <c r="L434" i="8"/>
  <c r="L432" i="8"/>
  <c r="L429" i="8"/>
  <c r="L423" i="8"/>
  <c r="L418" i="8"/>
  <c r="L416" i="8"/>
  <c r="L412" i="8"/>
  <c r="L408" i="8"/>
  <c r="L402" i="8"/>
  <c r="L398" i="8"/>
  <c r="L395" i="8"/>
  <c r="L392" i="8"/>
  <c r="L390" i="8"/>
  <c r="L386" i="8"/>
  <c r="L380" i="8"/>
  <c r="L378" i="8"/>
  <c r="L376" i="8"/>
  <c r="L370" i="8"/>
  <c r="L368" i="8"/>
  <c r="L365" i="8"/>
  <c r="L360" i="8"/>
  <c r="L357" i="8"/>
  <c r="L354" i="8"/>
  <c r="L349" i="8"/>
  <c r="L343" i="8"/>
  <c r="L338" i="8"/>
  <c r="L329" i="8"/>
  <c r="L326" i="8"/>
  <c r="L321" i="8"/>
  <c r="L319" i="8"/>
  <c r="L315" i="8"/>
  <c r="L309" i="8"/>
  <c r="L300" i="8"/>
  <c r="L298" i="8"/>
  <c r="L292" i="8"/>
  <c r="L285" i="8"/>
  <c r="L283" i="8"/>
  <c r="L278" i="8"/>
  <c r="L274" i="8"/>
  <c r="L268" i="8"/>
  <c r="L261" i="8"/>
  <c r="L256" i="8"/>
  <c r="L252" i="8"/>
  <c r="L245" i="8"/>
  <c r="L236" i="8"/>
  <c r="L231" i="8"/>
  <c r="L226" i="8"/>
  <c r="L221" i="8"/>
  <c r="L210" i="8"/>
  <c r="L203" i="8"/>
  <c r="L196" i="8"/>
  <c r="L187" i="8"/>
  <c r="L184" i="8"/>
  <c r="L182" i="8"/>
  <c r="L180" i="8"/>
  <c r="L172" i="8"/>
  <c r="L169" i="8"/>
  <c r="L167" i="8"/>
  <c r="L165" i="8"/>
  <c r="L158" i="8"/>
  <c r="L155" i="8"/>
  <c r="L153" i="8"/>
  <c r="L151" i="8"/>
  <c r="L144" i="8"/>
  <c r="L141" i="8"/>
  <c r="L139" i="8"/>
  <c r="L137" i="8"/>
  <c r="L130" i="8"/>
  <c r="L127" i="8"/>
  <c r="L125" i="8"/>
  <c r="L123" i="8"/>
  <c r="L117" i="8"/>
  <c r="L111" i="8"/>
  <c r="L105" i="8"/>
  <c r="L99" i="8"/>
  <c r="L93" i="8"/>
  <c r="L89" i="8"/>
  <c r="L87" i="8"/>
  <c r="L81" i="8"/>
  <c r="L79" i="8"/>
  <c r="L75" i="8"/>
  <c r="L71" i="8"/>
  <c r="L65" i="8"/>
  <c r="L58" i="8"/>
  <c r="L51" i="8"/>
  <c r="L49" i="8"/>
  <c r="L43" i="8"/>
  <c r="L38" i="8"/>
  <c r="L31" i="8"/>
  <c r="L22" i="8"/>
  <c r="L17" i="8"/>
  <c r="L13" i="8"/>
  <c r="I13" i="8"/>
  <c r="I17" i="8"/>
  <c r="I22" i="8"/>
  <c r="I31" i="8"/>
  <c r="I38" i="8"/>
  <c r="I37" i="8" s="1"/>
  <c r="I43" i="8"/>
  <c r="I42" i="8" s="1"/>
  <c r="I41" i="8" s="1"/>
  <c r="I40" i="8" s="1"/>
  <c r="I49" i="8"/>
  <c r="I51" i="8"/>
  <c r="I71" i="8"/>
  <c r="I75" i="8"/>
  <c r="I79" i="8"/>
  <c r="I81" i="8"/>
  <c r="I87" i="8"/>
  <c r="I89" i="8"/>
  <c r="I86" i="8" s="1"/>
  <c r="I85" i="8" s="1"/>
  <c r="I84" i="8" s="1"/>
  <c r="I83" i="8" s="1"/>
  <c r="I117" i="8"/>
  <c r="I116" i="8" s="1"/>
  <c r="I115" i="8" s="1"/>
  <c r="I114" i="8" s="1"/>
  <c r="I113" i="8" s="1"/>
  <c r="I165" i="8"/>
  <c r="I167" i="8"/>
  <c r="I169" i="8"/>
  <c r="I172" i="8"/>
  <c r="I171" i="8" s="1"/>
  <c r="I180" i="8"/>
  <c r="I182" i="8"/>
  <c r="I184" i="8"/>
  <c r="I187" i="8"/>
  <c r="I186" i="8" s="1"/>
  <c r="I196" i="8"/>
  <c r="I195" i="8" s="1"/>
  <c r="I194" i="8" s="1"/>
  <c r="I193" i="8" s="1"/>
  <c r="I192" i="8" s="1"/>
  <c r="I191" i="8" s="1"/>
  <c r="I203" i="8"/>
  <c r="I202" i="8" s="1"/>
  <c r="I201" i="8" s="1"/>
  <c r="I200" i="8" s="1"/>
  <c r="I199" i="8" s="1"/>
  <c r="I198" i="8" s="1"/>
  <c r="I210" i="8"/>
  <c r="I209" i="8" s="1"/>
  <c r="I208" i="8" s="1"/>
  <c r="I207" i="8" s="1"/>
  <c r="I206" i="8" s="1"/>
  <c r="I205" i="8" s="1"/>
  <c r="I221" i="8"/>
  <c r="I220" i="8" s="1"/>
  <c r="I219" i="8" s="1"/>
  <c r="I214" i="8" s="1"/>
  <c r="I213" i="8" s="1"/>
  <c r="I231" i="8"/>
  <c r="I230" i="8" s="1"/>
  <c r="I229" i="8" s="1"/>
  <c r="I228" i="8" s="1"/>
  <c r="I236" i="8"/>
  <c r="I235" i="8" s="1"/>
  <c r="I234" i="8" s="1"/>
  <c r="I233" i="8" s="1"/>
  <c r="I245" i="8"/>
  <c r="I244" i="8" s="1"/>
  <c r="I240" i="8" s="1"/>
  <c r="I239" i="8" s="1"/>
  <c r="I238" i="8" s="1"/>
  <c r="I252" i="8"/>
  <c r="I256" i="8"/>
  <c r="I264" i="8"/>
  <c r="I268" i="8"/>
  <c r="I267" i="8" s="1"/>
  <c r="I300" i="8"/>
  <c r="I303" i="8"/>
  <c r="I309" i="8"/>
  <c r="I308" i="8" s="1"/>
  <c r="I307" i="8" s="1"/>
  <c r="I306" i="8" s="1"/>
  <c r="I338" i="8"/>
  <c r="I328" i="8" s="1"/>
  <c r="I324" i="8" s="1"/>
  <c r="I323" i="8" s="1"/>
  <c r="I349" i="8"/>
  <c r="I348" i="8" s="1"/>
  <c r="I347" i="8" s="1"/>
  <c r="I346" i="8" s="1"/>
  <c r="I354" i="8"/>
  <c r="I360" i="8"/>
  <c r="I365" i="8"/>
  <c r="I368" i="8"/>
  <c r="I370" i="8"/>
  <c r="I386" i="8"/>
  <c r="I390" i="8"/>
  <c r="I392" i="8"/>
  <c r="I395" i="8"/>
  <c r="I394" i="8" s="1"/>
  <c r="I408" i="8"/>
  <c r="I412" i="8"/>
  <c r="I416" i="8"/>
  <c r="I418" i="8"/>
  <c r="I423" i="8"/>
  <c r="I422" i="8" s="1"/>
  <c r="I421" i="8" s="1"/>
  <c r="I420" i="8" s="1"/>
  <c r="I429" i="8"/>
  <c r="I434" i="8"/>
  <c r="I437" i="8"/>
  <c r="I442" i="8"/>
  <c r="I468" i="8"/>
  <c r="I467" i="8" s="1"/>
  <c r="I466" i="8" s="1"/>
  <c r="I465" i="8" s="1"/>
  <c r="I541" i="8"/>
  <c r="I534" i="8" s="1"/>
  <c r="I533" i="8" s="1"/>
  <c r="I532" i="8" s="1"/>
  <c r="I550" i="8"/>
  <c r="I552" i="8"/>
  <c r="I557" i="8"/>
  <c r="I561" i="8"/>
  <c r="I566" i="8"/>
  <c r="I569" i="8"/>
  <c r="I578" i="8"/>
  <c r="I581" i="8"/>
  <c r="I592" i="8"/>
  <c r="I591" i="8" s="1"/>
  <c r="I590" i="8" s="1"/>
  <c r="I605" i="8"/>
  <c r="I608" i="8"/>
  <c r="I623" i="8"/>
  <c r="I622" i="8" s="1"/>
  <c r="I621" i="8" s="1"/>
  <c r="I620" i="8" s="1"/>
  <c r="I637" i="8"/>
  <c r="I640" i="8"/>
  <c r="I642" i="8"/>
  <c r="I645" i="8"/>
  <c r="I644" i="8" s="1"/>
  <c r="I688" i="8"/>
  <c r="I687" i="8" s="1"/>
  <c r="I686" i="8" s="1"/>
  <c r="I685" i="8" s="1"/>
  <c r="I696" i="8"/>
  <c r="I699" i="8"/>
  <c r="I704" i="8"/>
  <c r="I703" i="8" s="1"/>
  <c r="I702" i="8" s="1"/>
  <c r="I701" i="8" s="1"/>
  <c r="I712" i="8"/>
  <c r="I711" i="8" s="1"/>
  <c r="I710" i="8" s="1"/>
  <c r="I709" i="8" s="1"/>
  <c r="I728" i="8"/>
  <c r="I731" i="8"/>
  <c r="I752" i="8"/>
  <c r="I755" i="8"/>
  <c r="I754" i="8" s="1"/>
  <c r="I748" i="8" s="1"/>
  <c r="I747" i="8" s="1"/>
  <c r="I746" i="8" s="1"/>
  <c r="I761" i="8"/>
  <c r="I760" i="8" s="1"/>
  <c r="I759" i="8" s="1"/>
  <c r="I765" i="8"/>
  <c r="I764" i="8" s="1"/>
  <c r="I763" i="8" s="1"/>
  <c r="E73" i="12"/>
  <c r="F73" i="12" s="1"/>
  <c r="E72" i="12"/>
  <c r="F72" i="12" s="1"/>
  <c r="E71" i="12"/>
  <c r="E67" i="12"/>
  <c r="E62" i="12"/>
  <c r="E58" i="12"/>
  <c r="E49" i="12"/>
  <c r="E44" i="12"/>
  <c r="E39" i="12"/>
  <c r="E13" i="12"/>
  <c r="E9" i="12"/>
  <c r="L166" i="2"/>
  <c r="L165" i="2" s="1"/>
  <c r="L155" i="2"/>
  <c r="L148" i="2"/>
  <c r="L146" i="2"/>
  <c r="L141" i="2"/>
  <c r="L139" i="2"/>
  <c r="L132" i="2"/>
  <c r="L131" i="2" s="1"/>
  <c r="L129" i="2"/>
  <c r="L128" i="2" s="1"/>
  <c r="L121" i="2"/>
  <c r="L120" i="2" s="1"/>
  <c r="L93" i="2"/>
  <c r="L86" i="2"/>
  <c r="L81" i="2"/>
  <c r="L72" i="2"/>
  <c r="L70" i="2"/>
  <c r="L66" i="2"/>
  <c r="L44" i="2"/>
  <c r="L43" i="2" s="1"/>
  <c r="L42" i="2"/>
  <c r="L38" i="2"/>
  <c r="L37" i="2" s="1"/>
  <c r="L41" i="2" s="1"/>
  <c r="L32" i="2"/>
  <c r="L29" i="2"/>
  <c r="L24" i="2"/>
  <c r="L23" i="2" s="1"/>
  <c r="L20" i="2"/>
  <c r="L19" i="2" s="1"/>
  <c r="L17" i="2"/>
  <c r="L13" i="2"/>
  <c r="J41" i="2" l="1"/>
  <c r="J16" i="2"/>
  <c r="J11" i="2"/>
  <c r="N328" i="8"/>
  <c r="L764" i="8"/>
  <c r="L763" i="8" s="1"/>
  <c r="L28" i="2"/>
  <c r="N662" i="8"/>
  <c r="N661" i="8" s="1"/>
  <c r="N660" i="8" s="1"/>
  <c r="N654" i="8" s="1"/>
  <c r="N676" i="8"/>
  <c r="N675" i="8" s="1"/>
  <c r="N674" i="8" s="1"/>
  <c r="L129" i="8"/>
  <c r="L110" i="8"/>
  <c r="L209" i="8"/>
  <c r="L670" i="8"/>
  <c r="L754" i="8"/>
  <c r="L57" i="8"/>
  <c r="L116" i="8"/>
  <c r="L157" i="8"/>
  <c r="L462" i="8"/>
  <c r="L488" i="8"/>
  <c r="L514" i="8"/>
  <c r="L622" i="8"/>
  <c r="L760" i="8"/>
  <c r="L104" i="8"/>
  <c r="L171" i="8"/>
  <c r="L202" i="8"/>
  <c r="L244" i="8"/>
  <c r="L308" i="8"/>
  <c r="L401" i="8"/>
  <c r="L64" i="8"/>
  <c r="L291" i="8"/>
  <c r="L348" i="8"/>
  <c r="L439" i="8"/>
  <c r="L467" i="8"/>
  <c r="L544" i="8"/>
  <c r="L591" i="8"/>
  <c r="L631" i="8"/>
  <c r="L651" i="8"/>
  <c r="L736" i="8"/>
  <c r="L483" i="8"/>
  <c r="L511" i="8"/>
  <c r="L37" i="8"/>
  <c r="L92" i="8"/>
  <c r="L143" i="8"/>
  <c r="L186" i="8"/>
  <c r="L230" i="8"/>
  <c r="L267" i="8"/>
  <c r="L325" i="8"/>
  <c r="L598" i="8"/>
  <c r="L657" i="8"/>
  <c r="L687" i="8"/>
  <c r="L741" i="8"/>
  <c r="N695" i="8"/>
  <c r="N694" i="8" s="1"/>
  <c r="N693" i="8" s="1"/>
  <c r="L42" i="8"/>
  <c r="L98" i="8"/>
  <c r="L195" i="8"/>
  <c r="L235" i="8"/>
  <c r="L273" i="8"/>
  <c r="L422" i="8"/>
  <c r="L528" i="8"/>
  <c r="L572" i="8"/>
  <c r="I353" i="8"/>
  <c r="I352" i="8" s="1"/>
  <c r="I351" i="8" s="1"/>
  <c r="L676" i="8"/>
  <c r="N749" i="8"/>
  <c r="N748" i="8" s="1"/>
  <c r="N747" i="8" s="1"/>
  <c r="N746" i="8" s="1"/>
  <c r="L164" i="8"/>
  <c r="N86" i="8"/>
  <c r="N85" i="8" s="1"/>
  <c r="N84" i="8" s="1"/>
  <c r="N83" i="8" s="1"/>
  <c r="N364" i="8"/>
  <c r="N363" i="8" s="1"/>
  <c r="N362" i="8" s="1"/>
  <c r="N428" i="8"/>
  <c r="N427" i="8" s="1"/>
  <c r="N426" i="8" s="1"/>
  <c r="N425" i="8" s="1"/>
  <c r="L353" i="8"/>
  <c r="L394" i="8"/>
  <c r="L122" i="8"/>
  <c r="L220" i="8"/>
  <c r="L364" i="8"/>
  <c r="L385" i="8"/>
  <c r="L695" i="8"/>
  <c r="L718" i="8"/>
  <c r="N703" i="8"/>
  <c r="N702" i="8" s="1"/>
  <c r="N701" i="8" s="1"/>
  <c r="I428" i="8"/>
  <c r="I427" i="8" s="1"/>
  <c r="I426" i="8" s="1"/>
  <c r="I425" i="8" s="1"/>
  <c r="L703" i="8"/>
  <c r="L727" i="8"/>
  <c r="N394" i="8"/>
  <c r="N534" i="8"/>
  <c r="N533" i="8" s="1"/>
  <c r="N532" i="8" s="1"/>
  <c r="L749" i="8"/>
  <c r="N644" i="8"/>
  <c r="N375" i="8"/>
  <c r="N374" i="8" s="1"/>
  <c r="N373" i="8" s="1"/>
  <c r="N473" i="8"/>
  <c r="N472" i="8" s="1"/>
  <c r="N471" i="8" s="1"/>
  <c r="L328" i="8"/>
  <c r="L549" i="8"/>
  <c r="L636" i="8"/>
  <c r="N48" i="8"/>
  <c r="N47" i="8" s="1"/>
  <c r="N46" i="8" s="1"/>
  <c r="N45" i="8" s="1"/>
  <c r="I48" i="8"/>
  <c r="I47" i="8" s="1"/>
  <c r="I46" i="8" s="1"/>
  <c r="I45" i="8" s="1"/>
  <c r="I364" i="8"/>
  <c r="I363" i="8" s="1"/>
  <c r="I362" i="8" s="1"/>
  <c r="L86" i="8"/>
  <c r="N314" i="8"/>
  <c r="N313" i="8" s="1"/>
  <c r="N312" i="8" s="1"/>
  <c r="N407" i="8"/>
  <c r="N406" i="8" s="1"/>
  <c r="N405" i="8" s="1"/>
  <c r="N404" i="8" s="1"/>
  <c r="L428" i="8"/>
  <c r="N122" i="8"/>
  <c r="N121" i="8" s="1"/>
  <c r="N120" i="8" s="1"/>
  <c r="N119" i="8" s="1"/>
  <c r="N164" i="8"/>
  <c r="N163" i="8" s="1"/>
  <c r="N162" i="8" s="1"/>
  <c r="N161" i="8" s="1"/>
  <c r="N385" i="8"/>
  <c r="N718" i="8"/>
  <c r="N717" i="8" s="1"/>
  <c r="N716" i="8" s="1"/>
  <c r="L407" i="8"/>
  <c r="L534" i="8"/>
  <c r="L556" i="8"/>
  <c r="N495" i="8"/>
  <c r="N487" i="8" s="1"/>
  <c r="N486" i="8" s="1"/>
  <c r="N324" i="8"/>
  <c r="N323" i="8" s="1"/>
  <c r="L375" i="8"/>
  <c r="L495" i="8"/>
  <c r="L644" i="8"/>
  <c r="L711" i="8"/>
  <c r="N549" i="8"/>
  <c r="N636" i="8"/>
  <c r="N711" i="8"/>
  <c r="N710" i="8" s="1"/>
  <c r="N709" i="8" s="1"/>
  <c r="N758" i="8"/>
  <c r="N757" i="8" s="1"/>
  <c r="I577" i="8"/>
  <c r="I576" i="8" s="1"/>
  <c r="I575" i="8" s="1"/>
  <c r="I549" i="8"/>
  <c r="I251" i="8"/>
  <c r="I250" i="8" s="1"/>
  <c r="I249" i="8" s="1"/>
  <c r="L314" i="8"/>
  <c r="N12" i="8"/>
  <c r="N11" i="8" s="1"/>
  <c r="N10" i="8" s="1"/>
  <c r="N9" i="8" s="1"/>
  <c r="N727" i="8"/>
  <c r="N726" i="8" s="1"/>
  <c r="N725" i="8" s="1"/>
  <c r="L150" i="8"/>
  <c r="N150" i="8"/>
  <c r="N149" i="8" s="1"/>
  <c r="N148" i="8" s="1"/>
  <c r="N147" i="8" s="1"/>
  <c r="L12" i="8"/>
  <c r="N444" i="8"/>
  <c r="N443" i="8" s="1"/>
  <c r="N442" i="8" s="1"/>
  <c r="N436" i="8" s="1"/>
  <c r="N733" i="8"/>
  <c r="L70" i="8"/>
  <c r="L136" i="8"/>
  <c r="L444" i="8"/>
  <c r="L473" i="8"/>
  <c r="N70" i="8"/>
  <c r="N69" i="8" s="1"/>
  <c r="N68" i="8" s="1"/>
  <c r="N67" i="8" s="1"/>
  <c r="N136" i="8"/>
  <c r="N135" i="8" s="1"/>
  <c r="N134" i="8" s="1"/>
  <c r="N133" i="8" s="1"/>
  <c r="N179" i="8"/>
  <c r="N178" i="8" s="1"/>
  <c r="N177" i="8" s="1"/>
  <c r="N176" i="8" s="1"/>
  <c r="N577" i="8"/>
  <c r="N576" i="8" s="1"/>
  <c r="N575" i="8" s="1"/>
  <c r="L48" i="8"/>
  <c r="L179" i="8"/>
  <c r="L577" i="8"/>
  <c r="L662" i="8"/>
  <c r="N220" i="8"/>
  <c r="N219" i="8" s="1"/>
  <c r="N214" i="8" s="1"/>
  <c r="N213" i="8" s="1"/>
  <c r="N212" i="8" s="1"/>
  <c r="N353" i="8"/>
  <c r="N352" i="8" s="1"/>
  <c r="N351" i="8" s="1"/>
  <c r="N556" i="8"/>
  <c r="I212" i="8"/>
  <c r="I297" i="8"/>
  <c r="I296" i="8" s="1"/>
  <c r="I295" i="8" s="1"/>
  <c r="I179" i="8"/>
  <c r="I178" i="8" s="1"/>
  <c r="I177" i="8" s="1"/>
  <c r="I176" i="8" s="1"/>
  <c r="I556" i="8"/>
  <c r="I164" i="8"/>
  <c r="I163" i="8" s="1"/>
  <c r="I162" i="8" s="1"/>
  <c r="I161" i="8" s="1"/>
  <c r="I695" i="8"/>
  <c r="I694" i="8" s="1"/>
  <c r="I693" i="8" s="1"/>
  <c r="I12" i="8"/>
  <c r="I11" i="8" s="1"/>
  <c r="I10" i="8" s="1"/>
  <c r="I9" i="8" s="1"/>
  <c r="I727" i="8"/>
  <c r="I726" i="8" s="1"/>
  <c r="I725" i="8" s="1"/>
  <c r="I604" i="8"/>
  <c r="I603" i="8" s="1"/>
  <c r="I602" i="8" s="1"/>
  <c r="I758" i="8"/>
  <c r="I757" i="8" s="1"/>
  <c r="I70" i="8"/>
  <c r="I69" i="8" s="1"/>
  <c r="I68" i="8" s="1"/>
  <c r="I67" i="8" s="1"/>
  <c r="I385" i="8"/>
  <c r="I384" i="8" s="1"/>
  <c r="I383" i="8" s="1"/>
  <c r="I372" i="8" s="1"/>
  <c r="I636" i="8"/>
  <c r="I635" i="8" s="1"/>
  <c r="I634" i="8" s="1"/>
  <c r="I407" i="8"/>
  <c r="I406" i="8" s="1"/>
  <c r="I405" i="8" s="1"/>
  <c r="I404" i="8" s="1"/>
  <c r="I436" i="8"/>
  <c r="E74" i="12"/>
  <c r="F74" i="12" s="1"/>
  <c r="L12" i="2"/>
  <c r="L16" i="2" s="1"/>
  <c r="L138" i="2"/>
  <c r="L145" i="2"/>
  <c r="L144" i="2" s="1"/>
  <c r="L80" i="2"/>
  <c r="L65" i="2"/>
  <c r="J52" i="2" l="1"/>
  <c r="L11" i="2"/>
  <c r="L52" i="2" s="1"/>
  <c r="L163" i="8"/>
  <c r="L527" i="8"/>
  <c r="L219" i="8"/>
  <c r="L41" i="8"/>
  <c r="L178" i="8"/>
  <c r="L472" i="8"/>
  <c r="L313" i="8"/>
  <c r="L374" i="8"/>
  <c r="L272" i="8"/>
  <c r="L406" i="8"/>
  <c r="L47" i="8"/>
  <c r="L443" i="8"/>
  <c r="L543" i="8"/>
  <c r="L759" i="8"/>
  <c r="L115" i="8"/>
  <c r="L748" i="8"/>
  <c r="L121" i="8"/>
  <c r="L630" i="8"/>
  <c r="L208" i="8"/>
  <c r="L717" i="8"/>
  <c r="L234" i="8"/>
  <c r="L661" i="8"/>
  <c r="L69" i="8"/>
  <c r="L149" i="8"/>
  <c r="L710" i="8"/>
  <c r="L324" i="8"/>
  <c r="L694" i="8"/>
  <c r="L352" i="8"/>
  <c r="L571" i="8"/>
  <c r="L97" i="8"/>
  <c r="L656" i="8"/>
  <c r="L590" i="8"/>
  <c r="L240" i="8"/>
  <c r="L103" i="8"/>
  <c r="L56" i="8"/>
  <c r="L669" i="8"/>
  <c r="L597" i="8"/>
  <c r="L482" i="8"/>
  <c r="L438" i="8"/>
  <c r="L621" i="8"/>
  <c r="L686" i="8"/>
  <c r="L735" i="8"/>
  <c r="L307" i="8"/>
  <c r="L135" i="8"/>
  <c r="L85" i="8"/>
  <c r="I8" i="8"/>
  <c r="L576" i="8"/>
  <c r="L726" i="8"/>
  <c r="L384" i="8"/>
  <c r="L194" i="8"/>
  <c r="L740" i="8"/>
  <c r="L510" i="8"/>
  <c r="L466" i="8"/>
  <c r="L487" i="8"/>
  <c r="L533" i="8"/>
  <c r="L427" i="8"/>
  <c r="L702" i="8"/>
  <c r="L363" i="8"/>
  <c r="L675" i="8"/>
  <c r="L421" i="8"/>
  <c r="L229" i="8"/>
  <c r="L347" i="8"/>
  <c r="L63" i="8"/>
  <c r="L201" i="8"/>
  <c r="L109" i="8"/>
  <c r="N384" i="8"/>
  <c r="N383" i="8" s="1"/>
  <c r="N372" i="8" s="1"/>
  <c r="L548" i="8"/>
  <c r="N8" i="8"/>
  <c r="N635" i="8"/>
  <c r="N634" i="8" s="1"/>
  <c r="L635" i="8"/>
  <c r="I548" i="8"/>
  <c r="I547" i="8" s="1"/>
  <c r="I531" i="8" s="1"/>
  <c r="I601" i="8"/>
  <c r="N673" i="8"/>
  <c r="I673" i="8"/>
  <c r="N548" i="8"/>
  <c r="N547" i="8" s="1"/>
  <c r="N531" i="8" s="1"/>
  <c r="I248" i="8"/>
  <c r="N60" i="8"/>
  <c r="N470" i="8"/>
  <c r="I60" i="8"/>
  <c r="L64" i="2"/>
  <c r="L169" i="2" s="1"/>
  <c r="L162" i="8" l="1"/>
  <c r="L420" i="8"/>
  <c r="L55" i="8"/>
  <c r="L655" i="8"/>
  <c r="L660" i="8"/>
  <c r="L629" i="8"/>
  <c r="L575" i="8"/>
  <c r="L734" i="8"/>
  <c r="L271" i="8"/>
  <c r="L214" i="8"/>
  <c r="L486" i="8"/>
  <c r="L709" i="8"/>
  <c r="L758" i="8"/>
  <c r="L346" i="8"/>
  <c r="L84" i="8"/>
  <c r="L239" i="8"/>
  <c r="L716" i="8"/>
  <c r="L108" i="8"/>
  <c r="L701" i="8"/>
  <c r="L383" i="8"/>
  <c r="L351" i="8"/>
  <c r="L442" i="8"/>
  <c r="L471" i="8"/>
  <c r="L620" i="8"/>
  <c r="L134" i="8"/>
  <c r="L596" i="8"/>
  <c r="L96" i="8"/>
  <c r="L693" i="8"/>
  <c r="L148" i="8"/>
  <c r="L207" i="8"/>
  <c r="L161" i="8"/>
  <c r="L46" i="8"/>
  <c r="L373" i="8"/>
  <c r="L177" i="8"/>
  <c r="L547" i="8"/>
  <c r="L200" i="8"/>
  <c r="L674" i="8"/>
  <c r="L426" i="8"/>
  <c r="L465" i="8"/>
  <c r="L739" i="8"/>
  <c r="L725" i="8"/>
  <c r="L685" i="8"/>
  <c r="L437" i="8"/>
  <c r="L120" i="8"/>
  <c r="L306" i="8"/>
  <c r="L668" i="8"/>
  <c r="L102" i="8"/>
  <c r="L323" i="8"/>
  <c r="L68" i="8"/>
  <c r="L233" i="8"/>
  <c r="L114" i="8"/>
  <c r="L405" i="8"/>
  <c r="L312" i="8"/>
  <c r="L40" i="8"/>
  <c r="L634" i="8"/>
  <c r="L62" i="8"/>
  <c r="L228" i="8"/>
  <c r="L362" i="8"/>
  <c r="L532" i="8"/>
  <c r="L193" i="8"/>
  <c r="L747" i="8"/>
  <c r="I247" i="8"/>
  <c r="I7" i="8" s="1"/>
  <c r="L67" i="8" l="1"/>
  <c r="L425" i="8"/>
  <c r="L531" i="8"/>
  <c r="L206" i="8"/>
  <c r="L95" i="8"/>
  <c r="L107" i="8"/>
  <c r="L83" i="8"/>
  <c r="L54" i="8"/>
  <c r="L192" i="8"/>
  <c r="L667" i="8"/>
  <c r="L45" i="8"/>
  <c r="L11" i="8"/>
  <c r="L113" i="8"/>
  <c r="L673" i="8"/>
  <c r="L147" i="8"/>
  <c r="L595" i="8"/>
  <c r="L470" i="8"/>
  <c r="L733" i="8"/>
  <c r="L654" i="8"/>
  <c r="L176" i="8"/>
  <c r="L757" i="8"/>
  <c r="L746" i="8"/>
  <c r="L61" i="8"/>
  <c r="L199" i="8"/>
  <c r="L133" i="8"/>
  <c r="L436" i="8"/>
  <c r="L238" i="8"/>
  <c r="L213" i="8"/>
  <c r="L101" i="8"/>
  <c r="L119" i="8"/>
  <c r="L372" i="8"/>
  <c r="L404" i="8"/>
  <c r="I22" i="13"/>
  <c r="I12" i="13"/>
  <c r="I9" i="13"/>
  <c r="G22" i="13"/>
  <c r="G12" i="13"/>
  <c r="H12" i="13" s="1"/>
  <c r="G9" i="13"/>
  <c r="H9" i="13" s="1"/>
  <c r="F9" i="13"/>
  <c r="H17" i="2"/>
  <c r="K17" i="2" s="1"/>
  <c r="H129" i="2"/>
  <c r="J93" i="8"/>
  <c r="M93" i="8" s="1"/>
  <c r="B73" i="12"/>
  <c r="C52" i="12"/>
  <c r="H42" i="2"/>
  <c r="K42" i="2" s="1"/>
  <c r="J236" i="8"/>
  <c r="M236" i="8" s="1"/>
  <c r="H236" i="8"/>
  <c r="H235" i="8" s="1"/>
  <c r="H234" i="8" s="1"/>
  <c r="H233" i="8" s="1"/>
  <c r="G236" i="8"/>
  <c r="G235" i="8" s="1"/>
  <c r="G234" i="8" s="1"/>
  <c r="G233" i="8" s="1"/>
  <c r="F236" i="8"/>
  <c r="F235" i="8" s="1"/>
  <c r="F234" i="8" s="1"/>
  <c r="F233" i="8" s="1"/>
  <c r="E236" i="8"/>
  <c r="E235" i="8" s="1"/>
  <c r="E234" i="8" s="1"/>
  <c r="E233" i="8" s="1"/>
  <c r="H347" i="8"/>
  <c r="C33" i="12"/>
  <c r="B30" i="12"/>
  <c r="H128" i="2" l="1"/>
  <c r="K128" i="2" s="1"/>
  <c r="K129" i="2"/>
  <c r="L198" i="8"/>
  <c r="L60" i="8"/>
  <c r="L205" i="8"/>
  <c r="L212" i="8"/>
  <c r="L10" i="8"/>
  <c r="J92" i="8"/>
  <c r="M92" i="8" s="1"/>
  <c r="J235" i="8"/>
  <c r="M235" i="8" s="1"/>
  <c r="L191" i="8"/>
  <c r="I15" i="13"/>
  <c r="G15" i="13" s="1"/>
  <c r="H15" i="13" s="1"/>
  <c r="G23" i="13"/>
  <c r="B74" i="12"/>
  <c r="H66" i="2"/>
  <c r="K66" i="2" s="1"/>
  <c r="J719" i="8"/>
  <c r="M719" i="8" s="1"/>
  <c r="J637" i="8"/>
  <c r="M637" i="8" s="1"/>
  <c r="J386" i="8"/>
  <c r="M386" i="8" s="1"/>
  <c r="J315" i="8"/>
  <c r="M315" i="8" s="1"/>
  <c r="J321" i="8"/>
  <c r="M321" i="8" s="1"/>
  <c r="J714" i="8"/>
  <c r="M714" i="8" s="1"/>
  <c r="J623" i="8"/>
  <c r="M623" i="8" s="1"/>
  <c r="G706" i="8"/>
  <c r="J618" i="8"/>
  <c r="M618" i="8" s="1"/>
  <c r="J614" i="8"/>
  <c r="M614" i="8" s="1"/>
  <c r="J256" i="8"/>
  <c r="M256" i="8" s="1"/>
  <c r="J226" i="8"/>
  <c r="M226" i="8" s="1"/>
  <c r="J87" i="8"/>
  <c r="M87" i="8" s="1"/>
  <c r="J81" i="8"/>
  <c r="M81" i="8" s="1"/>
  <c r="H13" i="8"/>
  <c r="H17" i="8"/>
  <c r="H22" i="8"/>
  <c r="H31" i="8"/>
  <c r="H38" i="8"/>
  <c r="H37" i="8" s="1"/>
  <c r="H43" i="8"/>
  <c r="H42" i="8" s="1"/>
  <c r="H41" i="8" s="1"/>
  <c r="H40" i="8" s="1"/>
  <c r="H49" i="8"/>
  <c r="H51" i="8"/>
  <c r="H58" i="8"/>
  <c r="H57" i="8" s="1"/>
  <c r="H56" i="8" s="1"/>
  <c r="H55" i="8" s="1"/>
  <c r="H54" i="8" s="1"/>
  <c r="H65" i="8"/>
  <c r="H64" i="8" s="1"/>
  <c r="H63" i="8" s="1"/>
  <c r="H62" i="8" s="1"/>
  <c r="H61" i="8" s="1"/>
  <c r="H71" i="8"/>
  <c r="H75" i="8"/>
  <c r="H79" i="8"/>
  <c r="H81" i="8"/>
  <c r="H89" i="8"/>
  <c r="H86" i="8" s="1"/>
  <c r="H85" i="8" s="1"/>
  <c r="H84" i="8" s="1"/>
  <c r="H83" i="8" s="1"/>
  <c r="H99" i="8"/>
  <c r="H98" i="8" s="1"/>
  <c r="H97" i="8" s="1"/>
  <c r="H96" i="8" s="1"/>
  <c r="H95" i="8" s="1"/>
  <c r="H105" i="8"/>
  <c r="H104" i="8" s="1"/>
  <c r="H103" i="8" s="1"/>
  <c r="H102" i="8" s="1"/>
  <c r="H101" i="8" s="1"/>
  <c r="H111" i="8"/>
  <c r="H110" i="8" s="1"/>
  <c r="H109" i="8" s="1"/>
  <c r="H108" i="8" s="1"/>
  <c r="H107" i="8" s="1"/>
  <c r="H117" i="8"/>
  <c r="H116" i="8" s="1"/>
  <c r="H115" i="8" s="1"/>
  <c r="H114" i="8" s="1"/>
  <c r="H113" i="8" s="1"/>
  <c r="H123" i="8"/>
  <c r="H125" i="8"/>
  <c r="H127" i="8"/>
  <c r="H130" i="8"/>
  <c r="H129" i="8" s="1"/>
  <c r="H137" i="8"/>
  <c r="H139" i="8"/>
  <c r="H141" i="8"/>
  <c r="H144" i="8"/>
  <c r="H143" i="8" s="1"/>
  <c r="H151" i="8"/>
  <c r="H153" i="8"/>
  <c r="H155" i="8"/>
  <c r="H158" i="8"/>
  <c r="H157" i="8" s="1"/>
  <c r="H165" i="8"/>
  <c r="H167" i="8"/>
  <c r="H169" i="8"/>
  <c r="H172" i="8"/>
  <c r="H171" i="8" s="1"/>
  <c r="H180" i="8"/>
  <c r="H182" i="8"/>
  <c r="H184" i="8"/>
  <c r="H187" i="8"/>
  <c r="H186" i="8" s="1"/>
  <c r="H196" i="8"/>
  <c r="H195" i="8" s="1"/>
  <c r="H194" i="8" s="1"/>
  <c r="H193" i="8" s="1"/>
  <c r="H192" i="8" s="1"/>
  <c r="H191" i="8" s="1"/>
  <c r="H203" i="8"/>
  <c r="H202" i="8" s="1"/>
  <c r="H201" i="8" s="1"/>
  <c r="H200" i="8" s="1"/>
  <c r="H199" i="8" s="1"/>
  <c r="H198" i="8" s="1"/>
  <c r="H210" i="8"/>
  <c r="H209" i="8" s="1"/>
  <c r="H208" i="8" s="1"/>
  <c r="H207" i="8" s="1"/>
  <c r="H206" i="8" s="1"/>
  <c r="H205" i="8" s="1"/>
  <c r="H221" i="8"/>
  <c r="H220" i="8" s="1"/>
  <c r="H219" i="8" s="1"/>
  <c r="H214" i="8" s="1"/>
  <c r="H213" i="8" s="1"/>
  <c r="H231" i="8"/>
  <c r="H230" i="8" s="1"/>
  <c r="H229" i="8" s="1"/>
  <c r="H228" i="8" s="1"/>
  <c r="H245" i="8"/>
  <c r="H244" i="8" s="1"/>
  <c r="H240" i="8" s="1"/>
  <c r="H239" i="8" s="1"/>
  <c r="H238" i="8" s="1"/>
  <c r="H252" i="8"/>
  <c r="H256" i="8"/>
  <c r="H261" i="8"/>
  <c r="H264" i="8"/>
  <c r="H268" i="8"/>
  <c r="H267" i="8" s="1"/>
  <c r="H274" i="8"/>
  <c r="H278" i="8"/>
  <c r="H283" i="8"/>
  <c r="H273" i="8" s="1"/>
  <c r="H272" i="8" s="1"/>
  <c r="H271" i="8" s="1"/>
  <c r="H285" i="8"/>
  <c r="H292" i="8"/>
  <c r="H291" i="8" s="1"/>
  <c r="H298" i="8"/>
  <c r="H300" i="8"/>
  <c r="H303" i="8"/>
  <c r="H309" i="8"/>
  <c r="H308" i="8" s="1"/>
  <c r="H307" i="8" s="1"/>
  <c r="H306" i="8" s="1"/>
  <c r="H319" i="8"/>
  <c r="H314" i="8" s="1"/>
  <c r="H313" i="8" s="1"/>
  <c r="H312" i="8" s="1"/>
  <c r="H326" i="8"/>
  <c r="H325" i="8" s="1"/>
  <c r="H329" i="8"/>
  <c r="H333" i="8"/>
  <c r="H338" i="8"/>
  <c r="H343" i="8"/>
  <c r="H349" i="8"/>
  <c r="H354" i="8"/>
  <c r="H357" i="8"/>
  <c r="H360" i="8"/>
  <c r="H365" i="8"/>
  <c r="H368" i="8"/>
  <c r="H370" i="8"/>
  <c r="H376" i="8"/>
  <c r="H378" i="8"/>
  <c r="H380" i="8"/>
  <c r="H386" i="8"/>
  <c r="H390" i="8"/>
  <c r="H392" i="8"/>
  <c r="H395" i="8"/>
  <c r="H398" i="8"/>
  <c r="H402" i="8"/>
  <c r="H401" i="8" s="1"/>
  <c r="H408" i="8"/>
  <c r="H412" i="8"/>
  <c r="H416" i="8"/>
  <c r="H418" i="8"/>
  <c r="H423" i="8"/>
  <c r="H422" i="8" s="1"/>
  <c r="H421" i="8" s="1"/>
  <c r="H420" i="8" s="1"/>
  <c r="H429" i="8"/>
  <c r="H432" i="8"/>
  <c r="H434" i="8"/>
  <c r="H440" i="8"/>
  <c r="H439" i="8" s="1"/>
  <c r="H438" i="8" s="1"/>
  <c r="H437" i="8" s="1"/>
  <c r="H445" i="8"/>
  <c r="H448" i="8"/>
  <c r="H455" i="8"/>
  <c r="H460" i="8"/>
  <c r="H463" i="8"/>
  <c r="H462" i="8" s="1"/>
  <c r="H468" i="8"/>
  <c r="H467" i="8" s="1"/>
  <c r="H466" i="8" s="1"/>
  <c r="H465" i="8" s="1"/>
  <c r="H474" i="8"/>
  <c r="H476" i="8"/>
  <c r="H480" i="8"/>
  <c r="H484" i="8"/>
  <c r="H483" i="8" s="1"/>
  <c r="H482" i="8" s="1"/>
  <c r="H493" i="8"/>
  <c r="H488" i="8" s="1"/>
  <c r="H496" i="8"/>
  <c r="H500" i="8"/>
  <c r="H505" i="8"/>
  <c r="H508" i="8"/>
  <c r="H512" i="8"/>
  <c r="H511" i="8" s="1"/>
  <c r="H510" i="8" s="1"/>
  <c r="H517" i="8"/>
  <c r="H525" i="8"/>
  <c r="H529" i="8"/>
  <c r="H528" i="8" s="1"/>
  <c r="H527" i="8" s="1"/>
  <c r="H535" i="8"/>
  <c r="H537" i="8"/>
  <c r="H541" i="8"/>
  <c r="H545" i="8"/>
  <c r="H544" i="8" s="1"/>
  <c r="H543" i="8" s="1"/>
  <c r="H550" i="8"/>
  <c r="H554" i="8"/>
  <c r="H557" i="8"/>
  <c r="H561" i="8"/>
  <c r="H566" i="8"/>
  <c r="H569" i="8"/>
  <c r="H573" i="8"/>
  <c r="H572" i="8" s="1"/>
  <c r="H571" i="8" s="1"/>
  <c r="H578" i="8"/>
  <c r="H581" i="8"/>
  <c r="H588" i="8"/>
  <c r="H592" i="8"/>
  <c r="H591" i="8" s="1"/>
  <c r="H590" i="8" s="1"/>
  <c r="H599" i="8"/>
  <c r="H598" i="8" s="1"/>
  <c r="H597" i="8" s="1"/>
  <c r="H596" i="8" s="1"/>
  <c r="H595" i="8" s="1"/>
  <c r="H605" i="8"/>
  <c r="H608" i="8"/>
  <c r="H614" i="8"/>
  <c r="H623" i="8"/>
  <c r="H622" i="8" s="1"/>
  <c r="H621" i="8" s="1"/>
  <c r="H620" i="8" s="1"/>
  <c r="H632" i="8"/>
  <c r="H631" i="8" s="1"/>
  <c r="H630" i="8" s="1"/>
  <c r="H629" i="8" s="1"/>
  <c r="H637" i="8"/>
  <c r="H640" i="8"/>
  <c r="H642" i="8"/>
  <c r="H645" i="8"/>
  <c r="H648" i="8"/>
  <c r="H652" i="8"/>
  <c r="H651" i="8" s="1"/>
  <c r="H658" i="8"/>
  <c r="H657" i="8" s="1"/>
  <c r="H656" i="8" s="1"/>
  <c r="H655" i="8" s="1"/>
  <c r="H663" i="8"/>
  <c r="H665" i="8"/>
  <c r="H671" i="8"/>
  <c r="H670" i="8" s="1"/>
  <c r="H669" i="8" s="1"/>
  <c r="H668" i="8" s="1"/>
  <c r="H667" i="8" s="1"/>
  <c r="H677" i="8"/>
  <c r="H683" i="8"/>
  <c r="H688" i="8"/>
  <c r="H687" i="8" s="1"/>
  <c r="H686" i="8" s="1"/>
  <c r="H685" i="8" s="1"/>
  <c r="H699" i="8"/>
  <c r="H695" i="8" s="1"/>
  <c r="H694" i="8" s="1"/>
  <c r="H693" i="8" s="1"/>
  <c r="H704" i="8"/>
  <c r="H707" i="8"/>
  <c r="H712" i="8"/>
  <c r="H711" i="8" s="1"/>
  <c r="H710" i="8" s="1"/>
  <c r="H709" i="8" s="1"/>
  <c r="H719" i="8"/>
  <c r="H718" i="8" s="1"/>
  <c r="H717" i="8" s="1"/>
  <c r="H716" i="8" s="1"/>
  <c r="H723" i="8"/>
  <c r="H728" i="8"/>
  <c r="H731" i="8"/>
  <c r="H737" i="8"/>
  <c r="H736" i="8" s="1"/>
  <c r="H735" i="8" s="1"/>
  <c r="H734" i="8" s="1"/>
  <c r="H744" i="8"/>
  <c r="H741" i="8" s="1"/>
  <c r="H740" i="8" s="1"/>
  <c r="H739" i="8" s="1"/>
  <c r="H750" i="8"/>
  <c r="H752" i="8"/>
  <c r="H755" i="8"/>
  <c r="H754" i="8" s="1"/>
  <c r="H761" i="8"/>
  <c r="H760" i="8" s="1"/>
  <c r="H759" i="8" s="1"/>
  <c r="H765" i="8"/>
  <c r="H764" i="8" s="1"/>
  <c r="H763" i="8" s="1"/>
  <c r="E13" i="8"/>
  <c r="E17" i="8"/>
  <c r="E22" i="8"/>
  <c r="E31" i="8"/>
  <c r="E38" i="8"/>
  <c r="E37" i="8" s="1"/>
  <c r="E43" i="8"/>
  <c r="E42" i="8" s="1"/>
  <c r="E41" i="8" s="1"/>
  <c r="E40" i="8" s="1"/>
  <c r="E49" i="8"/>
  <c r="E51" i="8"/>
  <c r="E58" i="8"/>
  <c r="E57" i="8" s="1"/>
  <c r="E56" i="8" s="1"/>
  <c r="E55" i="8" s="1"/>
  <c r="E54" i="8" s="1"/>
  <c r="E65" i="8"/>
  <c r="E64" i="8" s="1"/>
  <c r="E63" i="8" s="1"/>
  <c r="E62" i="8" s="1"/>
  <c r="E61" i="8" s="1"/>
  <c r="E71" i="8"/>
  <c r="E75" i="8"/>
  <c r="E79" i="8"/>
  <c r="E81" i="8"/>
  <c r="E89" i="8"/>
  <c r="E86" i="8" s="1"/>
  <c r="E85" i="8" s="1"/>
  <c r="E84" i="8" s="1"/>
  <c r="E83" i="8" s="1"/>
  <c r="E99" i="8"/>
  <c r="E98" i="8" s="1"/>
  <c r="E97" i="8" s="1"/>
  <c r="E96" i="8" s="1"/>
  <c r="E95" i="8" s="1"/>
  <c r="E105" i="8"/>
  <c r="E104" i="8" s="1"/>
  <c r="E103" i="8" s="1"/>
  <c r="E102" i="8" s="1"/>
  <c r="E101" i="8" s="1"/>
  <c r="E111" i="8"/>
  <c r="E110" i="8" s="1"/>
  <c r="E109" i="8" s="1"/>
  <c r="E108" i="8" s="1"/>
  <c r="E107" i="8" s="1"/>
  <c r="E117" i="8"/>
  <c r="E116" i="8" s="1"/>
  <c r="E115" i="8" s="1"/>
  <c r="E114" i="8" s="1"/>
  <c r="E113" i="8" s="1"/>
  <c r="E123" i="8"/>
  <c r="E125" i="8"/>
  <c r="E127" i="8"/>
  <c r="E130" i="8"/>
  <c r="E129" i="8" s="1"/>
  <c r="E137" i="8"/>
  <c r="E139" i="8"/>
  <c r="E141" i="8"/>
  <c r="E144" i="8"/>
  <c r="E143" i="8" s="1"/>
  <c r="E151" i="8"/>
  <c r="E153" i="8"/>
  <c r="E155" i="8"/>
  <c r="E158" i="8"/>
  <c r="E157" i="8" s="1"/>
  <c r="E165" i="8"/>
  <c r="E167" i="8"/>
  <c r="E169" i="8"/>
  <c r="E172" i="8"/>
  <c r="E171" i="8" s="1"/>
  <c r="E180" i="8"/>
  <c r="E182" i="8"/>
  <c r="E184" i="8"/>
  <c r="E187" i="8"/>
  <c r="E186" i="8" s="1"/>
  <c r="E196" i="8"/>
  <c r="E195" i="8" s="1"/>
  <c r="E194" i="8" s="1"/>
  <c r="E193" i="8" s="1"/>
  <c r="E192" i="8" s="1"/>
  <c r="E191" i="8" s="1"/>
  <c r="E203" i="8"/>
  <c r="E202" i="8" s="1"/>
  <c r="E201" i="8" s="1"/>
  <c r="E200" i="8" s="1"/>
  <c r="E199" i="8" s="1"/>
  <c r="E198" i="8" s="1"/>
  <c r="E210" i="8"/>
  <c r="E209" i="8" s="1"/>
  <c r="E208" i="8" s="1"/>
  <c r="E207" i="8" s="1"/>
  <c r="E206" i="8" s="1"/>
  <c r="E205" i="8" s="1"/>
  <c r="E217" i="8"/>
  <c r="E216" i="8" s="1"/>
  <c r="E215" i="8" s="1"/>
  <c r="E221" i="8"/>
  <c r="E220" i="8" s="1"/>
  <c r="E219" i="8" s="1"/>
  <c r="E231" i="8"/>
  <c r="E230" i="8" s="1"/>
  <c r="E229" i="8" s="1"/>
  <c r="E228" i="8" s="1"/>
  <c r="E242" i="8"/>
  <c r="E241" i="8" s="1"/>
  <c r="E245" i="8"/>
  <c r="E244" i="8" s="1"/>
  <c r="E252" i="8"/>
  <c r="E256" i="8"/>
  <c r="E261" i="8"/>
  <c r="E264" i="8"/>
  <c r="E268" i="8"/>
  <c r="E267" i="8" s="1"/>
  <c r="E274" i="8"/>
  <c r="E278" i="8"/>
  <c r="E283" i="8"/>
  <c r="E285" i="8"/>
  <c r="E292" i="8"/>
  <c r="E291" i="8" s="1"/>
  <c r="E298" i="8"/>
  <c r="E300" i="8"/>
  <c r="E303" i="8"/>
  <c r="E308" i="8"/>
  <c r="E307" i="8" s="1"/>
  <c r="E306" i="8" s="1"/>
  <c r="E309" i="8"/>
  <c r="E319" i="8"/>
  <c r="E314" i="8" s="1"/>
  <c r="E313" i="8" s="1"/>
  <c r="E312" i="8" s="1"/>
  <c r="E326" i="8"/>
  <c r="E325" i="8" s="1"/>
  <c r="E329" i="8"/>
  <c r="E333" i="8"/>
  <c r="E338" i="8"/>
  <c r="E343" i="8"/>
  <c r="E342" i="8" s="1"/>
  <c r="E349" i="8"/>
  <c r="E348" i="8" s="1"/>
  <c r="E347" i="8" s="1"/>
  <c r="E354" i="8"/>
  <c r="E357" i="8"/>
  <c r="E360" i="8"/>
  <c r="E368" i="8"/>
  <c r="E376" i="8"/>
  <c r="E378" i="8"/>
  <c r="E380" i="8"/>
  <c r="E386" i="8"/>
  <c r="E390" i="8"/>
  <c r="E392" i="8"/>
  <c r="E395" i="8"/>
  <c r="E398" i="8"/>
  <c r="E402" i="8"/>
  <c r="E401" i="8" s="1"/>
  <c r="E408" i="8"/>
  <c r="E412" i="8"/>
  <c r="E416" i="8"/>
  <c r="E418" i="8"/>
  <c r="E423" i="8"/>
  <c r="E422" i="8" s="1"/>
  <c r="E421" i="8" s="1"/>
  <c r="E420" i="8" s="1"/>
  <c r="E429" i="8"/>
  <c r="E432" i="8"/>
  <c r="E434" i="8"/>
  <c r="E440" i="8"/>
  <c r="E439" i="8" s="1"/>
  <c r="E438" i="8" s="1"/>
  <c r="E437" i="8" s="1"/>
  <c r="E448" i="8"/>
  <c r="E455" i="8"/>
  <c r="E463" i="8"/>
  <c r="E462" i="8" s="1"/>
  <c r="E468" i="8"/>
  <c r="E467" i="8" s="1"/>
  <c r="E466" i="8" s="1"/>
  <c r="E465" i="8" s="1"/>
  <c r="E474" i="8"/>
  <c r="E476" i="8"/>
  <c r="E480" i="8"/>
  <c r="E484" i="8"/>
  <c r="E483" i="8" s="1"/>
  <c r="E482" i="8" s="1"/>
  <c r="E489" i="8"/>
  <c r="E491" i="8"/>
  <c r="E493" i="8"/>
  <c r="E496" i="8"/>
  <c r="E500" i="8"/>
  <c r="E505" i="8"/>
  <c r="E508" i="8"/>
  <c r="E512" i="8"/>
  <c r="E511" i="8" s="1"/>
  <c r="E510" i="8" s="1"/>
  <c r="E517" i="8"/>
  <c r="E519" i="8"/>
  <c r="E523" i="8"/>
  <c r="E525" i="8"/>
  <c r="E529" i="8"/>
  <c r="E528" i="8" s="1"/>
  <c r="E527" i="8" s="1"/>
  <c r="E535" i="8"/>
  <c r="E537" i="8"/>
  <c r="E541" i="8"/>
  <c r="E545" i="8"/>
  <c r="E544" i="8" s="1"/>
  <c r="E543" i="8" s="1"/>
  <c r="E554" i="8"/>
  <c r="E549" i="8" s="1"/>
  <c r="E557" i="8"/>
  <c r="E561" i="8"/>
  <c r="E566" i="8"/>
  <c r="E569" i="8"/>
  <c r="E573" i="8"/>
  <c r="E572" i="8" s="1"/>
  <c r="E571" i="8" s="1"/>
  <c r="E578" i="8"/>
  <c r="E581" i="8"/>
  <c r="E586" i="8"/>
  <c r="E588" i="8"/>
  <c r="E592" i="8"/>
  <c r="E591" i="8" s="1"/>
  <c r="E590" i="8" s="1"/>
  <c r="E599" i="8"/>
  <c r="E598" i="8" s="1"/>
  <c r="E597" i="8" s="1"/>
  <c r="E596" i="8" s="1"/>
  <c r="E595" i="8" s="1"/>
  <c r="E605" i="8"/>
  <c r="E608" i="8"/>
  <c r="E614" i="8"/>
  <c r="E618" i="8"/>
  <c r="E623" i="8"/>
  <c r="E622" i="8" s="1"/>
  <c r="E621" i="8" s="1"/>
  <c r="E620" i="8" s="1"/>
  <c r="E632" i="8"/>
  <c r="E631" i="8" s="1"/>
  <c r="E630" i="8" s="1"/>
  <c r="E629" i="8" s="1"/>
  <c r="E637" i="8"/>
  <c r="E640" i="8"/>
  <c r="E642" i="8"/>
  <c r="E645" i="8"/>
  <c r="E648" i="8"/>
  <c r="E652" i="8"/>
  <c r="E651" i="8" s="1"/>
  <c r="E658" i="8"/>
  <c r="E657" i="8" s="1"/>
  <c r="E656" i="8" s="1"/>
  <c r="E655" i="8" s="1"/>
  <c r="E663" i="8"/>
  <c r="E665" i="8"/>
  <c r="E671" i="8"/>
  <c r="E670" i="8" s="1"/>
  <c r="E669" i="8" s="1"/>
  <c r="E668" i="8" s="1"/>
  <c r="E667" i="8" s="1"/>
  <c r="E677" i="8"/>
  <c r="E683" i="8"/>
  <c r="E688" i="8"/>
  <c r="E687" i="8" s="1"/>
  <c r="E686" i="8" s="1"/>
  <c r="E685" i="8" s="1"/>
  <c r="E699" i="8"/>
  <c r="E695" i="8" s="1"/>
  <c r="E694" i="8" s="1"/>
  <c r="E693" i="8" s="1"/>
  <c r="E704" i="8"/>
  <c r="E707" i="8"/>
  <c r="E712" i="8"/>
  <c r="E711" i="8" s="1"/>
  <c r="E710" i="8" s="1"/>
  <c r="E709" i="8" s="1"/>
  <c r="E719" i="8"/>
  <c r="E718" i="8" s="1"/>
  <c r="E717" i="8" s="1"/>
  <c r="E716" i="8" s="1"/>
  <c r="E723" i="8"/>
  <c r="E728" i="8"/>
  <c r="E731" i="8"/>
  <c r="E737" i="8"/>
  <c r="E736" i="8" s="1"/>
  <c r="E735" i="8" s="1"/>
  <c r="E734" i="8" s="1"/>
  <c r="E744" i="8"/>
  <c r="E741" i="8" s="1"/>
  <c r="E740" i="8" s="1"/>
  <c r="E739" i="8" s="1"/>
  <c r="E750" i="8"/>
  <c r="E752" i="8"/>
  <c r="E755" i="8"/>
  <c r="E754" i="8" s="1"/>
  <c r="E761" i="8"/>
  <c r="E760" i="8" s="1"/>
  <c r="E759" i="8" s="1"/>
  <c r="E765" i="8"/>
  <c r="E764" i="8" s="1"/>
  <c r="E763" i="8" s="1"/>
  <c r="E13" i="2"/>
  <c r="E12" i="2" s="1"/>
  <c r="E20" i="2"/>
  <c r="E19" i="2" s="1"/>
  <c r="E22" i="2"/>
  <c r="E24" i="2"/>
  <c r="E23" i="2" s="1"/>
  <c r="E26" i="2"/>
  <c r="E27" i="2"/>
  <c r="E29" i="2"/>
  <c r="E32" i="2"/>
  <c r="E35" i="2"/>
  <c r="E36" i="2"/>
  <c r="E38" i="2"/>
  <c r="E37" i="2" s="1"/>
  <c r="E41" i="2" s="1"/>
  <c r="E44" i="2"/>
  <c r="E43" i="2" s="1"/>
  <c r="E42" i="2" s="1"/>
  <c r="E47" i="2"/>
  <c r="E48" i="2"/>
  <c r="E50" i="2"/>
  <c r="E51" i="2"/>
  <c r="E66" i="2"/>
  <c r="E70" i="2"/>
  <c r="E72" i="2"/>
  <c r="E75" i="2"/>
  <c r="E76" i="2"/>
  <c r="E77" i="2"/>
  <c r="E78" i="2"/>
  <c r="E79" i="2"/>
  <c r="E81" i="2"/>
  <c r="E86" i="2"/>
  <c r="E93" i="2"/>
  <c r="E103" i="2"/>
  <c r="E111" i="2"/>
  <c r="E112" i="2"/>
  <c r="E113" i="2"/>
  <c r="E114" i="2"/>
  <c r="E115" i="2"/>
  <c r="E116" i="2"/>
  <c r="E117" i="2"/>
  <c r="E118" i="2"/>
  <c r="E119" i="2"/>
  <c r="E121" i="2"/>
  <c r="E120" i="2" s="1"/>
  <c r="E124" i="2"/>
  <c r="E126" i="2"/>
  <c r="E127" i="2"/>
  <c r="E132" i="2"/>
  <c r="E131" i="2" s="1"/>
  <c r="E136" i="2"/>
  <c r="E137" i="2"/>
  <c r="E141" i="2"/>
  <c r="E138" i="2" s="1"/>
  <c r="E143" i="2"/>
  <c r="E146" i="2"/>
  <c r="E148" i="2"/>
  <c r="E155" i="2"/>
  <c r="E157" i="2"/>
  <c r="E158" i="2"/>
  <c r="E159" i="2"/>
  <c r="E162" i="2"/>
  <c r="E163" i="2"/>
  <c r="E164" i="2"/>
  <c r="E166" i="2"/>
  <c r="E165" i="2" s="1"/>
  <c r="E168" i="2"/>
  <c r="F38" i="13"/>
  <c r="G35" i="13" s="1"/>
  <c r="G38" i="13" s="1"/>
  <c r="I35" i="13" s="1"/>
  <c r="I38" i="13" s="1"/>
  <c r="F22" i="13"/>
  <c r="F12" i="13"/>
  <c r="F15" i="13" s="1"/>
  <c r="C21" i="11"/>
  <c r="E21" i="11" s="1"/>
  <c r="I23" i="13" l="1"/>
  <c r="L9" i="8"/>
  <c r="J234" i="8"/>
  <c r="M234" i="8" s="1"/>
  <c r="E28" i="2"/>
  <c r="E11" i="2" s="1"/>
  <c r="E52" i="2" s="1"/>
  <c r="E145" i="2"/>
  <c r="E144" i="2" s="1"/>
  <c r="E65" i="2"/>
  <c r="E80" i="2"/>
  <c r="H749" i="8"/>
  <c r="H748" i="8" s="1"/>
  <c r="H747" i="8" s="1"/>
  <c r="H746" i="8" s="1"/>
  <c r="H644" i="8"/>
  <c r="H353" i="8"/>
  <c r="H352" i="8" s="1"/>
  <c r="H351" i="8" s="1"/>
  <c r="E662" i="8"/>
  <c r="E661" i="8" s="1"/>
  <c r="E660" i="8" s="1"/>
  <c r="E654" i="8" s="1"/>
  <c r="H428" i="8"/>
  <c r="H427" i="8" s="1"/>
  <c r="H426" i="8" s="1"/>
  <c r="H425" i="8" s="1"/>
  <c r="H385" i="8"/>
  <c r="H328" i="8"/>
  <c r="H324" i="8" s="1"/>
  <c r="H323" i="8" s="1"/>
  <c r="H495" i="8"/>
  <c r="H487" i="8" s="1"/>
  <c r="H486" i="8" s="1"/>
  <c r="E214" i="8"/>
  <c r="E213" i="8" s="1"/>
  <c r="E212" i="8" s="1"/>
  <c r="H136" i="8"/>
  <c r="H135" i="8" s="1"/>
  <c r="H134" i="8" s="1"/>
  <c r="H133" i="8" s="1"/>
  <c r="H297" i="8"/>
  <c r="H296" i="8" s="1"/>
  <c r="H295" i="8" s="1"/>
  <c r="H556" i="8"/>
  <c r="H534" i="8"/>
  <c r="H533" i="8" s="1"/>
  <c r="H532" i="8" s="1"/>
  <c r="H375" i="8"/>
  <c r="H374" i="8" s="1"/>
  <c r="H373" i="8" s="1"/>
  <c r="E70" i="8"/>
  <c r="E69" i="8" s="1"/>
  <c r="E68" i="8" s="1"/>
  <c r="E67" i="8" s="1"/>
  <c r="H604" i="8"/>
  <c r="H603" i="8" s="1"/>
  <c r="H602" i="8" s="1"/>
  <c r="H577" i="8"/>
  <c r="H576" i="8" s="1"/>
  <c r="H575" i="8" s="1"/>
  <c r="H549" i="8"/>
  <c r="H407" i="8"/>
  <c r="H406" i="8" s="1"/>
  <c r="H405" i="8" s="1"/>
  <c r="H404" i="8" s="1"/>
  <c r="H164" i="8"/>
  <c r="H163" i="8" s="1"/>
  <c r="H162" i="8" s="1"/>
  <c r="H161" i="8" s="1"/>
  <c r="H48" i="8"/>
  <c r="H47" i="8" s="1"/>
  <c r="H46" i="8" s="1"/>
  <c r="H45" i="8" s="1"/>
  <c r="H12" i="8"/>
  <c r="H11" i="8" s="1"/>
  <c r="H10" i="8" s="1"/>
  <c r="H9" i="8" s="1"/>
  <c r="E444" i="8"/>
  <c r="E443" i="8" s="1"/>
  <c r="E442" i="8" s="1"/>
  <c r="E436" i="8" s="1"/>
  <c r="E394" i="8"/>
  <c r="H727" i="8"/>
  <c r="H726" i="8" s="1"/>
  <c r="H725" i="8" s="1"/>
  <c r="H703" i="8"/>
  <c r="H702" i="8" s="1"/>
  <c r="H701" i="8" s="1"/>
  <c r="H676" i="8"/>
  <c r="H675" i="8" s="1"/>
  <c r="H674" i="8" s="1"/>
  <c r="H394" i="8"/>
  <c r="H346" i="8" s="1"/>
  <c r="H364" i="8"/>
  <c r="H363" i="8" s="1"/>
  <c r="H362" i="8" s="1"/>
  <c r="H179" i="8"/>
  <c r="H178" i="8" s="1"/>
  <c r="H177" i="8" s="1"/>
  <c r="H176" i="8" s="1"/>
  <c r="H122" i="8"/>
  <c r="H121" i="8" s="1"/>
  <c r="H120" i="8" s="1"/>
  <c r="H119" i="8" s="1"/>
  <c r="E516" i="8"/>
  <c r="E515" i="8" s="1"/>
  <c r="E514" i="8" s="1"/>
  <c r="H516" i="8"/>
  <c r="H515" i="8" s="1"/>
  <c r="H514" i="8" s="1"/>
  <c r="E703" i="8"/>
  <c r="E702" i="8" s="1"/>
  <c r="E701" i="8" s="1"/>
  <c r="E644" i="8"/>
  <c r="E150" i="8"/>
  <c r="E149" i="8" s="1"/>
  <c r="E148" i="8" s="1"/>
  <c r="E147" i="8" s="1"/>
  <c r="H251" i="8"/>
  <c r="H250" i="8" s="1"/>
  <c r="H249" i="8" s="1"/>
  <c r="H70" i="8"/>
  <c r="H69" i="8" s="1"/>
  <c r="H68" i="8" s="1"/>
  <c r="H67" i="8" s="1"/>
  <c r="H662" i="8"/>
  <c r="H661" i="8" s="1"/>
  <c r="H660" i="8" s="1"/>
  <c r="H654" i="8" s="1"/>
  <c r="H150" i="8"/>
  <c r="H149" i="8" s="1"/>
  <c r="H148" i="8" s="1"/>
  <c r="H147" i="8" s="1"/>
  <c r="E556" i="8"/>
  <c r="E548" i="8" s="1"/>
  <c r="E547" i="8" s="1"/>
  <c r="H636" i="8"/>
  <c r="H473" i="8"/>
  <c r="H472" i="8" s="1"/>
  <c r="H471" i="8" s="1"/>
  <c r="H444" i="8"/>
  <c r="H443" i="8" s="1"/>
  <c r="H442" i="8" s="1"/>
  <c r="H436" i="8" s="1"/>
  <c r="H758" i="8"/>
  <c r="H757" i="8" s="1"/>
  <c r="H733" i="8"/>
  <c r="H212" i="8"/>
  <c r="E473" i="8"/>
  <c r="E472" i="8" s="1"/>
  <c r="E471" i="8" s="1"/>
  <c r="E273" i="8"/>
  <c r="E272" i="8" s="1"/>
  <c r="E271" i="8" s="1"/>
  <c r="E179" i="8"/>
  <c r="E178" i="8" s="1"/>
  <c r="E177" i="8" s="1"/>
  <c r="E176" i="8" s="1"/>
  <c r="E749" i="8"/>
  <c r="E748" i="8" s="1"/>
  <c r="E747" i="8" s="1"/>
  <c r="E746" i="8" s="1"/>
  <c r="E488" i="8"/>
  <c r="E297" i="8"/>
  <c r="E296" i="8" s="1"/>
  <c r="E295" i="8" s="1"/>
  <c r="E164" i="8"/>
  <c r="E163" i="8" s="1"/>
  <c r="E162" i="8" s="1"/>
  <c r="E161" i="8" s="1"/>
  <c r="E136" i="8"/>
  <c r="E135" i="8" s="1"/>
  <c r="E134" i="8" s="1"/>
  <c r="E133" i="8" s="1"/>
  <c r="E676" i="8"/>
  <c r="E675" i="8" s="1"/>
  <c r="E674" i="8" s="1"/>
  <c r="E240" i="8"/>
  <c r="E239" i="8" s="1"/>
  <c r="E238" i="8" s="1"/>
  <c r="E251" i="8"/>
  <c r="E250" i="8" s="1"/>
  <c r="E249" i="8" s="1"/>
  <c r="E604" i="8"/>
  <c r="E603" i="8" s="1"/>
  <c r="E602" i="8" s="1"/>
  <c r="E534" i="8"/>
  <c r="E533" i="8" s="1"/>
  <c r="E532" i="8" s="1"/>
  <c r="E122" i="8"/>
  <c r="E121" i="8" s="1"/>
  <c r="E120" i="8" s="1"/>
  <c r="E119" i="8" s="1"/>
  <c r="E12" i="8"/>
  <c r="E11" i="8" s="1"/>
  <c r="E10" i="8" s="1"/>
  <c r="E9" i="8" s="1"/>
  <c r="E758" i="8"/>
  <c r="E757" i="8" s="1"/>
  <c r="E733" i="8"/>
  <c r="E495" i="8"/>
  <c r="E428" i="8"/>
  <c r="E427" i="8" s="1"/>
  <c r="E426" i="8" s="1"/>
  <c r="E425" i="8" s="1"/>
  <c r="E375" i="8"/>
  <c r="E374" i="8" s="1"/>
  <c r="E353" i="8"/>
  <c r="E352" i="8" s="1"/>
  <c r="E351" i="8" s="1"/>
  <c r="E577" i="8"/>
  <c r="E576" i="8" s="1"/>
  <c r="E575" i="8" s="1"/>
  <c r="E385" i="8"/>
  <c r="E328" i="8"/>
  <c r="E324" i="8" s="1"/>
  <c r="E323" i="8" s="1"/>
  <c r="E48" i="8"/>
  <c r="E47" i="8" s="1"/>
  <c r="E46" i="8" s="1"/>
  <c r="E45" i="8" s="1"/>
  <c r="E727" i="8"/>
  <c r="E726" i="8" s="1"/>
  <c r="E725" i="8" s="1"/>
  <c r="E407" i="8"/>
  <c r="E406" i="8" s="1"/>
  <c r="E405" i="8" s="1"/>
  <c r="E404" i="8" s="1"/>
  <c r="E636" i="8"/>
  <c r="E16" i="2"/>
  <c r="F23" i="13"/>
  <c r="D23" i="12"/>
  <c r="D24" i="12"/>
  <c r="C23" i="12"/>
  <c r="B25" i="12"/>
  <c r="C25" i="12" s="1"/>
  <c r="B21" i="12"/>
  <c r="C21" i="12" s="1"/>
  <c r="B49" i="12"/>
  <c r="B44" i="12"/>
  <c r="B39" i="12"/>
  <c r="D33" i="12"/>
  <c r="D32" i="12"/>
  <c r="C32" i="12"/>
  <c r="B34" i="12"/>
  <c r="C34" i="12" s="1"/>
  <c r="C30" i="12"/>
  <c r="C29" i="12"/>
  <c r="H148" i="2"/>
  <c r="K148" i="2" s="1"/>
  <c r="I145" i="2"/>
  <c r="H139" i="2"/>
  <c r="K139" i="2" s="1"/>
  <c r="I139" i="2"/>
  <c r="J581" i="8"/>
  <c r="M581" i="8" s="1"/>
  <c r="J566" i="8"/>
  <c r="M566" i="8" s="1"/>
  <c r="K566" i="8"/>
  <c r="J550" i="8"/>
  <c r="M550" i="8" s="1"/>
  <c r="K550" i="8"/>
  <c r="J552" i="8"/>
  <c r="M552" i="8" s="1"/>
  <c r="K552" i="8"/>
  <c r="J360" i="8"/>
  <c r="M360" i="8" s="1"/>
  <c r="K360" i="8"/>
  <c r="J728" i="8"/>
  <c r="M728" i="8" s="1"/>
  <c r="K728" i="8"/>
  <c r="J645" i="8"/>
  <c r="M645" i="8" s="1"/>
  <c r="K645" i="8"/>
  <c r="J642" i="8"/>
  <c r="M642" i="8" s="1"/>
  <c r="K642" i="8"/>
  <c r="J640" i="8"/>
  <c r="M640" i="8" s="1"/>
  <c r="K640" i="8"/>
  <c r="K637" i="8"/>
  <c r="J541" i="8"/>
  <c r="M541" i="8" s="1"/>
  <c r="K541" i="8"/>
  <c r="J434" i="8"/>
  <c r="M434" i="8" s="1"/>
  <c r="K434" i="8"/>
  <c r="J429" i="8"/>
  <c r="M429" i="8" s="1"/>
  <c r="K429" i="8"/>
  <c r="K423" i="8"/>
  <c r="K422" i="8" s="1"/>
  <c r="K421" i="8" s="1"/>
  <c r="K420" i="8" s="1"/>
  <c r="J423" i="8"/>
  <c r="M423" i="8" s="1"/>
  <c r="G423" i="8"/>
  <c r="G422" i="8" s="1"/>
  <c r="G421" i="8" s="1"/>
  <c r="G420" i="8" s="1"/>
  <c r="F423" i="8"/>
  <c r="F422" i="8" s="1"/>
  <c r="F421" i="8" s="1"/>
  <c r="F420" i="8" s="1"/>
  <c r="J418" i="8"/>
  <c r="M418" i="8" s="1"/>
  <c r="K418" i="8"/>
  <c r="J416" i="8"/>
  <c r="M416" i="8" s="1"/>
  <c r="K416" i="8"/>
  <c r="J408" i="8"/>
  <c r="M408" i="8" s="1"/>
  <c r="K408" i="8"/>
  <c r="J765" i="8"/>
  <c r="M765" i="8" s="1"/>
  <c r="K765" i="8"/>
  <c r="K764" i="8" s="1"/>
  <c r="K763" i="8" s="1"/>
  <c r="J761" i="8"/>
  <c r="M761" i="8" s="1"/>
  <c r="K761" i="8"/>
  <c r="K760" i="8" s="1"/>
  <c r="K759" i="8" s="1"/>
  <c r="K752" i="8"/>
  <c r="J688" i="8"/>
  <c r="M688" i="8" s="1"/>
  <c r="K688" i="8"/>
  <c r="J395" i="8"/>
  <c r="M395" i="8" s="1"/>
  <c r="K395" i="8"/>
  <c r="J390" i="8"/>
  <c r="M390" i="8" s="1"/>
  <c r="K390" i="8"/>
  <c r="G349" i="8"/>
  <c r="G348" i="8" s="1"/>
  <c r="G347" i="8" s="1"/>
  <c r="K349" i="8"/>
  <c r="K348" i="8" s="1"/>
  <c r="J349" i="8"/>
  <c r="M349" i="8" s="1"/>
  <c r="F349" i="8"/>
  <c r="F348" i="8" s="1"/>
  <c r="F347" i="8" s="1"/>
  <c r="J309" i="8"/>
  <c r="M309" i="8" s="1"/>
  <c r="K309" i="8"/>
  <c r="K608" i="8"/>
  <c r="J300" i="8"/>
  <c r="M300" i="8" s="1"/>
  <c r="K300" i="8"/>
  <c r="J696" i="8"/>
  <c r="M696" i="8" s="1"/>
  <c r="K696" i="8"/>
  <c r="F231" i="8"/>
  <c r="F230" i="8" s="1"/>
  <c r="F229" i="8" s="1"/>
  <c r="G231" i="8"/>
  <c r="G230" i="8" s="1"/>
  <c r="G229" i="8" s="1"/>
  <c r="J231" i="8"/>
  <c r="M231" i="8" s="1"/>
  <c r="K231" i="8"/>
  <c r="K230" i="8" s="1"/>
  <c r="K229" i="8" s="1"/>
  <c r="K197" i="8"/>
  <c r="K187" i="8"/>
  <c r="K186" i="8" s="1"/>
  <c r="J187" i="8"/>
  <c r="M187" i="8" s="1"/>
  <c r="J172" i="8"/>
  <c r="M172" i="8" s="1"/>
  <c r="K172" i="8"/>
  <c r="F123" i="8"/>
  <c r="G123" i="8"/>
  <c r="J123" i="8"/>
  <c r="M123" i="8" s="1"/>
  <c r="K123" i="8"/>
  <c r="F125" i="8"/>
  <c r="G125" i="8"/>
  <c r="J125" i="8"/>
  <c r="M125" i="8" s="1"/>
  <c r="K125" i="8"/>
  <c r="F127" i="8"/>
  <c r="G127" i="8"/>
  <c r="J127" i="8"/>
  <c r="M127" i="8" s="1"/>
  <c r="K127" i="8"/>
  <c r="F130" i="8"/>
  <c r="F129" i="8" s="1"/>
  <c r="G130" i="8"/>
  <c r="G129" i="8" s="1"/>
  <c r="J130" i="8"/>
  <c r="M130" i="8" s="1"/>
  <c r="K130" i="8"/>
  <c r="K129" i="8" s="1"/>
  <c r="G187" i="8"/>
  <c r="G186" i="8" s="1"/>
  <c r="F187" i="8"/>
  <c r="F186" i="8" s="1"/>
  <c r="K184" i="8"/>
  <c r="J184" i="8"/>
  <c r="M184" i="8" s="1"/>
  <c r="G184" i="8"/>
  <c r="F184" i="8"/>
  <c r="K182" i="8"/>
  <c r="J182" i="8"/>
  <c r="M182" i="8" s="1"/>
  <c r="G182" i="8"/>
  <c r="F182" i="8"/>
  <c r="K180" i="8"/>
  <c r="J180" i="8"/>
  <c r="M180" i="8" s="1"/>
  <c r="G180" i="8"/>
  <c r="F180" i="8"/>
  <c r="J79" i="8"/>
  <c r="M79" i="8" s="1"/>
  <c r="K79" i="8"/>
  <c r="K72" i="8"/>
  <c r="K50" i="8"/>
  <c r="K39" i="8"/>
  <c r="K36" i="8"/>
  <c r="K35" i="8"/>
  <c r="K34" i="8"/>
  <c r="K30" i="8"/>
  <c r="K29" i="8"/>
  <c r="K28" i="8"/>
  <c r="K27" i="8"/>
  <c r="K26" i="8"/>
  <c r="K25" i="8"/>
  <c r="K24" i="8"/>
  <c r="K23" i="8"/>
  <c r="K21" i="8"/>
  <c r="K20" i="8"/>
  <c r="K19" i="8"/>
  <c r="K18" i="8"/>
  <c r="K16" i="8"/>
  <c r="K15" i="8"/>
  <c r="I33" i="2"/>
  <c r="I31" i="2"/>
  <c r="I25" i="2"/>
  <c r="I15" i="2"/>
  <c r="I14" i="2"/>
  <c r="I13" i="2" s="1"/>
  <c r="I12" i="2" s="1"/>
  <c r="I16" i="2" s="1"/>
  <c r="I144" i="2" l="1"/>
  <c r="J186" i="8"/>
  <c r="M186" i="8" s="1"/>
  <c r="J233" i="8"/>
  <c r="M233" i="8" s="1"/>
  <c r="J129" i="8"/>
  <c r="M129" i="8" s="1"/>
  <c r="J422" i="8"/>
  <c r="M422" i="8" s="1"/>
  <c r="J760" i="8"/>
  <c r="M760" i="8" s="1"/>
  <c r="J348" i="8"/>
  <c r="M348" i="8" s="1"/>
  <c r="J230" i="8"/>
  <c r="M230" i="8" s="1"/>
  <c r="J764" i="8"/>
  <c r="M764" i="8" s="1"/>
  <c r="L8" i="8"/>
  <c r="E346" i="8"/>
  <c r="E64" i="2"/>
  <c r="E169" i="2" s="1"/>
  <c r="H548" i="8"/>
  <c r="H547" i="8" s="1"/>
  <c r="H531" i="8" s="1"/>
  <c r="E635" i="8"/>
  <c r="E634" i="8" s="1"/>
  <c r="E601" i="8" s="1"/>
  <c r="H635" i="8"/>
  <c r="H634" i="8" s="1"/>
  <c r="H601" i="8" s="1"/>
  <c r="E487" i="8"/>
  <c r="E486" i="8" s="1"/>
  <c r="E470" i="8" s="1"/>
  <c r="H673" i="8"/>
  <c r="H384" i="8"/>
  <c r="H383" i="8" s="1"/>
  <c r="H372" i="8" s="1"/>
  <c r="H8" i="8"/>
  <c r="H470" i="8"/>
  <c r="E531" i="8"/>
  <c r="E384" i="8"/>
  <c r="E383" i="8" s="1"/>
  <c r="H60" i="8"/>
  <c r="E673" i="8"/>
  <c r="H248" i="8"/>
  <c r="E60" i="8"/>
  <c r="E364" i="8"/>
  <c r="E363" i="8" s="1"/>
  <c r="E362" i="8" s="1"/>
  <c r="E373" i="8"/>
  <c r="E8" i="8"/>
  <c r="E248" i="8"/>
  <c r="D74" i="12"/>
  <c r="G179" i="8"/>
  <c r="G178" i="8" s="1"/>
  <c r="G177" i="8" s="1"/>
  <c r="G176" i="8" s="1"/>
  <c r="J549" i="8"/>
  <c r="M549" i="8" s="1"/>
  <c r="K549" i="8"/>
  <c r="K636" i="8"/>
  <c r="J636" i="8"/>
  <c r="M636" i="8" s="1"/>
  <c r="J179" i="8"/>
  <c r="M179" i="8" s="1"/>
  <c r="K179" i="8"/>
  <c r="K178" i="8" s="1"/>
  <c r="K122" i="8"/>
  <c r="K121" i="8" s="1"/>
  <c r="K120" i="8" s="1"/>
  <c r="K119" i="8" s="1"/>
  <c r="F122" i="8"/>
  <c r="F121" i="8" s="1"/>
  <c r="F120" i="8" s="1"/>
  <c r="F119" i="8" s="1"/>
  <c r="J122" i="8"/>
  <c r="M122" i="8" s="1"/>
  <c r="G122" i="8"/>
  <c r="G121" i="8" s="1"/>
  <c r="G120" i="8" s="1"/>
  <c r="G119" i="8" s="1"/>
  <c r="F179" i="8"/>
  <c r="F178" i="8" s="1"/>
  <c r="F177" i="8" s="1"/>
  <c r="F176" i="8" s="1"/>
  <c r="K31" i="8"/>
  <c r="J31" i="8"/>
  <c r="M31" i="8" s="1"/>
  <c r="J17" i="8"/>
  <c r="M17" i="8" s="1"/>
  <c r="B71" i="12"/>
  <c r="D70" i="12"/>
  <c r="D69" i="12"/>
  <c r="B67" i="12"/>
  <c r="D66" i="12"/>
  <c r="D65" i="12"/>
  <c r="B62" i="12"/>
  <c r="B58" i="12"/>
  <c r="C57" i="12"/>
  <c r="C56" i="12"/>
  <c r="C51" i="12"/>
  <c r="C74" i="12" s="1"/>
  <c r="D48" i="12"/>
  <c r="C48" i="12"/>
  <c r="D47" i="12"/>
  <c r="C47" i="12"/>
  <c r="C42" i="12"/>
  <c r="D38" i="12"/>
  <c r="C38" i="12"/>
  <c r="D37" i="12"/>
  <c r="C37" i="12"/>
  <c r="D29" i="12"/>
  <c r="D28" i="12"/>
  <c r="C28" i="12"/>
  <c r="D20" i="12"/>
  <c r="C20" i="12"/>
  <c r="D19" i="12"/>
  <c r="C19" i="12"/>
  <c r="B13" i="12"/>
  <c r="B9" i="12"/>
  <c r="D8" i="12"/>
  <c r="C8" i="12"/>
  <c r="D7" i="12"/>
  <c r="C7" i="12"/>
  <c r="J347" i="8" l="1"/>
  <c r="M347" i="8" s="1"/>
  <c r="J178" i="8"/>
  <c r="M178" i="8" s="1"/>
  <c r="J763" i="8"/>
  <c r="M763" i="8" s="1"/>
  <c r="J759" i="8"/>
  <c r="M759" i="8" s="1"/>
  <c r="J121" i="8"/>
  <c r="M121" i="8" s="1"/>
  <c r="J229" i="8"/>
  <c r="M229" i="8" s="1"/>
  <c r="J421" i="8"/>
  <c r="M421" i="8" s="1"/>
  <c r="H247" i="8"/>
  <c r="H7" i="8" s="1"/>
  <c r="E372" i="8"/>
  <c r="E247" i="8" s="1"/>
  <c r="E7" i="8" s="1"/>
  <c r="D72" i="12"/>
  <c r="C73" i="12"/>
  <c r="D73" i="12"/>
  <c r="C72" i="12"/>
  <c r="K177" i="8"/>
  <c r="K176" i="8" s="1"/>
  <c r="C54" i="12"/>
  <c r="C49" i="12"/>
  <c r="J177" i="8" l="1"/>
  <c r="J120" i="8"/>
  <c r="M120" i="8" s="1"/>
  <c r="J420" i="8"/>
  <c r="M420" i="8" s="1"/>
  <c r="J346" i="8"/>
  <c r="M346" i="8" s="1"/>
  <c r="K228" i="8"/>
  <c r="J228" i="8"/>
  <c r="M228" i="8" s="1"/>
  <c r="G228" i="8"/>
  <c r="F228" i="8"/>
  <c r="F13" i="8"/>
  <c r="F17" i="8"/>
  <c r="F22" i="8"/>
  <c r="F31" i="8"/>
  <c r="F38" i="8"/>
  <c r="F37" i="8" s="1"/>
  <c r="F43" i="8"/>
  <c r="F42" i="8" s="1"/>
  <c r="F41" i="8" s="1"/>
  <c r="F40" i="8" s="1"/>
  <c r="F49" i="8"/>
  <c r="F51" i="8"/>
  <c r="F58" i="8"/>
  <c r="F57" i="8" s="1"/>
  <c r="F56" i="8" s="1"/>
  <c r="F55" i="8" s="1"/>
  <c r="F54" i="8" s="1"/>
  <c r="F65" i="8"/>
  <c r="F64" i="8" s="1"/>
  <c r="F63" i="8" s="1"/>
  <c r="F62" i="8" s="1"/>
  <c r="F61" i="8" s="1"/>
  <c r="F71" i="8"/>
  <c r="F75" i="8"/>
  <c r="F79" i="8"/>
  <c r="F81" i="8"/>
  <c r="F89" i="8"/>
  <c r="F86" i="8" s="1"/>
  <c r="F85" i="8" s="1"/>
  <c r="F84" i="8" s="1"/>
  <c r="F83" i="8" s="1"/>
  <c r="F99" i="8"/>
  <c r="F98" i="8" s="1"/>
  <c r="F97" i="8" s="1"/>
  <c r="F96" i="8" s="1"/>
  <c r="F95" i="8" s="1"/>
  <c r="F105" i="8"/>
  <c r="F104" i="8" s="1"/>
  <c r="F103" i="8" s="1"/>
  <c r="F102" i="8" s="1"/>
  <c r="F101" i="8" s="1"/>
  <c r="F111" i="8"/>
  <c r="F110" i="8" s="1"/>
  <c r="F109" i="8" s="1"/>
  <c r="F108" i="8" s="1"/>
  <c r="F107" i="8" s="1"/>
  <c r="F117" i="8"/>
  <c r="F116" i="8" s="1"/>
  <c r="F115" i="8" s="1"/>
  <c r="F114" i="8" s="1"/>
  <c r="F113" i="8" s="1"/>
  <c r="F137" i="8"/>
  <c r="F139" i="8"/>
  <c r="F141" i="8"/>
  <c r="F144" i="8"/>
  <c r="F143" i="8" s="1"/>
  <c r="F151" i="8"/>
  <c r="F153" i="8"/>
  <c r="F155" i="8"/>
  <c r="F158" i="8"/>
  <c r="F157" i="8" s="1"/>
  <c r="F165" i="8"/>
  <c r="F167" i="8"/>
  <c r="F169" i="8"/>
  <c r="F172" i="8"/>
  <c r="F171" i="8" s="1"/>
  <c r="F196" i="8"/>
  <c r="F195" i="8" s="1"/>
  <c r="F194" i="8" s="1"/>
  <c r="F193" i="8" s="1"/>
  <c r="F192" i="8" s="1"/>
  <c r="F191" i="8" s="1"/>
  <c r="F203" i="8"/>
  <c r="F202" i="8" s="1"/>
  <c r="F201" i="8" s="1"/>
  <c r="F200" i="8" s="1"/>
  <c r="F199" i="8" s="1"/>
  <c r="F198" i="8" s="1"/>
  <c r="F210" i="8"/>
  <c r="F209" i="8" s="1"/>
  <c r="F208" i="8" s="1"/>
  <c r="F207" i="8" s="1"/>
  <c r="F206" i="8" s="1"/>
  <c r="F205" i="8" s="1"/>
  <c r="F221" i="8"/>
  <c r="F220" i="8" s="1"/>
  <c r="F219" i="8" s="1"/>
  <c r="F214" i="8" s="1"/>
  <c r="F213" i="8" s="1"/>
  <c r="F245" i="8"/>
  <c r="F244" i="8" s="1"/>
  <c r="F240" i="8" s="1"/>
  <c r="F239" i="8" s="1"/>
  <c r="F238" i="8" s="1"/>
  <c r="F252" i="8"/>
  <c r="F256" i="8"/>
  <c r="F261" i="8"/>
  <c r="F264" i="8"/>
  <c r="F268" i="8"/>
  <c r="F267" i="8" s="1"/>
  <c r="F274" i="8"/>
  <c r="F278" i="8"/>
  <c r="F283" i="8"/>
  <c r="F285" i="8"/>
  <c r="F292" i="8"/>
  <c r="F291" i="8" s="1"/>
  <c r="F298" i="8"/>
  <c r="F300" i="8"/>
  <c r="F303" i="8"/>
  <c r="F309" i="8"/>
  <c r="F308" i="8" s="1"/>
  <c r="F307" i="8" s="1"/>
  <c r="F306" i="8" s="1"/>
  <c r="F319" i="8"/>
  <c r="F314" i="8" s="1"/>
  <c r="F313" i="8" s="1"/>
  <c r="F312" i="8" s="1"/>
  <c r="F326" i="8"/>
  <c r="F325" i="8" s="1"/>
  <c r="F329" i="8"/>
  <c r="F331" i="8"/>
  <c r="F333" i="8"/>
  <c r="F338" i="8"/>
  <c r="F343" i="8"/>
  <c r="F342" i="8" s="1"/>
  <c r="F354" i="8"/>
  <c r="F357" i="8"/>
  <c r="F360" i="8"/>
  <c r="F365" i="8"/>
  <c r="F368" i="8"/>
  <c r="F364" i="8" s="1"/>
  <c r="F363" i="8" s="1"/>
  <c r="F362" i="8" s="1"/>
  <c r="F376" i="8"/>
  <c r="F378" i="8"/>
  <c r="F380" i="8"/>
  <c r="F386" i="8"/>
  <c r="F390" i="8"/>
  <c r="F392" i="8"/>
  <c r="F395" i="8"/>
  <c r="F398" i="8"/>
  <c r="F402" i="8"/>
  <c r="F401" i="8" s="1"/>
  <c r="F408" i="8"/>
  <c r="F412" i="8"/>
  <c r="F416" i="8"/>
  <c r="F418" i="8"/>
  <c r="F429" i="8"/>
  <c r="F432" i="8"/>
  <c r="F434" i="8"/>
  <c r="F440" i="8"/>
  <c r="F439" i="8" s="1"/>
  <c r="F438" i="8" s="1"/>
  <c r="F437" i="8" s="1"/>
  <c r="F445" i="8"/>
  <c r="F448" i="8"/>
  <c r="F455" i="8"/>
  <c r="F460" i="8"/>
  <c r="F463" i="8"/>
  <c r="F462" i="8" s="1"/>
  <c r="F468" i="8"/>
  <c r="F467" i="8" s="1"/>
  <c r="F466" i="8" s="1"/>
  <c r="F465" i="8" s="1"/>
  <c r="F474" i="8"/>
  <c r="F476" i="8"/>
  <c r="F480" i="8"/>
  <c r="F484" i="8"/>
  <c r="F483" i="8" s="1"/>
  <c r="F482" i="8" s="1"/>
  <c r="F489" i="8"/>
  <c r="F491" i="8"/>
  <c r="F493" i="8"/>
  <c r="F496" i="8"/>
  <c r="F500" i="8"/>
  <c r="F505" i="8"/>
  <c r="F508" i="8"/>
  <c r="F512" i="8"/>
  <c r="F511" i="8" s="1"/>
  <c r="F510" i="8" s="1"/>
  <c r="F517" i="8"/>
  <c r="F525" i="8"/>
  <c r="F529" i="8"/>
  <c r="F528" i="8" s="1"/>
  <c r="F527" i="8" s="1"/>
  <c r="F535" i="8"/>
  <c r="F537" i="8"/>
  <c r="F541" i="8"/>
  <c r="F545" i="8"/>
  <c r="F544" i="8" s="1"/>
  <c r="F543" i="8" s="1"/>
  <c r="F550" i="8"/>
  <c r="F552" i="8"/>
  <c r="F554" i="8"/>
  <c r="F557" i="8"/>
  <c r="F561" i="8"/>
  <c r="F566" i="8"/>
  <c r="F569" i="8"/>
  <c r="F573" i="8"/>
  <c r="F572" i="8" s="1"/>
  <c r="F571" i="8" s="1"/>
  <c r="F578" i="8"/>
  <c r="F588" i="8"/>
  <c r="F592" i="8"/>
  <c r="F591" i="8" s="1"/>
  <c r="F590" i="8" s="1"/>
  <c r="F599" i="8"/>
  <c r="F598" i="8" s="1"/>
  <c r="F597" i="8" s="1"/>
  <c r="F596" i="8" s="1"/>
  <c r="F595" i="8" s="1"/>
  <c r="F605" i="8"/>
  <c r="F608" i="8"/>
  <c r="F614" i="8"/>
  <c r="F621" i="8"/>
  <c r="F620" i="8" s="1"/>
  <c r="F623" i="8"/>
  <c r="F632" i="8"/>
  <c r="F631" i="8" s="1"/>
  <c r="F630" i="8" s="1"/>
  <c r="F629" i="8" s="1"/>
  <c r="F637" i="8"/>
  <c r="F640" i="8"/>
  <c r="F642" i="8"/>
  <c r="F645" i="8"/>
  <c r="F648" i="8"/>
  <c r="F652" i="8"/>
  <c r="F651" i="8" s="1"/>
  <c r="F658" i="8"/>
  <c r="F657" i="8" s="1"/>
  <c r="F656" i="8" s="1"/>
  <c r="F655" i="8" s="1"/>
  <c r="F663" i="8"/>
  <c r="F665" i="8"/>
  <c r="F671" i="8"/>
  <c r="F670" i="8" s="1"/>
  <c r="F669" i="8" s="1"/>
  <c r="F668" i="8" s="1"/>
  <c r="F667" i="8" s="1"/>
  <c r="F677" i="8"/>
  <c r="F683" i="8"/>
  <c r="F688" i="8"/>
  <c r="F691" i="8"/>
  <c r="F696" i="8"/>
  <c r="F699" i="8"/>
  <c r="F704" i="8"/>
  <c r="F707" i="8"/>
  <c r="F712" i="8"/>
  <c r="F711" i="8" s="1"/>
  <c r="F710" i="8" s="1"/>
  <c r="F709" i="8" s="1"/>
  <c r="F719" i="8"/>
  <c r="F718" i="8" s="1"/>
  <c r="F717" i="8" s="1"/>
  <c r="F716" i="8" s="1"/>
  <c r="F723" i="8"/>
  <c r="F728" i="8"/>
  <c r="F731" i="8"/>
  <c r="F737" i="8"/>
  <c r="F736" i="8" s="1"/>
  <c r="F735" i="8" s="1"/>
  <c r="F734" i="8" s="1"/>
  <c r="F742" i="8"/>
  <c r="F744" i="8"/>
  <c r="F750" i="8"/>
  <c r="F752" i="8"/>
  <c r="F755" i="8"/>
  <c r="F754" i="8" s="1"/>
  <c r="F761" i="8"/>
  <c r="F760" i="8" s="1"/>
  <c r="F759" i="8" s="1"/>
  <c r="F765" i="8"/>
  <c r="F764" i="8" s="1"/>
  <c r="F763" i="8" s="1"/>
  <c r="I141" i="2"/>
  <c r="I138" i="2" s="1"/>
  <c r="I121" i="2"/>
  <c r="I120" i="2" s="1"/>
  <c r="I103" i="2"/>
  <c r="I93" i="2"/>
  <c r="I86" i="2"/>
  <c r="I80" i="2" s="1"/>
  <c r="I32" i="2"/>
  <c r="I29" i="2"/>
  <c r="I24" i="2"/>
  <c r="I23" i="2" s="1"/>
  <c r="I20" i="2"/>
  <c r="I19" i="2" s="1"/>
  <c r="J9" i="1"/>
  <c r="J176" i="8" l="1"/>
  <c r="M176" i="8" s="1"/>
  <c r="M177" i="8"/>
  <c r="J119" i="8"/>
  <c r="M119" i="8" s="1"/>
  <c r="F695" i="8"/>
  <c r="F694" i="8" s="1"/>
  <c r="F693" i="8" s="1"/>
  <c r="F48" i="8"/>
  <c r="F47" i="8" s="1"/>
  <c r="F46" i="8" s="1"/>
  <c r="F45" i="8" s="1"/>
  <c r="F644" i="8"/>
  <c r="F444" i="8"/>
  <c r="F443" i="8" s="1"/>
  <c r="F442" i="8" s="1"/>
  <c r="F436" i="8" s="1"/>
  <c r="F12" i="8"/>
  <c r="F11" i="8" s="1"/>
  <c r="F10" i="8" s="1"/>
  <c r="F9" i="8" s="1"/>
  <c r="F488" i="8"/>
  <c r="F516" i="8"/>
  <c r="F515" i="8" s="1"/>
  <c r="F514" i="8" s="1"/>
  <c r="F297" i="8"/>
  <c r="F296" i="8" s="1"/>
  <c r="F295" i="8" s="1"/>
  <c r="F549" i="8"/>
  <c r="F353" i="8"/>
  <c r="F352" i="8" s="1"/>
  <c r="F351" i="8" s="1"/>
  <c r="F703" i="8"/>
  <c r="F702" i="8" s="1"/>
  <c r="F701" i="8" s="1"/>
  <c r="F136" i="8"/>
  <c r="F135" i="8" s="1"/>
  <c r="F134" i="8" s="1"/>
  <c r="F133" i="8" s="1"/>
  <c r="F428" i="8"/>
  <c r="F427" i="8" s="1"/>
  <c r="F426" i="8" s="1"/>
  <c r="F425" i="8" s="1"/>
  <c r="F749" i="8"/>
  <c r="F748" i="8" s="1"/>
  <c r="F747" i="8" s="1"/>
  <c r="F746" i="8" s="1"/>
  <c r="F662" i="8"/>
  <c r="F661" i="8" s="1"/>
  <c r="F660" i="8" s="1"/>
  <c r="F654" i="8" s="1"/>
  <c r="F394" i="8"/>
  <c r="F346" i="8" s="1"/>
  <c r="F375" i="8"/>
  <c r="F374" i="8" s="1"/>
  <c r="F373" i="8" s="1"/>
  <c r="F273" i="8"/>
  <c r="F272" i="8" s="1"/>
  <c r="F271" i="8" s="1"/>
  <c r="F150" i="8"/>
  <c r="F149" i="8" s="1"/>
  <c r="F148" i="8" s="1"/>
  <c r="F147" i="8" s="1"/>
  <c r="F687" i="8"/>
  <c r="F686" i="8" s="1"/>
  <c r="F685" i="8" s="1"/>
  <c r="F70" i="8"/>
  <c r="F69" i="8" s="1"/>
  <c r="F68" i="8" s="1"/>
  <c r="F67" i="8" s="1"/>
  <c r="F741" i="8"/>
  <c r="F740" i="8" s="1"/>
  <c r="F739" i="8" s="1"/>
  <c r="F733" i="8" s="1"/>
  <c r="F556" i="8"/>
  <c r="F495" i="8"/>
  <c r="F487" i="8" s="1"/>
  <c r="F486" i="8" s="1"/>
  <c r="F727" i="8"/>
  <c r="F726" i="8" s="1"/>
  <c r="F725" i="8" s="1"/>
  <c r="F676" i="8"/>
  <c r="F675" i="8" s="1"/>
  <c r="F674" i="8" s="1"/>
  <c r="F604" i="8"/>
  <c r="F603" i="8" s="1"/>
  <c r="F602" i="8" s="1"/>
  <c r="F577" i="8"/>
  <c r="F576" i="8" s="1"/>
  <c r="F575" i="8" s="1"/>
  <c r="F385" i="8"/>
  <c r="F164" i="8"/>
  <c r="F163" i="8" s="1"/>
  <c r="F162" i="8" s="1"/>
  <c r="F161" i="8" s="1"/>
  <c r="F407" i="8"/>
  <c r="F406" i="8" s="1"/>
  <c r="F405" i="8" s="1"/>
  <c r="F404" i="8" s="1"/>
  <c r="F636" i="8"/>
  <c r="F534" i="8"/>
  <c r="F533" i="8" s="1"/>
  <c r="F532" i="8" s="1"/>
  <c r="F473" i="8"/>
  <c r="F472" i="8" s="1"/>
  <c r="F471" i="8" s="1"/>
  <c r="F328" i="8"/>
  <c r="F324" i="8" s="1"/>
  <c r="F323" i="8" s="1"/>
  <c r="F251" i="8"/>
  <c r="F250" i="8" s="1"/>
  <c r="F249" i="8" s="1"/>
  <c r="F758" i="8"/>
  <c r="F757" i="8" s="1"/>
  <c r="F212" i="8"/>
  <c r="I64" i="2"/>
  <c r="I169" i="2" s="1"/>
  <c r="I28" i="2"/>
  <c r="I11" i="2" s="1"/>
  <c r="I52" i="2" s="1"/>
  <c r="F8" i="8" l="1"/>
  <c r="F635" i="8"/>
  <c r="F634" i="8" s="1"/>
  <c r="F601" i="8" s="1"/>
  <c r="F548" i="8"/>
  <c r="F547" i="8" s="1"/>
  <c r="F531" i="8" s="1"/>
  <c r="F248" i="8"/>
  <c r="F470" i="8"/>
  <c r="F60" i="8"/>
  <c r="F673" i="8"/>
  <c r="F384" i="8"/>
  <c r="F383" i="8" s="1"/>
  <c r="F372" i="8" s="1"/>
  <c r="B23" i="11"/>
  <c r="B21" i="11"/>
  <c r="B16" i="11"/>
  <c r="B15" i="11" s="1"/>
  <c r="F247" i="8" l="1"/>
  <c r="F7" i="8" s="1"/>
  <c r="C25" i="11"/>
  <c r="E25" i="11" s="1"/>
  <c r="B13" i="11"/>
  <c r="B12" i="11" s="1"/>
  <c r="B19" i="11"/>
  <c r="C19" i="11"/>
  <c r="E19" i="11" s="1"/>
  <c r="C23" i="11"/>
  <c r="E23" i="11" s="1"/>
  <c r="B25" i="11"/>
  <c r="B27" i="11"/>
  <c r="C27" i="11"/>
  <c r="E27" i="11" s="1"/>
  <c r="C18" i="11" l="1"/>
  <c r="E18" i="11" s="1"/>
  <c r="B18" i="11"/>
  <c r="B11" i="11" s="1"/>
  <c r="C13" i="11" l="1"/>
  <c r="J75" i="8"/>
  <c r="M75" i="8" s="1"/>
  <c r="K75" i="8"/>
  <c r="K71" i="8"/>
  <c r="J71" i="8"/>
  <c r="M71" i="8" s="1"/>
  <c r="J412" i="8"/>
  <c r="M412" i="8" s="1"/>
  <c r="K412" i="8"/>
  <c r="K407" i="8" s="1"/>
  <c r="K406" i="8" s="1"/>
  <c r="K405" i="8" s="1"/>
  <c r="K404" i="8" s="1"/>
  <c r="K343" i="8"/>
  <c r="J343" i="8"/>
  <c r="M343" i="8" s="1"/>
  <c r="K340" i="8"/>
  <c r="K592" i="8"/>
  <c r="J592" i="8"/>
  <c r="M592" i="8" s="1"/>
  <c r="K581" i="8"/>
  <c r="K578" i="8"/>
  <c r="J578" i="8"/>
  <c r="M578" i="8" s="1"/>
  <c r="K368" i="8"/>
  <c r="J368" i="8"/>
  <c r="M368" i="8" s="1"/>
  <c r="K354" i="8"/>
  <c r="J354" i="8"/>
  <c r="M354" i="8" s="1"/>
  <c r="K365" i="8"/>
  <c r="K370" i="8"/>
  <c r="J370" i="8"/>
  <c r="M370" i="8" s="1"/>
  <c r="J365" i="8"/>
  <c r="M365" i="8" s="1"/>
  <c r="G366" i="8"/>
  <c r="G365" i="8" s="1"/>
  <c r="K463" i="8"/>
  <c r="K462" i="8" s="1"/>
  <c r="J463" i="8"/>
  <c r="M463" i="8" s="1"/>
  <c r="G463" i="8"/>
  <c r="G462" i="8" s="1"/>
  <c r="K460" i="8"/>
  <c r="J460" i="8"/>
  <c r="M460" i="8" s="1"/>
  <c r="K607" i="8"/>
  <c r="N607" i="8" s="1"/>
  <c r="J607" i="8"/>
  <c r="L607" i="8" s="1"/>
  <c r="M607" i="8" s="1"/>
  <c r="K304" i="8"/>
  <c r="J304" i="8"/>
  <c r="K268" i="8"/>
  <c r="K267" i="8" s="1"/>
  <c r="J268" i="8"/>
  <c r="M268" i="8" s="1"/>
  <c r="G270" i="8"/>
  <c r="G269" i="8"/>
  <c r="J265" i="8"/>
  <c r="M265" i="8" s="1"/>
  <c r="K252" i="8"/>
  <c r="J252" i="8"/>
  <c r="M252" i="8" s="1"/>
  <c r="C12" i="11" l="1"/>
  <c r="E13" i="11"/>
  <c r="N605" i="8"/>
  <c r="N604" i="8" s="1"/>
  <c r="N603" i="8" s="1"/>
  <c r="N602" i="8" s="1"/>
  <c r="N601" i="8" s="1"/>
  <c r="J267" i="8"/>
  <c r="M267" i="8" s="1"/>
  <c r="J462" i="8"/>
  <c r="M462" i="8" s="1"/>
  <c r="L605" i="8"/>
  <c r="J407" i="8"/>
  <c r="M407" i="8" s="1"/>
  <c r="J303" i="8"/>
  <c r="L304" i="8"/>
  <c r="M304" i="8" s="1"/>
  <c r="K265" i="8"/>
  <c r="N264" i="8" s="1"/>
  <c r="N251" i="8" s="1"/>
  <c r="N250" i="8" s="1"/>
  <c r="N249" i="8" s="1"/>
  <c r="L264" i="8"/>
  <c r="K303" i="8"/>
  <c r="N304" i="8"/>
  <c r="N303" i="8" s="1"/>
  <c r="N297" i="8" s="1"/>
  <c r="N296" i="8" s="1"/>
  <c r="N295" i="8" s="1"/>
  <c r="K364" i="8"/>
  <c r="K363" i="8" s="1"/>
  <c r="K362" i="8" s="1"/>
  <c r="J364" i="8"/>
  <c r="M364" i="8" s="1"/>
  <c r="K561" i="8"/>
  <c r="J622" i="8"/>
  <c r="M622" i="8" s="1"/>
  <c r="K623" i="8"/>
  <c r="K622" i="8" s="1"/>
  <c r="J557" i="8"/>
  <c r="M557" i="8" s="1"/>
  <c r="J561" i="8"/>
  <c r="M561" i="8" s="1"/>
  <c r="K557" i="8"/>
  <c r="J338" i="8"/>
  <c r="M338" i="8" s="1"/>
  <c r="K338" i="8"/>
  <c r="J605" i="8"/>
  <c r="K256" i="8"/>
  <c r="K605" i="8"/>
  <c r="K455" i="8"/>
  <c r="K448" i="8"/>
  <c r="J448" i="8"/>
  <c r="M448" i="8" s="1"/>
  <c r="J445" i="8"/>
  <c r="M445" i="8" s="1"/>
  <c r="J455" i="8"/>
  <c r="M455" i="8" s="1"/>
  <c r="K445" i="8"/>
  <c r="G268" i="8"/>
  <c r="G267" i="8" s="1"/>
  <c r="J264" i="8"/>
  <c r="G593" i="8"/>
  <c r="G592" i="8" s="1"/>
  <c r="G591" i="8" s="1"/>
  <c r="G590" i="8" s="1"/>
  <c r="K591" i="8"/>
  <c r="K590" i="8" s="1"/>
  <c r="J591" i="8"/>
  <c r="M591" i="8" s="1"/>
  <c r="G589" i="8"/>
  <c r="G588" i="8" s="1"/>
  <c r="K588" i="8"/>
  <c r="K577" i="8" s="1"/>
  <c r="J588" i="8"/>
  <c r="M588" i="8" s="1"/>
  <c r="G579" i="8"/>
  <c r="G578" i="8" s="1"/>
  <c r="K573" i="8"/>
  <c r="K572" i="8" s="1"/>
  <c r="K571" i="8" s="1"/>
  <c r="J573" i="8"/>
  <c r="M573" i="8" s="1"/>
  <c r="G573" i="8"/>
  <c r="G572" i="8" s="1"/>
  <c r="G571" i="8" s="1"/>
  <c r="G570" i="8"/>
  <c r="G569" i="8" s="1"/>
  <c r="K569" i="8"/>
  <c r="J569" i="8"/>
  <c r="M569" i="8" s="1"/>
  <c r="G568" i="8"/>
  <c r="G567" i="8"/>
  <c r="G565" i="8"/>
  <c r="G564" i="8"/>
  <c r="G563" i="8"/>
  <c r="G562" i="8"/>
  <c r="G559" i="8"/>
  <c r="G558" i="8"/>
  <c r="K554" i="8"/>
  <c r="J554" i="8"/>
  <c r="M554" i="8" s="1"/>
  <c r="G554" i="8"/>
  <c r="G553" i="8"/>
  <c r="G552" i="8" s="1"/>
  <c r="G551" i="8"/>
  <c r="G550" i="8" s="1"/>
  <c r="K545" i="8"/>
  <c r="K544" i="8" s="1"/>
  <c r="K543" i="8" s="1"/>
  <c r="J545" i="8"/>
  <c r="M545" i="8" s="1"/>
  <c r="G545" i="8"/>
  <c r="G544" i="8" s="1"/>
  <c r="G543" i="8" s="1"/>
  <c r="G542" i="8"/>
  <c r="G541" i="8" s="1"/>
  <c r="K537" i="8"/>
  <c r="G537" i="8"/>
  <c r="K535" i="8"/>
  <c r="J535" i="8"/>
  <c r="M535" i="8" s="1"/>
  <c r="G535" i="8"/>
  <c r="K171" i="8"/>
  <c r="J171" i="8"/>
  <c r="M171" i="8" s="1"/>
  <c r="G172" i="8"/>
  <c r="G171" i="8" s="1"/>
  <c r="K169" i="8"/>
  <c r="J169" i="8"/>
  <c r="M169" i="8" s="1"/>
  <c r="G169" i="8"/>
  <c r="K167" i="8"/>
  <c r="J167" i="8"/>
  <c r="M167" i="8" s="1"/>
  <c r="G167" i="8"/>
  <c r="K165" i="8"/>
  <c r="J165" i="8"/>
  <c r="M165" i="8" s="1"/>
  <c r="G165" i="8"/>
  <c r="C11" i="11" l="1"/>
  <c r="E11" i="11" s="1"/>
  <c r="E12" i="11"/>
  <c r="M605" i="8"/>
  <c r="M264" i="8"/>
  <c r="L604" i="8"/>
  <c r="J363" i="8"/>
  <c r="M363" i="8" s="1"/>
  <c r="L303" i="8"/>
  <c r="M303" i="8" s="1"/>
  <c r="L251" i="8"/>
  <c r="J577" i="8"/>
  <c r="M577" i="8" s="1"/>
  <c r="J590" i="8"/>
  <c r="M590" i="8" s="1"/>
  <c r="J544" i="8"/>
  <c r="M544" i="8" s="1"/>
  <c r="J572" i="8"/>
  <c r="M572" i="8" s="1"/>
  <c r="J406" i="8"/>
  <c r="M406" i="8" s="1"/>
  <c r="N248" i="8"/>
  <c r="N247" i="8" s="1"/>
  <c r="K534" i="8"/>
  <c r="K533" i="8" s="1"/>
  <c r="K532" i="8" s="1"/>
  <c r="K444" i="8"/>
  <c r="K443" i="8" s="1"/>
  <c r="G557" i="8"/>
  <c r="J444" i="8"/>
  <c r="M444" i="8" s="1"/>
  <c r="K164" i="8"/>
  <c r="K163" i="8" s="1"/>
  <c r="K162" i="8" s="1"/>
  <c r="K161" i="8" s="1"/>
  <c r="G566" i="8"/>
  <c r="J556" i="8"/>
  <c r="M556" i="8" s="1"/>
  <c r="G164" i="8"/>
  <c r="G163" i="8" s="1"/>
  <c r="G162" i="8" s="1"/>
  <c r="G161" i="8" s="1"/>
  <c r="J164" i="8"/>
  <c r="M164" i="8" s="1"/>
  <c r="K556" i="8"/>
  <c r="K548" i="8" s="1"/>
  <c r="K547" i="8" s="1"/>
  <c r="G577" i="8"/>
  <c r="G576" i="8" s="1"/>
  <c r="G575" i="8" s="1"/>
  <c r="G561" i="8"/>
  <c r="G549" i="8"/>
  <c r="G534" i="8"/>
  <c r="G533" i="8" s="1"/>
  <c r="G532" i="8" s="1"/>
  <c r="N7" i="8" l="1"/>
  <c r="J571" i="8"/>
  <c r="M571" i="8" s="1"/>
  <c r="J576" i="8"/>
  <c r="M576" i="8" s="1"/>
  <c r="J362" i="8"/>
  <c r="M362" i="8" s="1"/>
  <c r="J163" i="8"/>
  <c r="M163" i="8" s="1"/>
  <c r="J405" i="8"/>
  <c r="M405" i="8" s="1"/>
  <c r="L297" i="8"/>
  <c r="J548" i="8"/>
  <c r="M548" i="8" s="1"/>
  <c r="J443" i="8"/>
  <c r="M443" i="8" s="1"/>
  <c r="J543" i="8"/>
  <c r="M543" i="8" s="1"/>
  <c r="L250" i="8"/>
  <c r="L603" i="8"/>
  <c r="G556" i="8"/>
  <c r="G548" i="8" s="1"/>
  <c r="G547" i="8" s="1"/>
  <c r="G531" i="8" s="1"/>
  <c r="L296" i="8" l="1"/>
  <c r="J404" i="8"/>
  <c r="M404" i="8" s="1"/>
  <c r="J575" i="8"/>
  <c r="M575" i="8" s="1"/>
  <c r="L602" i="8"/>
  <c r="L249" i="8"/>
  <c r="J547" i="8"/>
  <c r="M547" i="8" s="1"/>
  <c r="J162" i="8"/>
  <c r="M162" i="8" s="1"/>
  <c r="H166" i="2"/>
  <c r="F166" i="2"/>
  <c r="F165" i="2" s="1"/>
  <c r="F168" i="2" s="1"/>
  <c r="H155" i="2"/>
  <c r="K155" i="2" s="1"/>
  <c r="F155" i="2"/>
  <c r="F148" i="2"/>
  <c r="H146" i="2"/>
  <c r="K146" i="2" s="1"/>
  <c r="F146" i="2"/>
  <c r="H141" i="2"/>
  <c r="F141" i="2"/>
  <c r="F138" i="2" s="1"/>
  <c r="H132" i="2"/>
  <c r="K132" i="2" s="1"/>
  <c r="F132" i="2"/>
  <c r="H121" i="2"/>
  <c r="F121" i="2"/>
  <c r="F120" i="2" s="1"/>
  <c r="H103" i="2"/>
  <c r="J103" i="2" s="1"/>
  <c r="K103" i="2" s="1"/>
  <c r="F103" i="2"/>
  <c r="H93" i="2"/>
  <c r="J93" i="2" s="1"/>
  <c r="K93" i="2" s="1"/>
  <c r="F93" i="2"/>
  <c r="H86" i="2"/>
  <c r="J86" i="2" s="1"/>
  <c r="F86" i="2"/>
  <c r="H81" i="2"/>
  <c r="K81" i="2" s="1"/>
  <c r="F81" i="2"/>
  <c r="H72" i="2"/>
  <c r="K72" i="2" s="1"/>
  <c r="F72" i="2"/>
  <c r="H70" i="2"/>
  <c r="K70" i="2" s="1"/>
  <c r="F70" i="2"/>
  <c r="F66" i="2"/>
  <c r="H44" i="2"/>
  <c r="K44" i="2" s="1"/>
  <c r="F44" i="2"/>
  <c r="H38" i="2"/>
  <c r="F38" i="2"/>
  <c r="F37" i="2" s="1"/>
  <c r="H32" i="2"/>
  <c r="K32" i="2" s="1"/>
  <c r="F32" i="2"/>
  <c r="H29" i="2"/>
  <c r="K29" i="2" s="1"/>
  <c r="F29" i="2"/>
  <c r="H24" i="2"/>
  <c r="F24" i="2"/>
  <c r="F23" i="2" s="1"/>
  <c r="H20" i="2"/>
  <c r="K20" i="2" s="1"/>
  <c r="F20" i="2"/>
  <c r="H13" i="2"/>
  <c r="K13" i="2" s="1"/>
  <c r="F13" i="2"/>
  <c r="F12" i="2" s="1"/>
  <c r="H165" i="2" l="1"/>
  <c r="K165" i="2" s="1"/>
  <c r="K166" i="2"/>
  <c r="H138" i="2"/>
  <c r="K138" i="2" s="1"/>
  <c r="K141" i="2"/>
  <c r="H120" i="2"/>
  <c r="K120" i="2" s="1"/>
  <c r="K121" i="2"/>
  <c r="K86" i="2"/>
  <c r="J80" i="2"/>
  <c r="H37" i="2"/>
  <c r="K38" i="2"/>
  <c r="H23" i="2"/>
  <c r="K23" i="2" s="1"/>
  <c r="K24" i="2"/>
  <c r="J161" i="8"/>
  <c r="M161" i="8" s="1"/>
  <c r="L601" i="8"/>
  <c r="L295" i="8"/>
  <c r="H12" i="2"/>
  <c r="F145" i="2"/>
  <c r="F144" i="2" s="1"/>
  <c r="H145" i="2"/>
  <c r="F28" i="2"/>
  <c r="F65" i="2"/>
  <c r="H80" i="2"/>
  <c r="H28" i="2"/>
  <c r="K28" i="2" s="1"/>
  <c r="F80" i="2"/>
  <c r="F43" i="2"/>
  <c r="H43" i="2"/>
  <c r="K43" i="2" s="1"/>
  <c r="H19" i="2"/>
  <c r="K19" i="2" s="1"/>
  <c r="F16" i="2"/>
  <c r="F19" i="2"/>
  <c r="F131" i="2"/>
  <c r="H65" i="2"/>
  <c r="K65" i="2" s="1"/>
  <c r="H131" i="2"/>
  <c r="K131" i="2" s="1"/>
  <c r="H144" i="2" l="1"/>
  <c r="K144" i="2" s="1"/>
  <c r="K145" i="2"/>
  <c r="J64" i="2"/>
  <c r="J169" i="2" s="1"/>
  <c r="K80" i="2"/>
  <c r="H41" i="2"/>
  <c r="K41" i="2" s="1"/>
  <c r="K37" i="2"/>
  <c r="H16" i="2"/>
  <c r="K16" i="2" s="1"/>
  <c r="K12" i="2"/>
  <c r="L248" i="8"/>
  <c r="H64" i="2"/>
  <c r="K64" i="2" s="1"/>
  <c r="F11" i="2"/>
  <c r="F52" i="2" s="1"/>
  <c r="H11" i="2"/>
  <c r="F64" i="2"/>
  <c r="F169" i="2" s="1"/>
  <c r="F42" i="2"/>
  <c r="H52" i="2" l="1"/>
  <c r="K52" i="2" s="1"/>
  <c r="K11" i="2"/>
  <c r="L247" i="8"/>
  <c r="L7" i="8" s="1"/>
  <c r="H169" i="2"/>
  <c r="K169" i="2" s="1"/>
  <c r="G624" i="8" l="1"/>
  <c r="G623" i="8" s="1"/>
  <c r="G309" i="8"/>
  <c r="G308" i="8" s="1"/>
  <c r="J308" i="8"/>
  <c r="M308" i="8" s="1"/>
  <c r="K308" i="8"/>
  <c r="G530" i="8" l="1"/>
  <c r="G529" i="8" s="1"/>
  <c r="G528" i="8" s="1"/>
  <c r="G527" i="8" s="1"/>
  <c r="K529" i="8"/>
  <c r="K528" i="8" s="1"/>
  <c r="K527" i="8" s="1"/>
  <c r="J529" i="8"/>
  <c r="M529" i="8" s="1"/>
  <c r="G526" i="8"/>
  <c r="G525" i="8" s="1"/>
  <c r="G509" i="8"/>
  <c r="G507" i="8"/>
  <c r="G506" i="8"/>
  <c r="G502" i="8"/>
  <c r="G503" i="8"/>
  <c r="G504" i="8"/>
  <c r="G501" i="8"/>
  <c r="G498" i="8"/>
  <c r="G499" i="8"/>
  <c r="G497" i="8"/>
  <c r="G518" i="8"/>
  <c r="G517" i="8" s="1"/>
  <c r="J517" i="8"/>
  <c r="M517" i="8" s="1"/>
  <c r="K517" i="8"/>
  <c r="G490" i="8"/>
  <c r="G489" i="8" s="1"/>
  <c r="G492" i="8"/>
  <c r="G491" i="8" s="1"/>
  <c r="J731" i="8"/>
  <c r="M731" i="8" s="1"/>
  <c r="K731" i="8"/>
  <c r="K727" i="8" s="1"/>
  <c r="K726" i="8" s="1"/>
  <c r="K725" i="8" s="1"/>
  <c r="G732" i="8"/>
  <c r="G731" i="8" s="1"/>
  <c r="G730" i="8"/>
  <c r="G728" i="8" s="1"/>
  <c r="G724" i="8"/>
  <c r="G723" i="8" s="1"/>
  <c r="K723" i="8"/>
  <c r="J723" i="8"/>
  <c r="M723" i="8" s="1"/>
  <c r="G721" i="8"/>
  <c r="G720" i="8"/>
  <c r="K719" i="8"/>
  <c r="G359" i="8"/>
  <c r="G358" i="8"/>
  <c r="G369" i="8"/>
  <c r="G368" i="8" s="1"/>
  <c r="G364" i="8" s="1"/>
  <c r="G363" i="8" s="1"/>
  <c r="G362" i="8" s="1"/>
  <c r="G361" i="8"/>
  <c r="G355" i="8"/>
  <c r="G354" i="8" s="1"/>
  <c r="G713" i="8"/>
  <c r="G712" i="8" s="1"/>
  <c r="J712" i="8"/>
  <c r="M712" i="8" s="1"/>
  <c r="K712" i="8"/>
  <c r="K711" i="8" s="1"/>
  <c r="K710" i="8" s="1"/>
  <c r="K709" i="8" s="1"/>
  <c r="G704" i="8"/>
  <c r="J704" i="8"/>
  <c r="M704" i="8" s="1"/>
  <c r="K704" i="8"/>
  <c r="K707" i="8"/>
  <c r="J707" i="8"/>
  <c r="M707" i="8" s="1"/>
  <c r="G707" i="8"/>
  <c r="G610" i="8"/>
  <c r="G611" i="8"/>
  <c r="G612" i="8"/>
  <c r="G609" i="8"/>
  <c r="G607" i="8"/>
  <c r="G606" i="8"/>
  <c r="G461" i="8"/>
  <c r="G460" i="8" s="1"/>
  <c r="G457" i="8"/>
  <c r="G458" i="8"/>
  <c r="G459" i="8"/>
  <c r="G456" i="8"/>
  <c r="G454" i="8"/>
  <c r="G453" i="8"/>
  <c r="G452" i="8"/>
  <c r="G451" i="8"/>
  <c r="G450" i="8"/>
  <c r="G449" i="8"/>
  <c r="G447" i="8"/>
  <c r="G446" i="8"/>
  <c r="G305" i="8"/>
  <c r="G301" i="8"/>
  <c r="G377" i="8"/>
  <c r="G766" i="8"/>
  <c r="G762" i="8"/>
  <c r="G756" i="8"/>
  <c r="G700" i="8"/>
  <c r="G698" i="8"/>
  <c r="G697" i="8"/>
  <c r="G647" i="8"/>
  <c r="G643" i="8"/>
  <c r="G641" i="8"/>
  <c r="G638" i="8"/>
  <c r="G481" i="8"/>
  <c r="G435" i="8"/>
  <c r="G434" i="8" s="1"/>
  <c r="G431" i="8"/>
  <c r="G430" i="8"/>
  <c r="G419" i="8"/>
  <c r="G417" i="8"/>
  <c r="G414" i="8"/>
  <c r="G415" i="8"/>
  <c r="G413" i="8"/>
  <c r="G411" i="8"/>
  <c r="G410" i="8"/>
  <c r="G409" i="8"/>
  <c r="G397" i="8"/>
  <c r="G393" i="8"/>
  <c r="G391" i="8"/>
  <c r="G387" i="8"/>
  <c r="G345" i="8"/>
  <c r="G343" i="8" s="1"/>
  <c r="G342" i="8" s="1"/>
  <c r="G341" i="8"/>
  <c r="G340" i="8"/>
  <c r="G339" i="8"/>
  <c r="G332" i="8"/>
  <c r="G331" i="8" s="1"/>
  <c r="G330" i="8"/>
  <c r="J711" i="8" l="1"/>
  <c r="M711" i="8" s="1"/>
  <c r="J528" i="8"/>
  <c r="M528" i="8" s="1"/>
  <c r="J718" i="8"/>
  <c r="M718" i="8" s="1"/>
  <c r="J727" i="8"/>
  <c r="M727" i="8" s="1"/>
  <c r="G445" i="8"/>
  <c r="G429" i="8"/>
  <c r="G696" i="8"/>
  <c r="G516" i="8"/>
  <c r="G488" i="8"/>
  <c r="G500" i="8"/>
  <c r="G496" i="8"/>
  <c r="G727" i="8"/>
  <c r="G726" i="8" s="1"/>
  <c r="G725" i="8" s="1"/>
  <c r="J703" i="8"/>
  <c r="M703" i="8" s="1"/>
  <c r="G719" i="8"/>
  <c r="G455" i="8"/>
  <c r="G711" i="8"/>
  <c r="G710" i="8" s="1"/>
  <c r="G709" i="8" s="1"/>
  <c r="K703" i="8"/>
  <c r="K702" i="8" s="1"/>
  <c r="K701" i="8" s="1"/>
  <c r="G448" i="8"/>
  <c r="G605" i="8"/>
  <c r="G703" i="8"/>
  <c r="G702" i="8" s="1"/>
  <c r="G701" i="8" s="1"/>
  <c r="G338" i="8"/>
  <c r="G408" i="8"/>
  <c r="G412" i="8"/>
  <c r="G678" i="8"/>
  <c r="G266" i="8"/>
  <c r="G258" i="8"/>
  <c r="G257" i="8"/>
  <c r="G690" i="8"/>
  <c r="G689" i="8"/>
  <c r="G692" i="8"/>
  <c r="G691" i="8" s="1"/>
  <c r="G745" i="8"/>
  <c r="G743" i="8"/>
  <c r="G742" i="8" s="1"/>
  <c r="G382" i="8"/>
  <c r="G381" i="8"/>
  <c r="G294" i="8"/>
  <c r="G293" i="8"/>
  <c r="K292" i="8"/>
  <c r="K291" i="8" s="1"/>
  <c r="J292" i="8"/>
  <c r="M292" i="8" s="1"/>
  <c r="G287" i="8"/>
  <c r="G288" i="8"/>
  <c r="G289" i="8"/>
  <c r="G286" i="8"/>
  <c r="K285" i="8"/>
  <c r="J285" i="8"/>
  <c r="M285" i="8" s="1"/>
  <c r="G284" i="8"/>
  <c r="G283" i="8" s="1"/>
  <c r="G281" i="8"/>
  <c r="G282" i="8"/>
  <c r="G280" i="8"/>
  <c r="K278" i="8"/>
  <c r="J278" i="8"/>
  <c r="M278" i="8" s="1"/>
  <c r="K274" i="8"/>
  <c r="J274" i="8"/>
  <c r="M274" i="8" s="1"/>
  <c r="G276" i="8"/>
  <c r="G277" i="8"/>
  <c r="G275" i="8"/>
  <c r="G253" i="8"/>
  <c r="G222" i="8"/>
  <c r="G246" i="8"/>
  <c r="G225" i="8"/>
  <c r="J221" i="8"/>
  <c r="M221" i="8" s="1"/>
  <c r="K221" i="8"/>
  <c r="G204" i="8"/>
  <c r="G146" i="8"/>
  <c r="G145" i="8"/>
  <c r="G142" i="8"/>
  <c r="G140" i="8"/>
  <c r="G138" i="8"/>
  <c r="G118" i="8"/>
  <c r="G91" i="8"/>
  <c r="G90" i="8"/>
  <c r="G82" i="8"/>
  <c r="G80" i="8"/>
  <c r="G77" i="8"/>
  <c r="G78" i="8"/>
  <c r="G76" i="8"/>
  <c r="G73" i="8"/>
  <c r="G74" i="8"/>
  <c r="G72" i="8"/>
  <c r="G211" i="8"/>
  <c r="G53" i="8"/>
  <c r="G52" i="8"/>
  <c r="G50" i="8"/>
  <c r="G44" i="8"/>
  <c r="G39" i="8"/>
  <c r="G33" i="8"/>
  <c r="G34" i="8"/>
  <c r="G35" i="8"/>
  <c r="G36" i="8"/>
  <c r="G32" i="8"/>
  <c r="G30" i="8"/>
  <c r="G29" i="8"/>
  <c r="G28" i="8"/>
  <c r="G27" i="8"/>
  <c r="G26" i="8"/>
  <c r="G25" i="8"/>
  <c r="G24" i="8"/>
  <c r="G23" i="8"/>
  <c r="G21" i="8"/>
  <c r="G20" i="8"/>
  <c r="G19" i="8"/>
  <c r="G18" i="8"/>
  <c r="G15" i="8"/>
  <c r="G16" i="8"/>
  <c r="G14" i="8"/>
  <c r="J710" i="8" l="1"/>
  <c r="J220" i="8"/>
  <c r="M220" i="8" s="1"/>
  <c r="J273" i="8"/>
  <c r="M273" i="8" s="1"/>
  <c r="J527" i="8"/>
  <c r="M527" i="8" s="1"/>
  <c r="J702" i="8"/>
  <c r="M702" i="8" s="1"/>
  <c r="J291" i="8"/>
  <c r="M291" i="8" s="1"/>
  <c r="J726" i="8"/>
  <c r="M726" i="8" s="1"/>
  <c r="G444" i="8"/>
  <c r="G256" i="8"/>
  <c r="G380" i="8"/>
  <c r="G688" i="8"/>
  <c r="G687" i="8" s="1"/>
  <c r="G686" i="8" s="1"/>
  <c r="G685" i="8" s="1"/>
  <c r="G292" i="8"/>
  <c r="G291" i="8" s="1"/>
  <c r="G278" i="8"/>
  <c r="G285" i="8"/>
  <c r="G274" i="8"/>
  <c r="G221" i="8"/>
  <c r="G220" i="8" s="1"/>
  <c r="G219" i="8" s="1"/>
  <c r="G214" i="8" s="1"/>
  <c r="G213" i="8" s="1"/>
  <c r="G71" i="8"/>
  <c r="G75" i="8"/>
  <c r="K758" i="8"/>
  <c r="K757" i="8" s="1"/>
  <c r="J758" i="8"/>
  <c r="M758" i="8" s="1"/>
  <c r="G765" i="8"/>
  <c r="G764" i="8" s="1"/>
  <c r="G763" i="8" s="1"/>
  <c r="G761" i="8"/>
  <c r="G760" i="8" s="1"/>
  <c r="G759" i="8" s="1"/>
  <c r="K755" i="8"/>
  <c r="K754" i="8" s="1"/>
  <c r="J755" i="8"/>
  <c r="M755" i="8" s="1"/>
  <c r="G755" i="8"/>
  <c r="G754" i="8" s="1"/>
  <c r="G752" i="8"/>
  <c r="K750" i="8"/>
  <c r="J750" i="8"/>
  <c r="M750" i="8" s="1"/>
  <c r="G750" i="8"/>
  <c r="K744" i="8"/>
  <c r="K741" i="8" s="1"/>
  <c r="K740" i="8" s="1"/>
  <c r="K739" i="8" s="1"/>
  <c r="G744" i="8"/>
  <c r="G741" i="8" s="1"/>
  <c r="G740" i="8" s="1"/>
  <c r="G739" i="8" s="1"/>
  <c r="K737" i="8"/>
  <c r="K736" i="8" s="1"/>
  <c r="K735" i="8" s="1"/>
  <c r="K734" i="8" s="1"/>
  <c r="J737" i="8"/>
  <c r="M737" i="8" s="1"/>
  <c r="G737" i="8"/>
  <c r="G736" i="8" s="1"/>
  <c r="G735" i="8" s="1"/>
  <c r="G734" i="8" s="1"/>
  <c r="K718" i="8"/>
  <c r="K717" i="8" s="1"/>
  <c r="K716" i="8" s="1"/>
  <c r="J717" i="8"/>
  <c r="M717" i="8" s="1"/>
  <c r="G718" i="8"/>
  <c r="G717" i="8" s="1"/>
  <c r="G716" i="8" s="1"/>
  <c r="K699" i="8"/>
  <c r="J699" i="8"/>
  <c r="M699" i="8" s="1"/>
  <c r="G699" i="8"/>
  <c r="K687" i="8"/>
  <c r="J687" i="8"/>
  <c r="M687" i="8" s="1"/>
  <c r="K683" i="8"/>
  <c r="J683" i="8"/>
  <c r="M683" i="8" s="1"/>
  <c r="G683" i="8"/>
  <c r="K677" i="8"/>
  <c r="J677" i="8"/>
  <c r="M677" i="8" s="1"/>
  <c r="G677" i="8"/>
  <c r="K671" i="8"/>
  <c r="K670" i="8" s="1"/>
  <c r="K669" i="8" s="1"/>
  <c r="K668" i="8" s="1"/>
  <c r="K667" i="8" s="1"/>
  <c r="J671" i="8"/>
  <c r="M671" i="8" s="1"/>
  <c r="G671" i="8"/>
  <c r="G670" i="8" s="1"/>
  <c r="G669" i="8" s="1"/>
  <c r="G668" i="8" s="1"/>
  <c r="G667" i="8" s="1"/>
  <c r="K665" i="8"/>
  <c r="J665" i="8"/>
  <c r="M665" i="8" s="1"/>
  <c r="G665" i="8"/>
  <c r="K663" i="8"/>
  <c r="J663" i="8"/>
  <c r="M663" i="8" s="1"/>
  <c r="G663" i="8"/>
  <c r="K658" i="8"/>
  <c r="K657" i="8" s="1"/>
  <c r="K656" i="8" s="1"/>
  <c r="K655" i="8" s="1"/>
  <c r="J658" i="8"/>
  <c r="M658" i="8" s="1"/>
  <c r="G658" i="8"/>
  <c r="G657" i="8" s="1"/>
  <c r="G656" i="8" s="1"/>
  <c r="G655" i="8" s="1"/>
  <c r="K652" i="8"/>
  <c r="K651" i="8" s="1"/>
  <c r="J652" i="8"/>
  <c r="M652" i="8" s="1"/>
  <c r="G652" i="8"/>
  <c r="G651" i="8" s="1"/>
  <c r="K648" i="8"/>
  <c r="K644" i="8" s="1"/>
  <c r="G648" i="8"/>
  <c r="G645" i="8"/>
  <c r="G642" i="8"/>
  <c r="G640" i="8"/>
  <c r="G637" i="8"/>
  <c r="K632" i="8"/>
  <c r="K631" i="8" s="1"/>
  <c r="K630" i="8" s="1"/>
  <c r="K629" i="8" s="1"/>
  <c r="J632" i="8"/>
  <c r="M632" i="8" s="1"/>
  <c r="G632" i="8"/>
  <c r="G631" i="8" s="1"/>
  <c r="G630" i="8" s="1"/>
  <c r="G629" i="8" s="1"/>
  <c r="G621" i="8" s="1"/>
  <c r="G620" i="8" s="1"/>
  <c r="K614" i="8"/>
  <c r="G614" i="8"/>
  <c r="G608" i="8"/>
  <c r="K599" i="8"/>
  <c r="K598" i="8" s="1"/>
  <c r="K597" i="8" s="1"/>
  <c r="K596" i="8" s="1"/>
  <c r="K595" i="8" s="1"/>
  <c r="J599" i="8"/>
  <c r="M599" i="8" s="1"/>
  <c r="G599" i="8"/>
  <c r="G598" i="8" s="1"/>
  <c r="G597" i="8" s="1"/>
  <c r="G596" i="8" s="1"/>
  <c r="G595" i="8" s="1"/>
  <c r="K525" i="8"/>
  <c r="J525" i="8"/>
  <c r="M525" i="8" s="1"/>
  <c r="K512" i="8"/>
  <c r="K511" i="8" s="1"/>
  <c r="K510" i="8" s="1"/>
  <c r="J512" i="8"/>
  <c r="M512" i="8" s="1"/>
  <c r="G512" i="8"/>
  <c r="G511" i="8" s="1"/>
  <c r="G510" i="8" s="1"/>
  <c r="K508" i="8"/>
  <c r="J508" i="8"/>
  <c r="M508" i="8" s="1"/>
  <c r="G508" i="8"/>
  <c r="K505" i="8"/>
  <c r="J505" i="8"/>
  <c r="M505" i="8" s="1"/>
  <c r="G505" i="8"/>
  <c r="K500" i="8"/>
  <c r="J500" i="8"/>
  <c r="M500" i="8" s="1"/>
  <c r="K496" i="8"/>
  <c r="J496" i="8"/>
  <c r="M496" i="8" s="1"/>
  <c r="K493" i="8"/>
  <c r="K488" i="8" s="1"/>
  <c r="J493" i="8"/>
  <c r="M493" i="8" s="1"/>
  <c r="G493" i="8"/>
  <c r="K484" i="8"/>
  <c r="K483" i="8" s="1"/>
  <c r="K482" i="8" s="1"/>
  <c r="J484" i="8"/>
  <c r="M484" i="8" s="1"/>
  <c r="G484" i="8"/>
  <c r="G483" i="8" s="1"/>
  <c r="G482" i="8" s="1"/>
  <c r="K480" i="8"/>
  <c r="J480" i="8"/>
  <c r="M480" i="8" s="1"/>
  <c r="G480" i="8"/>
  <c r="K476" i="8"/>
  <c r="J476" i="8"/>
  <c r="M476" i="8" s="1"/>
  <c r="G476" i="8"/>
  <c r="K474" i="8"/>
  <c r="J474" i="8"/>
  <c r="M474" i="8" s="1"/>
  <c r="G474" i="8"/>
  <c r="K468" i="8"/>
  <c r="K467" i="8" s="1"/>
  <c r="K466" i="8" s="1"/>
  <c r="K465" i="8" s="1"/>
  <c r="J468" i="8"/>
  <c r="M468" i="8" s="1"/>
  <c r="G468" i="8"/>
  <c r="G467" i="8" s="1"/>
  <c r="G466" i="8" s="1"/>
  <c r="G465" i="8" s="1"/>
  <c r="K440" i="8"/>
  <c r="K439" i="8" s="1"/>
  <c r="K438" i="8" s="1"/>
  <c r="K437" i="8" s="1"/>
  <c r="J440" i="8"/>
  <c r="M440" i="8" s="1"/>
  <c r="G440" i="8"/>
  <c r="G439" i="8" s="1"/>
  <c r="G438" i="8" s="1"/>
  <c r="G437" i="8" s="1"/>
  <c r="K432" i="8"/>
  <c r="K428" i="8" s="1"/>
  <c r="K427" i="8" s="1"/>
  <c r="K426" i="8" s="1"/>
  <c r="K425" i="8" s="1"/>
  <c r="J432" i="8"/>
  <c r="M432" i="8" s="1"/>
  <c r="G432" i="8"/>
  <c r="G428" i="8" s="1"/>
  <c r="G418" i="8"/>
  <c r="G416" i="8"/>
  <c r="K402" i="8"/>
  <c r="K401" i="8" s="1"/>
  <c r="J402" i="8"/>
  <c r="M402" i="8" s="1"/>
  <c r="G402" i="8"/>
  <c r="G401" i="8" s="1"/>
  <c r="K398" i="8"/>
  <c r="K394" i="8" s="1"/>
  <c r="J398" i="8"/>
  <c r="M398" i="8" s="1"/>
  <c r="G398" i="8"/>
  <c r="G395" i="8"/>
  <c r="K392" i="8"/>
  <c r="J392" i="8"/>
  <c r="M392" i="8" s="1"/>
  <c r="G392" i="8"/>
  <c r="G390" i="8"/>
  <c r="K386" i="8"/>
  <c r="G386" i="8"/>
  <c r="K380" i="8"/>
  <c r="J380" i="8"/>
  <c r="M380" i="8" s="1"/>
  <c r="K378" i="8"/>
  <c r="J378" i="8"/>
  <c r="M378" i="8" s="1"/>
  <c r="G378" i="8"/>
  <c r="K376" i="8"/>
  <c r="J376" i="8"/>
  <c r="M376" i="8" s="1"/>
  <c r="G376" i="8"/>
  <c r="G360" i="8"/>
  <c r="K357" i="8"/>
  <c r="K353" i="8" s="1"/>
  <c r="K352" i="8" s="1"/>
  <c r="K351" i="8" s="1"/>
  <c r="J357" i="8"/>
  <c r="M357" i="8" s="1"/>
  <c r="G357" i="8"/>
  <c r="K333" i="8"/>
  <c r="J333" i="8"/>
  <c r="M333" i="8" s="1"/>
  <c r="G333" i="8"/>
  <c r="K329" i="8"/>
  <c r="J329" i="8"/>
  <c r="M329" i="8" s="1"/>
  <c r="G329" i="8"/>
  <c r="K326" i="8"/>
  <c r="K325" i="8" s="1"/>
  <c r="J326" i="8"/>
  <c r="M326" i="8" s="1"/>
  <c r="G326" i="8"/>
  <c r="G325" i="8" s="1"/>
  <c r="K319" i="8"/>
  <c r="K314" i="8" s="1"/>
  <c r="K313" i="8" s="1"/>
  <c r="K312" i="8" s="1"/>
  <c r="K307" i="8" s="1"/>
  <c r="K306" i="8" s="1"/>
  <c r="J319" i="8"/>
  <c r="M319" i="8" s="1"/>
  <c r="G319" i="8"/>
  <c r="G314" i="8" s="1"/>
  <c r="G313" i="8" s="1"/>
  <c r="G312" i="8" s="1"/>
  <c r="G307" i="8" s="1"/>
  <c r="G306" i="8" s="1"/>
  <c r="G303" i="8"/>
  <c r="G300" i="8"/>
  <c r="K298" i="8"/>
  <c r="K297" i="8" s="1"/>
  <c r="K296" i="8" s="1"/>
  <c r="K295" i="8" s="1"/>
  <c r="J298" i="8"/>
  <c r="M298" i="8" s="1"/>
  <c r="G298" i="8"/>
  <c r="K283" i="8"/>
  <c r="K273" i="8" s="1"/>
  <c r="K272" i="8" s="1"/>
  <c r="K271" i="8" s="1"/>
  <c r="J283" i="8"/>
  <c r="M283" i="8" s="1"/>
  <c r="K264" i="8"/>
  <c r="G264" i="8"/>
  <c r="K261" i="8"/>
  <c r="J261" i="8"/>
  <c r="M261" i="8" s="1"/>
  <c r="G261" i="8"/>
  <c r="G252" i="8"/>
  <c r="K245" i="8"/>
  <c r="K244" i="8" s="1"/>
  <c r="K240" i="8" s="1"/>
  <c r="K239" i="8" s="1"/>
  <c r="K238" i="8" s="1"/>
  <c r="J245" i="8"/>
  <c r="M245" i="8" s="1"/>
  <c r="G245" i="8"/>
  <c r="G244" i="8" s="1"/>
  <c r="G240" i="8" s="1"/>
  <c r="G239" i="8" s="1"/>
  <c r="G238" i="8" s="1"/>
  <c r="K220" i="8"/>
  <c r="K219" i="8" s="1"/>
  <c r="K214" i="8" s="1"/>
  <c r="K213" i="8" s="1"/>
  <c r="K212" i="8" s="1"/>
  <c r="K210" i="8"/>
  <c r="K209" i="8" s="1"/>
  <c r="K208" i="8" s="1"/>
  <c r="K207" i="8" s="1"/>
  <c r="K206" i="8" s="1"/>
  <c r="K205" i="8" s="1"/>
  <c r="J210" i="8"/>
  <c r="M210" i="8" s="1"/>
  <c r="G210" i="8"/>
  <c r="G209" i="8" s="1"/>
  <c r="G208" i="8" s="1"/>
  <c r="G207" i="8" s="1"/>
  <c r="G206" i="8" s="1"/>
  <c r="G205" i="8" s="1"/>
  <c r="K203" i="8"/>
  <c r="K202" i="8" s="1"/>
  <c r="K201" i="8" s="1"/>
  <c r="K200" i="8" s="1"/>
  <c r="K199" i="8" s="1"/>
  <c r="K198" i="8" s="1"/>
  <c r="J203" i="8"/>
  <c r="M203" i="8" s="1"/>
  <c r="G203" i="8"/>
  <c r="G202" i="8" s="1"/>
  <c r="G201" i="8" s="1"/>
  <c r="G200" i="8" s="1"/>
  <c r="G199" i="8" s="1"/>
  <c r="G198" i="8" s="1"/>
  <c r="K196" i="8"/>
  <c r="K195" i="8" s="1"/>
  <c r="K194" i="8" s="1"/>
  <c r="K193" i="8" s="1"/>
  <c r="K192" i="8" s="1"/>
  <c r="K191" i="8" s="1"/>
  <c r="J196" i="8"/>
  <c r="M196" i="8" s="1"/>
  <c r="G196" i="8"/>
  <c r="G195" i="8" s="1"/>
  <c r="G194" i="8" s="1"/>
  <c r="G193" i="8" s="1"/>
  <c r="G192" i="8" s="1"/>
  <c r="G191" i="8" s="1"/>
  <c r="K158" i="8"/>
  <c r="K157" i="8" s="1"/>
  <c r="J158" i="8"/>
  <c r="M158" i="8" s="1"/>
  <c r="G158" i="8"/>
  <c r="G157" i="8" s="1"/>
  <c r="K155" i="8"/>
  <c r="J155" i="8"/>
  <c r="M155" i="8" s="1"/>
  <c r="G155" i="8"/>
  <c r="K153" i="8"/>
  <c r="J153" i="8"/>
  <c r="M153" i="8" s="1"/>
  <c r="G153" i="8"/>
  <c r="K151" i="8"/>
  <c r="J151" i="8"/>
  <c r="M151" i="8" s="1"/>
  <c r="G151" i="8"/>
  <c r="K144" i="8"/>
  <c r="K143" i="8" s="1"/>
  <c r="J144" i="8"/>
  <c r="M144" i="8" s="1"/>
  <c r="G144" i="8"/>
  <c r="G143" i="8" s="1"/>
  <c r="K141" i="8"/>
  <c r="J141" i="8"/>
  <c r="M141" i="8" s="1"/>
  <c r="G141" i="8"/>
  <c r="K139" i="8"/>
  <c r="J139" i="8"/>
  <c r="M139" i="8" s="1"/>
  <c r="G139" i="8"/>
  <c r="K137" i="8"/>
  <c r="J137" i="8"/>
  <c r="M137" i="8" s="1"/>
  <c r="G137" i="8"/>
  <c r="K117" i="8"/>
  <c r="K116" i="8" s="1"/>
  <c r="K115" i="8" s="1"/>
  <c r="K114" i="8" s="1"/>
  <c r="K113" i="8" s="1"/>
  <c r="J117" i="8"/>
  <c r="M117" i="8" s="1"/>
  <c r="G117" i="8"/>
  <c r="G116" i="8" s="1"/>
  <c r="G115" i="8" s="1"/>
  <c r="G114" i="8" s="1"/>
  <c r="G113" i="8" s="1"/>
  <c r="K111" i="8"/>
  <c r="K110" i="8" s="1"/>
  <c r="K109" i="8" s="1"/>
  <c r="K108" i="8" s="1"/>
  <c r="K107" i="8" s="1"/>
  <c r="J111" i="8"/>
  <c r="M111" i="8" s="1"/>
  <c r="G111" i="8"/>
  <c r="G110" i="8" s="1"/>
  <c r="G109" i="8" s="1"/>
  <c r="G108" i="8" s="1"/>
  <c r="G107" i="8" s="1"/>
  <c r="K105" i="8"/>
  <c r="K104" i="8" s="1"/>
  <c r="K103" i="8" s="1"/>
  <c r="K102" i="8" s="1"/>
  <c r="K101" i="8" s="1"/>
  <c r="J105" i="8"/>
  <c r="M105" i="8" s="1"/>
  <c r="G105" i="8"/>
  <c r="G104" i="8" s="1"/>
  <c r="G103" i="8" s="1"/>
  <c r="G102" i="8" s="1"/>
  <c r="G101" i="8" s="1"/>
  <c r="K99" i="8"/>
  <c r="K98" i="8" s="1"/>
  <c r="K97" i="8" s="1"/>
  <c r="K96" i="8" s="1"/>
  <c r="K95" i="8" s="1"/>
  <c r="J99" i="8"/>
  <c r="M99" i="8" s="1"/>
  <c r="G99" i="8"/>
  <c r="G98" i="8" s="1"/>
  <c r="G97" i="8" s="1"/>
  <c r="G96" i="8" s="1"/>
  <c r="G95" i="8" s="1"/>
  <c r="K89" i="8"/>
  <c r="K86" i="8" s="1"/>
  <c r="K85" i="8" s="1"/>
  <c r="K84" i="8" s="1"/>
  <c r="K83" i="8" s="1"/>
  <c r="J89" i="8"/>
  <c r="M89" i="8" s="1"/>
  <c r="G89" i="8"/>
  <c r="G86" i="8" s="1"/>
  <c r="K81" i="8"/>
  <c r="G81" i="8"/>
  <c r="G79" i="8"/>
  <c r="K65" i="8"/>
  <c r="K64" i="8" s="1"/>
  <c r="K63" i="8" s="1"/>
  <c r="K62" i="8" s="1"/>
  <c r="K61" i="8" s="1"/>
  <c r="J65" i="8"/>
  <c r="M65" i="8" s="1"/>
  <c r="G65" i="8"/>
  <c r="G64" i="8" s="1"/>
  <c r="G63" i="8" s="1"/>
  <c r="G62" i="8" s="1"/>
  <c r="G61" i="8" s="1"/>
  <c r="K58" i="8"/>
  <c r="K57" i="8" s="1"/>
  <c r="K56" i="8" s="1"/>
  <c r="K55" i="8" s="1"/>
  <c r="K54" i="8" s="1"/>
  <c r="J58" i="8"/>
  <c r="M58" i="8" s="1"/>
  <c r="G58" i="8"/>
  <c r="G57" i="8" s="1"/>
  <c r="G56" i="8" s="1"/>
  <c r="G55" i="8" s="1"/>
  <c r="G54" i="8" s="1"/>
  <c r="K51" i="8"/>
  <c r="J51" i="8"/>
  <c r="M51" i="8" s="1"/>
  <c r="G51" i="8"/>
  <c r="K49" i="8"/>
  <c r="J49" i="8"/>
  <c r="M49" i="8" s="1"/>
  <c r="G49" i="8"/>
  <c r="K43" i="8"/>
  <c r="K42" i="8" s="1"/>
  <c r="K41" i="8" s="1"/>
  <c r="K40" i="8" s="1"/>
  <c r="J43" i="8"/>
  <c r="M43" i="8" s="1"/>
  <c r="G43" i="8"/>
  <c r="G42" i="8" s="1"/>
  <c r="G41" i="8" s="1"/>
  <c r="G40" i="8" s="1"/>
  <c r="K38" i="8"/>
  <c r="K37" i="8" s="1"/>
  <c r="J38" i="8"/>
  <c r="M38" i="8" s="1"/>
  <c r="G38" i="8"/>
  <c r="G37" i="8" s="1"/>
  <c r="G31" i="8"/>
  <c r="K22" i="8"/>
  <c r="J22" i="8"/>
  <c r="M22" i="8" s="1"/>
  <c r="G22" i="8"/>
  <c r="K17" i="8"/>
  <c r="G17" i="8"/>
  <c r="K13" i="8"/>
  <c r="J13" i="8"/>
  <c r="M13" i="8" s="1"/>
  <c r="G13" i="8"/>
  <c r="J709" i="8" l="1"/>
  <c r="M709" i="8" s="1"/>
  <c r="M710" i="8"/>
  <c r="J219" i="8"/>
  <c r="M219" i="8" s="1"/>
  <c r="J631" i="8"/>
  <c r="M631" i="8" s="1"/>
  <c r="J394" i="8"/>
  <c r="M394" i="8" s="1"/>
  <c r="J511" i="8"/>
  <c r="M511" i="8" s="1"/>
  <c r="J244" i="8"/>
  <c r="M244" i="8" s="1"/>
  <c r="J736" i="8"/>
  <c r="M736" i="8" s="1"/>
  <c r="J314" i="8"/>
  <c r="M314" i="8" s="1"/>
  <c r="J353" i="8"/>
  <c r="M353" i="8" s="1"/>
  <c r="J439" i="8"/>
  <c r="M439" i="8" s="1"/>
  <c r="J488" i="8"/>
  <c r="M488" i="8" s="1"/>
  <c r="J657" i="8"/>
  <c r="M657" i="8" s="1"/>
  <c r="J37" i="8"/>
  <c r="M37" i="8" s="1"/>
  <c r="J57" i="8"/>
  <c r="M57" i="8" s="1"/>
  <c r="J98" i="8"/>
  <c r="M98" i="8" s="1"/>
  <c r="J110" i="8"/>
  <c r="M110" i="8" s="1"/>
  <c r="J195" i="8"/>
  <c r="M195" i="8" s="1"/>
  <c r="J209" i="8"/>
  <c r="M209" i="8" s="1"/>
  <c r="J325" i="8"/>
  <c r="M325" i="8" s="1"/>
  <c r="J428" i="8"/>
  <c r="M428" i="8" s="1"/>
  <c r="J467" i="8"/>
  <c r="M467" i="8" s="1"/>
  <c r="J483" i="8"/>
  <c r="M483" i="8" s="1"/>
  <c r="J651" i="8"/>
  <c r="M651" i="8" s="1"/>
  <c r="J670" i="8"/>
  <c r="M670" i="8" s="1"/>
  <c r="J757" i="8"/>
  <c r="M757" i="8" s="1"/>
  <c r="J701" i="8"/>
  <c r="M701" i="8" s="1"/>
  <c r="J104" i="8"/>
  <c r="M104" i="8" s="1"/>
  <c r="J116" i="8"/>
  <c r="M116" i="8" s="1"/>
  <c r="J143" i="8"/>
  <c r="M143" i="8" s="1"/>
  <c r="J157" i="8"/>
  <c r="M157" i="8" s="1"/>
  <c r="J598" i="8"/>
  <c r="M598" i="8" s="1"/>
  <c r="J297" i="8"/>
  <c r="M297" i="8" s="1"/>
  <c r="J272" i="8"/>
  <c r="M272" i="8" s="1"/>
  <c r="J401" i="8"/>
  <c r="M401" i="8" s="1"/>
  <c r="J42" i="8"/>
  <c r="M42" i="8" s="1"/>
  <c r="J64" i="8"/>
  <c r="M64" i="8" s="1"/>
  <c r="J202" i="8"/>
  <c r="M202" i="8" s="1"/>
  <c r="J716" i="8"/>
  <c r="M716" i="8" s="1"/>
  <c r="J754" i="8"/>
  <c r="M754" i="8" s="1"/>
  <c r="J725" i="8"/>
  <c r="M725" i="8" s="1"/>
  <c r="J86" i="8"/>
  <c r="M86" i="8" s="1"/>
  <c r="K686" i="8"/>
  <c r="K685" i="8" s="1"/>
  <c r="J686" i="8"/>
  <c r="M686" i="8" s="1"/>
  <c r="K328" i="8"/>
  <c r="J328" i="8"/>
  <c r="M328" i="8" s="1"/>
  <c r="K695" i="8"/>
  <c r="K694" i="8" s="1"/>
  <c r="K693" i="8" s="1"/>
  <c r="J695" i="8"/>
  <c r="M695" i="8" s="1"/>
  <c r="K70" i="8"/>
  <c r="K69" i="8" s="1"/>
  <c r="K68" i="8" s="1"/>
  <c r="K67" i="8" s="1"/>
  <c r="J70" i="8"/>
  <c r="M70" i="8" s="1"/>
  <c r="K604" i="8"/>
  <c r="K603" i="8" s="1"/>
  <c r="K602" i="8" s="1"/>
  <c r="G353" i="8"/>
  <c r="G352" i="8" s="1"/>
  <c r="G351" i="8" s="1"/>
  <c r="G604" i="8"/>
  <c r="G603" i="8" s="1"/>
  <c r="G602" i="8" s="1"/>
  <c r="G407" i="8"/>
  <c r="G406" i="8" s="1"/>
  <c r="G405" i="8" s="1"/>
  <c r="G404" i="8" s="1"/>
  <c r="G328" i="8"/>
  <c r="G324" i="8" s="1"/>
  <c r="G323" i="8" s="1"/>
  <c r="G695" i="8"/>
  <c r="G694" i="8" s="1"/>
  <c r="G693" i="8" s="1"/>
  <c r="G273" i="8"/>
  <c r="G272" i="8" s="1"/>
  <c r="G271" i="8" s="1"/>
  <c r="G644" i="8"/>
  <c r="J442" i="8"/>
  <c r="M442" i="8" s="1"/>
  <c r="K48" i="8"/>
  <c r="K47" i="8" s="1"/>
  <c r="K46" i="8" s="1"/>
  <c r="K45" i="8" s="1"/>
  <c r="G48" i="8"/>
  <c r="G47" i="8" s="1"/>
  <c r="G46" i="8" s="1"/>
  <c r="G45" i="8" s="1"/>
  <c r="G394" i="8"/>
  <c r="G346" i="8" s="1"/>
  <c r="G385" i="8"/>
  <c r="K635" i="8"/>
  <c r="K634" i="8" s="1"/>
  <c r="G662" i="8"/>
  <c r="G661" i="8" s="1"/>
  <c r="G660" i="8" s="1"/>
  <c r="G654" i="8" s="1"/>
  <c r="K676" i="8"/>
  <c r="K675" i="8" s="1"/>
  <c r="K674" i="8" s="1"/>
  <c r="G749" i="8"/>
  <c r="G748" i="8" s="1"/>
  <c r="G747" i="8" s="1"/>
  <c r="G746" i="8" s="1"/>
  <c r="K251" i="8"/>
  <c r="G375" i="8"/>
  <c r="G374" i="8" s="1"/>
  <c r="G373" i="8" s="1"/>
  <c r="J676" i="8"/>
  <c r="M676" i="8" s="1"/>
  <c r="G70" i="8"/>
  <c r="G69" i="8" s="1"/>
  <c r="G68" i="8" s="1"/>
  <c r="G67" i="8" s="1"/>
  <c r="G212" i="8"/>
  <c r="G251" i="8"/>
  <c r="G250" i="8" s="1"/>
  <c r="G249" i="8" s="1"/>
  <c r="G136" i="8"/>
  <c r="G135" i="8" s="1"/>
  <c r="G134" i="8" s="1"/>
  <c r="G133" i="8" s="1"/>
  <c r="J48" i="8"/>
  <c r="M48" i="8" s="1"/>
  <c r="G443" i="8"/>
  <c r="G442" i="8" s="1"/>
  <c r="G436" i="8" s="1"/>
  <c r="G636" i="8"/>
  <c r="K733" i="8"/>
  <c r="K150" i="8"/>
  <c r="K149" i="8" s="1"/>
  <c r="K148" i="8" s="1"/>
  <c r="K147" i="8" s="1"/>
  <c r="J150" i="8"/>
  <c r="M150" i="8" s="1"/>
  <c r="G297" i="8"/>
  <c r="G296" i="8" s="1"/>
  <c r="G295" i="8" s="1"/>
  <c r="K662" i="8"/>
  <c r="K661" i="8" s="1"/>
  <c r="K660" i="8" s="1"/>
  <c r="K654" i="8" s="1"/>
  <c r="G427" i="8"/>
  <c r="G426" i="8" s="1"/>
  <c r="G425" i="8" s="1"/>
  <c r="G473" i="8"/>
  <c r="G472" i="8" s="1"/>
  <c r="G471" i="8" s="1"/>
  <c r="G85" i="8"/>
  <c r="G84" i="8" s="1"/>
  <c r="G83" i="8" s="1"/>
  <c r="J136" i="8"/>
  <c r="M136" i="8" s="1"/>
  <c r="K473" i="8"/>
  <c r="K472" i="8" s="1"/>
  <c r="K471" i="8" s="1"/>
  <c r="G495" i="8"/>
  <c r="G487" i="8" s="1"/>
  <c r="G486" i="8" s="1"/>
  <c r="J662" i="8"/>
  <c r="M662" i="8" s="1"/>
  <c r="K12" i="8"/>
  <c r="K136" i="8"/>
  <c r="K135" i="8" s="1"/>
  <c r="K134" i="8" s="1"/>
  <c r="K133" i="8" s="1"/>
  <c r="J495" i="8"/>
  <c r="M495" i="8" s="1"/>
  <c r="K442" i="8"/>
  <c r="K436" i="8" s="1"/>
  <c r="G150" i="8"/>
  <c r="G149" i="8" s="1"/>
  <c r="G148" i="8" s="1"/>
  <c r="G147" i="8" s="1"/>
  <c r="J251" i="8"/>
  <c r="M251" i="8" s="1"/>
  <c r="G676" i="8"/>
  <c r="G675" i="8" s="1"/>
  <c r="G674" i="8" s="1"/>
  <c r="K749" i="8"/>
  <c r="K748" i="8" s="1"/>
  <c r="K747" i="8" s="1"/>
  <c r="K746" i="8" s="1"/>
  <c r="J12" i="8"/>
  <c r="M12" i="8" s="1"/>
  <c r="G12" i="8"/>
  <c r="K385" i="8"/>
  <c r="J385" i="8"/>
  <c r="M385" i="8" s="1"/>
  <c r="K375" i="8"/>
  <c r="K374" i="8" s="1"/>
  <c r="J375" i="8"/>
  <c r="M375" i="8" s="1"/>
  <c r="J473" i="8"/>
  <c r="M473" i="8" s="1"/>
  <c r="G733" i="8"/>
  <c r="G758" i="8"/>
  <c r="G757" i="8" s="1"/>
  <c r="K495" i="8"/>
  <c r="K487" i="8" s="1"/>
  <c r="K486" i="8" s="1"/>
  <c r="J240" i="8" l="1"/>
  <c r="M240" i="8" s="1"/>
  <c r="J214" i="8"/>
  <c r="M214" i="8" s="1"/>
  <c r="J466" i="8"/>
  <c r="J472" i="8"/>
  <c r="M472" i="8" s="1"/>
  <c r="J427" i="8"/>
  <c r="M427" i="8" s="1"/>
  <c r="J194" i="8"/>
  <c r="M194" i="8" s="1"/>
  <c r="J510" i="8"/>
  <c r="M510" i="8" s="1"/>
  <c r="J694" i="8"/>
  <c r="M694" i="8" s="1"/>
  <c r="J685" i="8"/>
  <c r="M685" i="8" s="1"/>
  <c r="J374" i="8"/>
  <c r="M374" i="8" s="1"/>
  <c r="J661" i="8"/>
  <c r="M661" i="8" s="1"/>
  <c r="J201" i="8"/>
  <c r="M201" i="8" s="1"/>
  <c r="J597" i="8"/>
  <c r="M597" i="8" s="1"/>
  <c r="J115" i="8"/>
  <c r="M115" i="8" s="1"/>
  <c r="J482" i="8"/>
  <c r="M482" i="8" s="1"/>
  <c r="J109" i="8"/>
  <c r="M109" i="8" s="1"/>
  <c r="J438" i="8"/>
  <c r="M438" i="8" s="1"/>
  <c r="J735" i="8"/>
  <c r="M735" i="8" s="1"/>
  <c r="J135" i="8"/>
  <c r="M135" i="8" s="1"/>
  <c r="J41" i="8"/>
  <c r="M41" i="8" s="1"/>
  <c r="J296" i="8"/>
  <c r="M296" i="8" s="1"/>
  <c r="J675" i="8"/>
  <c r="M675" i="8" s="1"/>
  <c r="J487" i="8"/>
  <c r="M487" i="8" s="1"/>
  <c r="J149" i="8"/>
  <c r="M149" i="8" s="1"/>
  <c r="J69" i="8"/>
  <c r="M69" i="8" s="1"/>
  <c r="J56" i="8"/>
  <c r="M56" i="8" s="1"/>
  <c r="J47" i="8"/>
  <c r="M47" i="8" s="1"/>
  <c r="J324" i="8"/>
  <c r="M324" i="8" s="1"/>
  <c r="J313" i="8"/>
  <c r="M313" i="8" s="1"/>
  <c r="J63" i="8"/>
  <c r="M63" i="8" s="1"/>
  <c r="J271" i="8"/>
  <c r="M271" i="8" s="1"/>
  <c r="J103" i="8"/>
  <c r="M103" i="8" s="1"/>
  <c r="J669" i="8"/>
  <c r="M669" i="8" s="1"/>
  <c r="J208" i="8"/>
  <c r="M208" i="8" s="1"/>
  <c r="J97" i="8"/>
  <c r="M97" i="8" s="1"/>
  <c r="J656" i="8"/>
  <c r="M656" i="8" s="1"/>
  <c r="J352" i="8"/>
  <c r="M352" i="8" s="1"/>
  <c r="J630" i="8"/>
  <c r="M630" i="8" s="1"/>
  <c r="J85" i="8"/>
  <c r="M85" i="8" s="1"/>
  <c r="K324" i="8"/>
  <c r="K323" i="8" s="1"/>
  <c r="K60" i="8"/>
  <c r="K673" i="8"/>
  <c r="K11" i="8"/>
  <c r="K10" i="8" s="1"/>
  <c r="K9" i="8" s="1"/>
  <c r="K8" i="8" s="1"/>
  <c r="G11" i="8"/>
  <c r="G10" i="8" s="1"/>
  <c r="G9" i="8" s="1"/>
  <c r="G8" i="8" s="1"/>
  <c r="J250" i="8"/>
  <c r="M250" i="8" s="1"/>
  <c r="K250" i="8"/>
  <c r="K249" i="8" s="1"/>
  <c r="K576" i="8"/>
  <c r="G60" i="8"/>
  <c r="G673" i="8"/>
  <c r="G248" i="8"/>
  <c r="K373" i="8"/>
  <c r="J384" i="8"/>
  <c r="M384" i="8" s="1"/>
  <c r="G635" i="8"/>
  <c r="G634" i="8" s="1"/>
  <c r="G601" i="8" s="1"/>
  <c r="G384" i="8"/>
  <c r="G383" i="8" s="1"/>
  <c r="G372" i="8" s="1"/>
  <c r="K384" i="8"/>
  <c r="K383" i="8" s="1"/>
  <c r="K515" i="8"/>
  <c r="K514" i="8" s="1"/>
  <c r="K470" i="8" s="1"/>
  <c r="G515" i="8"/>
  <c r="J515" i="8"/>
  <c r="M515" i="8" s="1"/>
  <c r="J239" i="8" l="1"/>
  <c r="M239" i="8" s="1"/>
  <c r="J465" i="8"/>
  <c r="M465" i="8" s="1"/>
  <c r="M466" i="8"/>
  <c r="J213" i="8"/>
  <c r="M213" i="8" s="1"/>
  <c r="J373" i="8"/>
  <c r="M373" i="8" s="1"/>
  <c r="J323" i="8"/>
  <c r="M323" i="8" s="1"/>
  <c r="J207" i="8"/>
  <c r="M207" i="8" s="1"/>
  <c r="J46" i="8"/>
  <c r="M46" i="8" s="1"/>
  <c r="J295" i="8"/>
  <c r="M295" i="8" s="1"/>
  <c r="J108" i="8"/>
  <c r="M108" i="8" s="1"/>
  <c r="J596" i="8"/>
  <c r="M596" i="8" s="1"/>
  <c r="J660" i="8"/>
  <c r="M660" i="8" s="1"/>
  <c r="J514" i="8"/>
  <c r="M514" i="8" s="1"/>
  <c r="J383" i="8"/>
  <c r="M383" i="8" s="1"/>
  <c r="J84" i="8"/>
  <c r="M84" i="8" s="1"/>
  <c r="J655" i="8"/>
  <c r="M655" i="8" s="1"/>
  <c r="J668" i="8"/>
  <c r="M668" i="8" s="1"/>
  <c r="J62" i="8"/>
  <c r="M62" i="8" s="1"/>
  <c r="J134" i="8"/>
  <c r="M134" i="8" s="1"/>
  <c r="J693" i="8"/>
  <c r="M693" i="8" s="1"/>
  <c r="J312" i="8"/>
  <c r="M312" i="8" s="1"/>
  <c r="J55" i="8"/>
  <c r="M55" i="8" s="1"/>
  <c r="J486" i="8"/>
  <c r="M486" i="8" s="1"/>
  <c r="J40" i="8"/>
  <c r="M40" i="8" s="1"/>
  <c r="J734" i="8"/>
  <c r="M734" i="8" s="1"/>
  <c r="J200" i="8"/>
  <c r="M200" i="8" s="1"/>
  <c r="J249" i="8"/>
  <c r="M249" i="8" s="1"/>
  <c r="J629" i="8"/>
  <c r="M629" i="8" s="1"/>
  <c r="J96" i="8"/>
  <c r="M96" i="8" s="1"/>
  <c r="J102" i="8"/>
  <c r="M102" i="8" s="1"/>
  <c r="J351" i="8"/>
  <c r="M351" i="8" s="1"/>
  <c r="J148" i="8"/>
  <c r="M148" i="8" s="1"/>
  <c r="J426" i="8"/>
  <c r="M426" i="8" s="1"/>
  <c r="J68" i="8"/>
  <c r="M68" i="8" s="1"/>
  <c r="J674" i="8"/>
  <c r="M674" i="8" s="1"/>
  <c r="J437" i="8"/>
  <c r="M437" i="8" s="1"/>
  <c r="J114" i="8"/>
  <c r="M114" i="8" s="1"/>
  <c r="J193" i="8"/>
  <c r="M193" i="8" s="1"/>
  <c r="J471" i="8"/>
  <c r="M471" i="8" s="1"/>
  <c r="K248" i="8"/>
  <c r="K575" i="8"/>
  <c r="K531" i="8" s="1"/>
  <c r="H8" i="1"/>
  <c r="G6" i="1"/>
  <c r="F6" i="1"/>
  <c r="G9" i="1"/>
  <c r="I9" i="1"/>
  <c r="H9" i="1"/>
  <c r="K621" i="8"/>
  <c r="K620" i="8" s="1"/>
  <c r="K601" i="8" s="1"/>
  <c r="J621" i="8"/>
  <c r="M621" i="8" s="1"/>
  <c r="G514" i="8"/>
  <c r="G470" i="8" s="1"/>
  <c r="G247" i="8" s="1"/>
  <c r="G7" i="8" s="1"/>
  <c r="F9" i="1"/>
  <c r="K372" i="8"/>
  <c r="J238" i="8" l="1"/>
  <c r="M238" i="8" s="1"/>
  <c r="J212" i="8"/>
  <c r="M212" i="8" s="1"/>
  <c r="J372" i="8"/>
  <c r="M372" i="8" s="1"/>
  <c r="J61" i="8"/>
  <c r="M61" i="8" s="1"/>
  <c r="J83" i="8"/>
  <c r="M83" i="8" s="1"/>
  <c r="J673" i="8"/>
  <c r="M673" i="8" s="1"/>
  <c r="J147" i="8"/>
  <c r="M147" i="8" s="1"/>
  <c r="J11" i="8"/>
  <c r="M11" i="8" s="1"/>
  <c r="J113" i="8"/>
  <c r="M113" i="8" s="1"/>
  <c r="J67" i="8"/>
  <c r="M67" i="8" s="1"/>
  <c r="J199" i="8"/>
  <c r="M199" i="8" s="1"/>
  <c r="J667" i="8"/>
  <c r="M667" i="8" s="1"/>
  <c r="J595" i="8"/>
  <c r="M595" i="8" s="1"/>
  <c r="J45" i="8"/>
  <c r="M45" i="8" s="1"/>
  <c r="J95" i="8"/>
  <c r="M95" i="8" s="1"/>
  <c r="J307" i="8"/>
  <c r="M307" i="8" s="1"/>
  <c r="J654" i="8"/>
  <c r="M654" i="8" s="1"/>
  <c r="J192" i="8"/>
  <c r="M192" i="8" s="1"/>
  <c r="J436" i="8"/>
  <c r="M436" i="8" s="1"/>
  <c r="J425" i="8"/>
  <c r="M425" i="8" s="1"/>
  <c r="J101" i="8"/>
  <c r="M101" i="8" s="1"/>
  <c r="J54" i="8"/>
  <c r="M54" i="8" s="1"/>
  <c r="J133" i="8"/>
  <c r="M133" i="8" s="1"/>
  <c r="J470" i="8"/>
  <c r="M470" i="8" s="1"/>
  <c r="J107" i="8"/>
  <c r="M107" i="8" s="1"/>
  <c r="J206" i="8"/>
  <c r="M206" i="8" s="1"/>
  <c r="J620" i="8"/>
  <c r="M620" i="8" s="1"/>
  <c r="F12" i="1"/>
  <c r="F23" i="1" s="1"/>
  <c r="F22" i="1" s="1"/>
  <c r="K247" i="8"/>
  <c r="K7" i="8" s="1"/>
  <c r="G12" i="1"/>
  <c r="I8" i="1"/>
  <c r="H6" i="1"/>
  <c r="H12" i="1" s="1"/>
  <c r="J205" i="8" l="1"/>
  <c r="M205" i="8" s="1"/>
  <c r="J198" i="8"/>
  <c r="M198" i="8" s="1"/>
  <c r="J60" i="8"/>
  <c r="M60" i="8" s="1"/>
  <c r="J10" i="8"/>
  <c r="M10" i="8" s="1"/>
  <c r="J191" i="8"/>
  <c r="M191" i="8" s="1"/>
  <c r="J306" i="8"/>
  <c r="M306" i="8" s="1"/>
  <c r="I6" i="1"/>
  <c r="I12" i="1" s="1"/>
  <c r="J8" i="1"/>
  <c r="J6" i="1" s="1"/>
  <c r="J12" i="1" s="1"/>
  <c r="J608" i="8"/>
  <c r="M608" i="8" s="1"/>
  <c r="J648" i="8"/>
  <c r="M648" i="8" s="1"/>
  <c r="J537" i="8"/>
  <c r="M537" i="8" s="1"/>
  <c r="J604" i="8" l="1"/>
  <c r="M604" i="8" s="1"/>
  <c r="J534" i="8"/>
  <c r="M534" i="8" s="1"/>
  <c r="J248" i="8"/>
  <c r="M248" i="8" s="1"/>
  <c r="J644" i="8"/>
  <c r="M644" i="8" s="1"/>
  <c r="J9" i="8"/>
  <c r="M9" i="8" s="1"/>
  <c r="J744" i="8"/>
  <c r="M744" i="8" s="1"/>
  <c r="J752" i="8"/>
  <c r="M752" i="8" s="1"/>
  <c r="J533" i="8" l="1"/>
  <c r="M533" i="8" s="1"/>
  <c r="J741" i="8"/>
  <c r="M741" i="8" s="1"/>
  <c r="J8" i="8"/>
  <c r="M8" i="8" s="1"/>
  <c r="J749" i="8"/>
  <c r="M749" i="8" s="1"/>
  <c r="J635" i="8"/>
  <c r="M635" i="8" s="1"/>
  <c r="J603" i="8"/>
  <c r="M603" i="8" s="1"/>
  <c r="J602" i="8" l="1"/>
  <c r="M602" i="8" s="1"/>
  <c r="J634" i="8"/>
  <c r="M634" i="8" s="1"/>
  <c r="J740" i="8"/>
  <c r="M740" i="8" s="1"/>
  <c r="J748" i="8"/>
  <c r="M748" i="8" s="1"/>
  <c r="J532" i="8"/>
  <c r="M532" i="8" s="1"/>
  <c r="J739" i="8" l="1"/>
  <c r="M739" i="8" s="1"/>
  <c r="J531" i="8"/>
  <c r="M531" i="8" s="1"/>
  <c r="J747" i="8"/>
  <c r="M747" i="8" s="1"/>
  <c r="J601" i="8"/>
  <c r="M601" i="8" s="1"/>
  <c r="J733" i="8" l="1"/>
  <c r="M733" i="8" s="1"/>
  <c r="J746" i="8"/>
  <c r="M746" i="8" s="1"/>
  <c r="J247" i="8" l="1"/>
  <c r="J7" i="8" l="1"/>
  <c r="M7" i="8" s="1"/>
  <c r="M247" i="8"/>
</calcChain>
</file>

<file path=xl/sharedStrings.xml><?xml version="1.0" encoding="utf-8"?>
<sst xmlns="http://schemas.openxmlformats.org/spreadsheetml/2006/main" count="1314" uniqueCount="402">
  <si>
    <t>PRIHODI UKUPNO</t>
  </si>
  <si>
    <t>PRIHODI POSLOVANJA</t>
  </si>
  <si>
    <t>RASHODI UKUPNO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</si>
  <si>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</si>
  <si>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</si>
  <si>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</si>
  <si>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</si>
  <si>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</si>
  <si>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</si>
  <si>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</si>
  <si>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</si>
  <si>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</si>
  <si>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</si>
  <si>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</si>
  <si>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</si>
  <si>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</si>
  <si>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</si>
  <si>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</si>
  <si>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</si>
  <si>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</si>
  <si>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04 Ekonomski poslovi</t>
  </si>
  <si>
    <t>II. POSEBNI DIO</t>
  </si>
  <si>
    <t>I. OPĆI DIO</t>
  </si>
  <si>
    <t>Šifra</t>
  </si>
  <si>
    <t xml:space="preserve">Naziv </t>
  </si>
  <si>
    <t>Materijalni rashodi</t>
  </si>
  <si>
    <t>A) SAŽETAK RAČUNA PRIHODA I RASHODA</t>
  </si>
  <si>
    <t>B) SAŽETAK RAČUNA FINANCIRANJA</t>
  </si>
  <si>
    <t>UKUPAN DONOS VIŠKA / MANJKA IZ PRETHODNE(IH) GODINE***</t>
  </si>
  <si>
    <t>EUR/KN*</t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</si>
  <si>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</si>
  <si>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</si>
  <si>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za 2023.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</si>
  <si>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</si>
  <si>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</si>
  <si>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</si>
  <si>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C) PRENESENI VIŠAK ILI PRENESENI MANJAK I VIŠEGODIŠNJI PLAN URAVNOTEŽENJA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</si>
  <si>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</si>
  <si>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Izvršenje 2021.-EUR</t>
  </si>
  <si>
    <t>Plan za 2023.
EUR</t>
  </si>
  <si>
    <t>Projekcija 
za 2024.
EUR</t>
  </si>
  <si>
    <t>Projekcija 
za 2025.
EUR</t>
  </si>
  <si>
    <t>Prihodi iz nadležnog proračunaza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</si>
  <si>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</si>
  <si>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</si>
  <si>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od prodaje proizvoda i robe te pruženih usluga i prihodi od donacija</t>
  </si>
  <si>
    <t>Prihodi od prodaje proizvoda i robe te pruženih usluga</t>
  </si>
  <si>
    <t>Prihodi od pruženih usluga</t>
  </si>
  <si>
    <t>3.3.</t>
  </si>
  <si>
    <t>Prihodi od imovine</t>
  </si>
  <si>
    <t>Prihodi od financijske imovine</t>
  </si>
  <si>
    <t>Kamate na oročena sredstva i depozite po viđenju</t>
  </si>
  <si>
    <t>Prihodi od upravnih i administrativnih pristojbi,pristojbi po posebnim propisima i naknada</t>
  </si>
  <si>
    <t>Prihodi po posebnim propisima</t>
  </si>
  <si>
    <t>Ostali nespomenuti prihodi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</si>
  <si>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</si>
  <si>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</si>
  <si>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</si>
  <si>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5.K.</t>
  </si>
  <si>
    <t>Donacije od pravnih i fizičkih osoba izvan općeg proračuna</t>
  </si>
  <si>
    <t>Tekuće donacije</t>
  </si>
  <si>
    <t>Kapitalne donacije</t>
  </si>
  <si>
    <t>6.3.</t>
  </si>
  <si>
    <t>1.1.</t>
  </si>
  <si>
    <t>Plaće</t>
  </si>
  <si>
    <t>Plaće za redovan rad</t>
  </si>
  <si>
    <t>Ostali rashodi za zaposlene</t>
  </si>
  <si>
    <t>Doprinosi na plaće</t>
  </si>
  <si>
    <t>Doprinosi za obvezno zdravstveno osiguranje</t>
  </si>
  <si>
    <t>Naknade troškova zaposlenima</t>
  </si>
  <si>
    <t>Naknade za prijevoz,rad na 
terenu i odvojeni život</t>
  </si>
  <si>
    <t>Rashodi za materijal i energiju</t>
  </si>
  <si>
    <t>Sitan inventar i auto gume</t>
  </si>
  <si>
    <t>Pristojbe i naknade</t>
  </si>
  <si>
    <t>Ostali nespomenuti rashodi poslovanja</t>
  </si>
  <si>
    <t>Troškovi sudskih postupaka</t>
  </si>
  <si>
    <t>Financijski rashodi</t>
  </si>
  <si>
    <t>Ostali financijski rashodi</t>
  </si>
  <si>
    <t>Zatezne kamate</t>
  </si>
  <si>
    <t>Službena putovanja</t>
  </si>
  <si>
    <t>Stručno usavršavanje zaposlenika</t>
  </si>
  <si>
    <t>Ostale naknade troškova zaposlenima</t>
  </si>
  <si>
    <t>Uredski materijal</t>
  </si>
  <si>
    <t>Materijal i sirovine</t>
  </si>
  <si>
    <t>Rashodi za usluge</t>
  </si>
  <si>
    <t>Intelektualne i osobne usluge</t>
  </si>
  <si>
    <t>Postrojenja i oprema</t>
  </si>
  <si>
    <t>Uredska oprema i namještaj</t>
  </si>
  <si>
    <t>Uređaji,strojevi i oprema za ostale namjene</t>
  </si>
  <si>
    <t>Knjige,umjetnička djela i ostale izložbene vrijednosti</t>
  </si>
  <si>
    <t xml:space="preserve">Knjige </t>
  </si>
  <si>
    <t>Ostale naknade građanima i kućanstvima iz proračuna</t>
  </si>
  <si>
    <t>Naknade građanima i kućanstvima u novcu</t>
  </si>
  <si>
    <t>Naknade građanima i kućanstvima u naravi</t>
  </si>
  <si>
    <t>4.L.</t>
  </si>
  <si>
    <t>Energija</t>
  </si>
  <si>
    <t>Materijal za tekuće i inv.održavanje</t>
  </si>
  <si>
    <t>Službena odjeća i obuća</t>
  </si>
  <si>
    <t>Usluge tekućeg i inv.održavanja</t>
  </si>
  <si>
    <t>Komunalne usluge</t>
  </si>
  <si>
    <t>Zdravstvene i veterinarske usluge</t>
  </si>
  <si>
    <t>Naknade građanima i kućanstvimana temelju osiguranja i druge naknade</t>
  </si>
  <si>
    <t>Usluge promidžbe i informiranja</t>
  </si>
  <si>
    <t>Zakupnine i najamnine</t>
  </si>
  <si>
    <t>Računalne usluge</t>
  </si>
  <si>
    <t>Ostale usluge</t>
  </si>
  <si>
    <t>Članarine i norme</t>
  </si>
  <si>
    <t>Bankarske usluge i usluge platnog prometa</t>
  </si>
  <si>
    <t>Građevinski objekti</t>
  </si>
  <si>
    <t>Poslovni objekt</t>
  </si>
  <si>
    <t>Naknade za rad predstavničkih i izvršnih tijela,povjerenstava i slično</t>
  </si>
  <si>
    <t>Naknade građanima i kućanstvima iz EU sredstava</t>
  </si>
  <si>
    <t>Rashodi za dodatna ulaganja na nefinancijskoj imovini</t>
  </si>
  <si>
    <t>Dodatna ulaganja na građevinskim objektima</t>
  </si>
  <si>
    <t>Reprezentacija</t>
  </si>
  <si>
    <t>Komunikacijska oprema</t>
  </si>
  <si>
    <t>SVEUKUPNO</t>
  </si>
  <si>
    <t>PROGRAM 1001</t>
  </si>
  <si>
    <t>MINIMALNI STANDARD U OSNOVNOM ŠKOLSTVU-MATERIJALNI I FINANCIJSKI RASHODI</t>
  </si>
  <si>
    <t>Aktivnost A100001</t>
  </si>
  <si>
    <t>Izvor financiranja 1.1.</t>
  </si>
  <si>
    <t>OPĆI PRIHODI I PRIMICI</t>
  </si>
  <si>
    <t>Stručno usavršavanej zaposlenika</t>
  </si>
  <si>
    <t>Uredski materijal i ostali materijalni rashodi</t>
  </si>
  <si>
    <t>Sitni inventar i auto gume</t>
  </si>
  <si>
    <t>Službena, radna i zaštitna odjeća i obuća</t>
  </si>
  <si>
    <t>Usluge telefona, pošte i prijevoza</t>
  </si>
  <si>
    <t>Premije osiguranja</t>
  </si>
  <si>
    <t>Naknade građanima i kućanstvima na temelju osiguranja i druge naknade</t>
  </si>
  <si>
    <t>Aktivnost A100002</t>
  </si>
  <si>
    <t>TEKUĆE I INVESTICIJSKO ODRŽAVANJE-minimalni standard</t>
  </si>
  <si>
    <t>Materijal i dijelovi za tekuće i investicijsko održavanje</t>
  </si>
  <si>
    <t>Usluge tekućeg i investicijskog održavanja</t>
  </si>
  <si>
    <t>Aktivnost A100003</t>
  </si>
  <si>
    <t>ENERGENTI</t>
  </si>
  <si>
    <t>POJAČANI STANDARD U ŠKOLSTVU</t>
  </si>
  <si>
    <t>INTELEKTUALNE USLUGE</t>
  </si>
  <si>
    <t>Tekući projekt T100002</t>
  </si>
  <si>
    <t>ŽUPANIJSKA STRUČNA VIJEĆA</t>
  </si>
  <si>
    <t>Tekući projekt T100003</t>
  </si>
  <si>
    <t>NATJECANJA</t>
  </si>
  <si>
    <t>Naknade za rad predstavničkih i izvršnih tijela, povjerenstva i slično</t>
  </si>
  <si>
    <t>Tekući projekt T100004</t>
  </si>
  <si>
    <t>OBLJETNICE ŠKOLA</t>
  </si>
  <si>
    <t>Tekući projekt T100006</t>
  </si>
  <si>
    <t>OSTALE IZVANŠKOLSKE AKTIVNOSTI</t>
  </si>
  <si>
    <t>Tekući projekt T100041</t>
  </si>
  <si>
    <t>E-TEHNIČAR</t>
  </si>
  <si>
    <t>Tekući projekt T100031</t>
  </si>
  <si>
    <t>PRSTEN POTPORE III</t>
  </si>
  <si>
    <t>Plaće (Bruto)</t>
  </si>
  <si>
    <t xml:space="preserve">Materijalni rashodi </t>
  </si>
  <si>
    <t>Naknade za prijevoz, za rad na terenu i odvojeni život</t>
  </si>
  <si>
    <t>Tekući projekt T100047</t>
  </si>
  <si>
    <t>PRSTEN POTPORE IV</t>
  </si>
  <si>
    <t>Tekući projekt T100054</t>
  </si>
  <si>
    <t>PRSTEN POTPORE V</t>
  </si>
  <si>
    <t>PROGRAM 1003</t>
  </si>
  <si>
    <t>TEKUĆE I INVESTICIJSKO ODRŽAVANJE U ŠKOLSTVU</t>
  </si>
  <si>
    <t>POTICANJE KORIŠTENJA SREDSTAVA IZ FONDOVA EU</t>
  </si>
  <si>
    <t>Tekući projekt T100011</t>
  </si>
  <si>
    <t>NOVA ŠKOLSKA SHEMA VOĆA I POVRĆA TE MLIJEKA I MLIJEČNIH PROIZVODA</t>
  </si>
  <si>
    <t>KAPITALNO ULAGANJE U OSNOVNO ŠKOLSTVO</t>
  </si>
  <si>
    <t>Građevinski ojekti</t>
  </si>
  <si>
    <t>Poslovni objekti</t>
  </si>
  <si>
    <t>PROGRAM 1002</t>
  </si>
  <si>
    <t xml:space="preserve">KAPITALNO ULAGANJE </t>
  </si>
  <si>
    <t>Tekući projekt T100001</t>
  </si>
  <si>
    <t>OPREMA ŠKOLA</t>
  </si>
  <si>
    <t>PROGRAMI OSNOVNIH ŠKOLA IZVAN ŽUPANIJSKOG PRORAČUNA</t>
  </si>
  <si>
    <t>Izvor financiranja 3.3.</t>
  </si>
  <si>
    <t>VLASTITI PRIHODI - OŠ</t>
  </si>
  <si>
    <t>Izvor financiranja 3.7.</t>
  </si>
  <si>
    <t>VLASTITI PRIHODI - PRENESENI VIŠAK PRIHODA - OŠ</t>
  </si>
  <si>
    <t>Izvor financiranja 4.L.</t>
  </si>
  <si>
    <t>PRIHODI ZA POSEBNE NAMJENE - OŠ</t>
  </si>
  <si>
    <t>Izvor financiranja 5.D.</t>
  </si>
  <si>
    <t>POMOĆI - VIŠAK PRIHODA - OŠ</t>
  </si>
  <si>
    <t>Izvor financiranja 5.K.</t>
  </si>
  <si>
    <t>POMOĆI - OŠ</t>
  </si>
  <si>
    <t>Izvor financiranja 6.3.</t>
  </si>
  <si>
    <t>DONACIJE - OŠ</t>
  </si>
  <si>
    <t>ADMINISTARTIVNO, TEHNIČKO I STRUČNO OSOBLJE</t>
  </si>
  <si>
    <t>ŠKOLSKA KUHINJA</t>
  </si>
  <si>
    <t>Izvor financiranja 4.F.</t>
  </si>
  <si>
    <t>PRIHODI ZA POSEBNE NAMJENE - VIŠAK PRIHODA-OŠ</t>
  </si>
  <si>
    <t>ŠKOLSKI SPORTSKI KLUB</t>
  </si>
  <si>
    <t>Sportska i glazbena oprema</t>
  </si>
  <si>
    <t>Tekući projekt T100005</t>
  </si>
  <si>
    <t>PRODUŽENI BORAVAK</t>
  </si>
  <si>
    <t>Ostali rashodi</t>
  </si>
  <si>
    <t>Kazne, penali i naknade štete</t>
  </si>
  <si>
    <t>Naknade šteta pravnim i fizičkim osobama</t>
  </si>
  <si>
    <t>Tekući projekt T100008</t>
  </si>
  <si>
    <t>UČENIČKE ZADRUGE</t>
  </si>
  <si>
    <t>Tekući projekt T100009</t>
  </si>
  <si>
    <t>OSTALE IZVANUČIONIČKE AKTIVNOSTI</t>
  </si>
  <si>
    <t>Tekući projekt T100012</t>
  </si>
  <si>
    <t>Oprema za održavanje i zaštitu</t>
  </si>
  <si>
    <t>Instrumenti, uređaji i strojevi</t>
  </si>
  <si>
    <t>Uređaji, strojevi i oprema za ostale namjene</t>
  </si>
  <si>
    <t>Knjige, umjetnička djela i ostale izložbene vrijednosti</t>
  </si>
  <si>
    <t>Knjige</t>
  </si>
  <si>
    <t>Tekući projekt T100014</t>
  </si>
  <si>
    <t>TEKUĆE I INVESTICIJSKO ODRŽAVANJE</t>
  </si>
  <si>
    <t>Tekući projekt T100019</t>
  </si>
  <si>
    <t>PRIJEVOZ UČENIKA S TEŠKOĆAMA</t>
  </si>
  <si>
    <t>Tekući projekt T100020</t>
  </si>
  <si>
    <t>NABAVA UDŽBENIKA ZA UČENIKE</t>
  </si>
  <si>
    <t>Izvršenje 2021. (KN)</t>
  </si>
  <si>
    <t>Plan 2022. (KN)</t>
  </si>
  <si>
    <t>Tekući projekt T100015</t>
  </si>
  <si>
    <t>Naknade građanim i kućanstvima iz EU sredstava</t>
  </si>
  <si>
    <t>Izvor financiranja 6.7.</t>
  </si>
  <si>
    <t>DONACIJE - PRENESENI VIŠAK PRIHODA - OŠ</t>
  </si>
  <si>
    <t>Kapitalni projekt K100060</t>
  </si>
  <si>
    <t>Kapitalni projekt K100119</t>
  </si>
  <si>
    <t>PŠ KOMIN - PROJEKTNA DOKUMENTACIJA ZA NOVU ŠKOLU I DVORANU</t>
  </si>
  <si>
    <t>Službena,radna i zaštitna odjeća i obuća</t>
  </si>
  <si>
    <t>Doprinos za obvezno osiguranje u slučaju nezaposlenosti</t>
  </si>
  <si>
    <t>PRIHODI ZA POSEBNE NAMJENE - PRENESENI VIŠAK PRIHODA-OŠ</t>
  </si>
  <si>
    <t>Zgrade znanstvenih i obrazovnih institucija</t>
  </si>
  <si>
    <t xml:space="preserve">Rashodi za nabavu proizvedene dugotrajne imovine </t>
  </si>
  <si>
    <t>PRIHODI ZA POSEBNE NAMJENE - VIŠAK PRIHODA OŠ</t>
  </si>
  <si>
    <t>Plan za 2023. (EUR)</t>
  </si>
  <si>
    <t>POMOĆI</t>
  </si>
  <si>
    <t>VLASTITI PRIHODI</t>
  </si>
  <si>
    <t>PRIHODI ZA POSEBNE NAMJENE</t>
  </si>
  <si>
    <t>Prihodi od prodaje proizvoda i robe</t>
  </si>
  <si>
    <t>DONACIJE</t>
  </si>
  <si>
    <t>VLASTITI IZVORI</t>
  </si>
  <si>
    <t>Rezultat poslovanja</t>
  </si>
  <si>
    <t>Višak/manjak prihoda</t>
  </si>
  <si>
    <t>Višak prihoda</t>
  </si>
  <si>
    <t>Manjak prihoda</t>
  </si>
  <si>
    <t>3.7.</t>
  </si>
  <si>
    <t>4.E.</t>
  </si>
  <si>
    <t>PRIHODI ZA POSEBNE NAMJENE - MANJAK PRIHODA-OŠ</t>
  </si>
  <si>
    <t>4.F.</t>
  </si>
  <si>
    <t>5.D.</t>
  </si>
  <si>
    <t>POMOĆI-VIŠAK PRIHODA-OŠ</t>
  </si>
  <si>
    <t>6.7.</t>
  </si>
  <si>
    <t>09 Obrazovanje</t>
  </si>
  <si>
    <t>091 Predškolsko i osnovno obrazovanje</t>
  </si>
  <si>
    <t>0912 Osnovno obrazovanje</t>
  </si>
  <si>
    <t>096 Dodatne usluge u obrazovanju</t>
  </si>
  <si>
    <t xml:space="preserve">VLASTITI PRIHODI </t>
  </si>
  <si>
    <t>PRSTEN POTPORE VI</t>
  </si>
  <si>
    <t>Tekući projekt T100055</t>
  </si>
  <si>
    <t>Tekući projekt T100026</t>
  </si>
  <si>
    <t>ŠKOLSKA SPORTSKA DRUŠTVA</t>
  </si>
  <si>
    <t>042 Poljoprivreda, šumarstvo, ribarstvo i lov</t>
  </si>
  <si>
    <t>0421 Poljoprivreda</t>
  </si>
  <si>
    <t>0960 Dodatne usluge u obrazovanju</t>
  </si>
  <si>
    <t>097 Istraživanje i razvoj obrazovanja</t>
  </si>
  <si>
    <t>0970 Istraživanje i razvoj obrazovanja</t>
  </si>
  <si>
    <t>098 Usluge obrazovanja koje nisu drugdje svrstane</t>
  </si>
  <si>
    <t>0980 Usluge obrazovanja koje nisu drugdje svrstane</t>
  </si>
  <si>
    <t>07 Zdravstvo</t>
  </si>
  <si>
    <t xml:space="preserve">076 Poslovi i usluge zdravstva </t>
  </si>
  <si>
    <t>0760 Poslovi i usluge zdravstva</t>
  </si>
  <si>
    <t>095 Obrazovanje koje se ne može definirati</t>
  </si>
  <si>
    <t>0950 Obrazovanje koje se ne može definirati</t>
  </si>
  <si>
    <t>Tekući projekt T100053</t>
  </si>
  <si>
    <t>Izvršenje 2022.-EUR</t>
  </si>
  <si>
    <t>Proračun 
za 2024.
EUR</t>
  </si>
  <si>
    <t>Projekcija proračuna 
za 2025.
EUR</t>
  </si>
  <si>
    <t>Projekcija proračuna  
za 2026.
EUR</t>
  </si>
  <si>
    <t>PRIHODI POSLOVANJA PREMA EKONOMSKOJ KLASIFIKACIJI</t>
  </si>
  <si>
    <t>Izvršenje 2022. (EUR)</t>
  </si>
  <si>
    <t>Plan za 2024. (EUR)</t>
  </si>
  <si>
    <t>Projekcija za 2026. (EUR)</t>
  </si>
  <si>
    <t>PRIJEDLOG FINANCIJSKOG PLANA OŠ DRAGUTINA DOMJANIĆA,Sveti Ivan Zelina 
ZA 2024. I PROJEKCIJA ZA 2025. I 202. GODINU</t>
  </si>
  <si>
    <t>Projekcija 
za 2026.</t>
  </si>
  <si>
    <t>Plan 2023. (EUR)</t>
  </si>
  <si>
    <t>Glazbeni instrumenti i oprema</t>
  </si>
  <si>
    <t>DODATNA ULAGANJA-Izrada projektne dokumentacije za energetsku obnovu škole</t>
  </si>
  <si>
    <t>TEKUĆE I INVESTICIJSKO ODRŽAVANJE U ŠKOLSTVU-Sanacija prilaza školi, ostalo</t>
  </si>
  <si>
    <t>INDEKS</t>
  </si>
  <si>
    <t>INDEKS**</t>
  </si>
  <si>
    <t>6=5/2*100</t>
  </si>
  <si>
    <t>1.1. Opći prihodi i primici - izvorna</t>
  </si>
  <si>
    <t>PRIHODI</t>
  </si>
  <si>
    <t xml:space="preserve">RASHODI </t>
  </si>
  <si>
    <t>RAZLIKA</t>
  </si>
  <si>
    <t>PRENESENI VIŠAK</t>
  </si>
  <si>
    <t>RASHODI</t>
  </si>
  <si>
    <t>POSEBNE NEMJENE</t>
  </si>
  <si>
    <t>PRENESENI MANJAK</t>
  </si>
  <si>
    <t>NEFINANCIJSKA IMOVINA</t>
  </si>
  <si>
    <t>7.1.Prihodi od prodaje nefinancijske imovine</t>
  </si>
  <si>
    <t>7.9.Preneseni višak prihoda od prodaje nefi.imovine</t>
  </si>
  <si>
    <t xml:space="preserve">UKUPNO PRIHODI </t>
  </si>
  <si>
    <t xml:space="preserve"> Preneseni višak općih prihoda i pr.-izvorna</t>
  </si>
  <si>
    <t>6.7.Preneseni višak donacije</t>
  </si>
  <si>
    <t>3.3. Vlastiti prihodi</t>
  </si>
  <si>
    <t>3.7.Preneseni višak vlastitih prihoda</t>
  </si>
  <si>
    <t>4.L.Prihodi za posebne namjene</t>
  </si>
  <si>
    <t>4.F.Preneseni višak prihoda za posebne namjene</t>
  </si>
  <si>
    <t>5..Preneseni višak prihoda pomoći - JLS</t>
  </si>
  <si>
    <t>5.K. Pomoći - JLS</t>
  </si>
  <si>
    <t>Proračun
za 2024.
EUR</t>
  </si>
  <si>
    <t>Projekcija 
za 2026.
EUR</t>
  </si>
  <si>
    <t>Projekcija  za 2026. (EUR)</t>
  </si>
  <si>
    <t>Plan za 2024</t>
  </si>
  <si>
    <t>PRSTEN POTPORE VII</t>
  </si>
  <si>
    <t>Tekuće donacije u naravi</t>
  </si>
  <si>
    <t>5.K.Pomoći-Ministarstvo i JLS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</si>
  <si>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</si>
  <si>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</si>
  <si>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</si>
  <si>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</si>
  <si>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</si>
  <si>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</si>
  <si>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6.3. Donacije</t>
  </si>
  <si>
    <t>5.D.Preneseni višak prihoda pomoći - Ministarstvo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</si>
  <si>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</si>
  <si>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</si>
  <si>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</si>
  <si>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</si>
  <si>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</si>
  <si>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</si>
  <si>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* Napomena: Iznosi u stupcima Izvršenje 2022. preračunavaju se iz kuna u eure prema fiksnom tečaju konverzije (1 EUR=7,53450 kuna) i po pravilima za preračunavanje i zaokruživanje.</t>
  </si>
  <si>
    <t>REKONSTRUKCIJA SANITARNOG ČVORA-FAZA III</t>
  </si>
  <si>
    <t xml:space="preserve">**Napomena:U Uputi o procesu prilagodbe poslovnih procesa subjekata opće države za poslovanje u euru iz lipnja 2022.dana je preporuka da u Općem dijelu </t>
  </si>
  <si>
    <t>***Napomena:Redak UKUPAN UNOS VIŠKA/MANJKA IZ PRETHODNE GODINE(IH) GODINA služi kao informacija i ne uzima se u obzir kod uravnoteženja</t>
  </si>
  <si>
    <t>proračuna, već se proračun uravnotežuje retkom VIŠAK/MANJAK IZ PRETHODNE(IH) GODINE KOJI ĆE SE POKRITI/RASPOREDITI.</t>
  </si>
  <si>
    <t>Rebalans 1</t>
  </si>
  <si>
    <t>Iznošenje i odvoz smeća</t>
  </si>
  <si>
    <t>Plaće za prekovremeni rad</t>
  </si>
  <si>
    <t>Plaće za posebne uvjete rada</t>
  </si>
  <si>
    <t>Plaće za posebne uvijete rada</t>
  </si>
  <si>
    <t>Izvor financiranja 1.1. 0912</t>
  </si>
  <si>
    <t>Izvor financiranja 1.1. 0970</t>
  </si>
  <si>
    <t>Izvor financiranja 1.1. 0980</t>
  </si>
  <si>
    <t xml:space="preserve">Izvor financiranja 1.1. </t>
  </si>
  <si>
    <t>Izvor financiranja 1.1. 0960</t>
  </si>
  <si>
    <t>Izvor financiranja 1.1. 0421</t>
  </si>
  <si>
    <t>Tekući projekt T100000      0950</t>
  </si>
  <si>
    <t>Izvor financiranja 1.1. 0950</t>
  </si>
  <si>
    <t>Izvor financiranja 3.3. 0912</t>
  </si>
  <si>
    <t>Izvor financiranja 3.7. 0912</t>
  </si>
  <si>
    <t>Izvor financiranja 4.L. 0912</t>
  </si>
  <si>
    <t>Izvor financiranja 5.D. 0912</t>
  </si>
  <si>
    <t>Izvor financiranja 5.K. 0912</t>
  </si>
  <si>
    <t>Izvor financiranja 6.3.0912</t>
  </si>
  <si>
    <t>Izvor financiranja 6.7.0912</t>
  </si>
  <si>
    <t>Izvor financiranja 5.K.0970</t>
  </si>
  <si>
    <t>Izvor financiranja 5.K.0980</t>
  </si>
  <si>
    <t>Izvor financiranja 6.3.0980</t>
  </si>
  <si>
    <t>Izvor financiranja 6.7.0980</t>
  </si>
  <si>
    <t>Izvor financiranja 4.L.0912</t>
  </si>
  <si>
    <t>Izvor financiranja 4.F.0980</t>
  </si>
  <si>
    <t>Izvor financiranja 3.3.0960</t>
  </si>
  <si>
    <t>Izvor financiranja 3.7.0960</t>
  </si>
  <si>
    <t>Izvor financiranja 5.K.0960</t>
  </si>
  <si>
    <t>Izvor financiranja 4.F.0912</t>
  </si>
  <si>
    <r>
      <t xml:space="preserve">Bankarske usluge i usluge platnog prometa                           </t>
    </r>
    <r>
      <rPr>
        <b/>
        <i/>
        <sz val="10"/>
        <color rgb="FFFF0000"/>
        <rFont val="Arial"/>
        <family val="2"/>
      </rPr>
      <t xml:space="preserve"> 0980</t>
    </r>
  </si>
  <si>
    <r>
      <t xml:space="preserve">Intelektualne i osobne usluge  </t>
    </r>
    <r>
      <rPr>
        <b/>
        <i/>
        <sz val="10"/>
        <color rgb="FFFF0000"/>
        <rFont val="Arial"/>
        <family val="2"/>
      </rPr>
      <t>0970</t>
    </r>
  </si>
  <si>
    <r>
      <t xml:space="preserve">Tekuće donacije u naravi   </t>
    </r>
    <r>
      <rPr>
        <b/>
        <i/>
        <sz val="10"/>
        <color rgb="FFFF0000"/>
        <rFont val="Arial"/>
        <family val="2"/>
      </rPr>
      <t>0980</t>
    </r>
  </si>
  <si>
    <t>Izvor financiranja 5.K. 0980</t>
  </si>
  <si>
    <t>OPSKRBA BESPLATNIM ZALIHAMA MENST.HIG.POTREPŠTINAMA</t>
  </si>
  <si>
    <t>DONACIJE - PRENESENI VIŠAK PRIHODA - OŠ ŠŠD</t>
  </si>
  <si>
    <t xml:space="preserve">DONACIJE - PRENESENI VIŠAK PRIHODA - OŠ </t>
  </si>
  <si>
    <r>
      <t xml:space="preserve">Službena putovanja     </t>
    </r>
    <r>
      <rPr>
        <b/>
        <i/>
        <sz val="10"/>
        <color rgb="FFFF0000"/>
        <rFont val="Arial"/>
        <family val="2"/>
      </rPr>
      <t xml:space="preserve"> 0912</t>
    </r>
  </si>
  <si>
    <t>Izvor financiranja 4.L.0980</t>
  </si>
  <si>
    <t>PRENESENI MANJAK PRIHODA</t>
  </si>
  <si>
    <t>Prijenosi između proračunskih korisnika istog proračuna</t>
  </si>
  <si>
    <t>Tekući prijenosi između proračunskih korisnika istog proračuna</t>
  </si>
  <si>
    <t>Pomoći dane u inozemstvo i unutar općeg proračuna</t>
  </si>
  <si>
    <r>
      <t xml:space="preserve">financijskog plana sažetak Računa prihoda i rashoda i Računa financiranja bude iskazan dvojno, odnosno u </t>
    </r>
    <r>
      <rPr>
        <b/>
        <u/>
        <sz val="10"/>
        <color theme="1"/>
        <rFont val="Calibri"/>
        <family val="2"/>
        <scheme val="minor"/>
      </rPr>
      <t>kunama i eurima</t>
    </r>
  </si>
  <si>
    <t>Izvor financiranja 5.K.  0980</t>
  </si>
  <si>
    <t xml:space="preserve">                                   </t>
  </si>
  <si>
    <t>Tekući plan 2024.</t>
  </si>
  <si>
    <t>Izvorni plan Rebalans 1. 2024.</t>
  </si>
  <si>
    <t>Index 6(5/2*100)</t>
  </si>
  <si>
    <t>1.</t>
  </si>
  <si>
    <t>2.</t>
  </si>
  <si>
    <t>3.</t>
  </si>
  <si>
    <t>4.</t>
  </si>
  <si>
    <t>5.</t>
  </si>
  <si>
    <t>6.</t>
  </si>
  <si>
    <t>7.</t>
  </si>
  <si>
    <t>Izvršenje za 2023.</t>
  </si>
  <si>
    <t>Izvorni plan - Rebalans 1</t>
  </si>
  <si>
    <t>Povećanje/Smanjenje</t>
  </si>
  <si>
    <t>Novi plan Rebalans II</t>
  </si>
  <si>
    <t>Index 5(4/3*100)</t>
  </si>
  <si>
    <t>DODATNA ULAGANJA-stolarija</t>
  </si>
  <si>
    <t xml:space="preserve"> REBALANS 2 FINANCIJSKOG PLANA OŠ DRAGUTINA DOMJANIĆA, Sveti Ivan Zelina 
ZA 2024. GODINU</t>
  </si>
  <si>
    <t>Povećanje/ Smanjenje</t>
  </si>
  <si>
    <t>4(3/2*100)</t>
  </si>
  <si>
    <t>REBALANS 2 FINANCIJSKOG PLANA OŠ DRAGUTINA DOMJANIĆA    
       Sveti Ivan Zelina   ZA 2024. GODINU</t>
  </si>
  <si>
    <t xml:space="preserve"> REBALANS 2 IZVJEŠTAJ O PRIHODIMA I RASHODIMA PREMA IZVORIMA FINANCIRANJA</t>
  </si>
  <si>
    <t>Index 3/2*100)</t>
  </si>
  <si>
    <t>Index 4(3/2*100)</t>
  </si>
  <si>
    <t>Izvorni plan -  Rebalans 1 za 2024.</t>
  </si>
  <si>
    <t xml:space="preserve"> REBALANS 2 FINANCIJSKOG PLANA OŠ DRAGUTINA DOMJANIĆA, Sveti Ivan Zelina
ZA 2024. GODINU</t>
  </si>
  <si>
    <t>Klasa:</t>
  </si>
  <si>
    <t>Urbroj:</t>
  </si>
  <si>
    <t xml:space="preserve">U Svetom Ivanu Zelini, </t>
  </si>
  <si>
    <t xml:space="preserve"> REBALANS 2 FINANCIJSKOG PLANA OŠ DRAGUTINA DOMJANIĆA,Sveti Ivan Zelina
ZA 2024.GODINU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</si>
</sst>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k_n"/>
    <numFmt numFmtId="165" formatCode="0.000"/>
  </numFmts>
  <fonts count="6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indexed="8"/>
      <name val="Arial"/>
      <family val="2"/>
    </font>
    <font>
      <b/>
      <i/>
      <sz val="11"/>
      <color theme="1"/>
      <name val="Calibri"/>
      <family val="2"/>
      <scheme val="minor"/>
    </font>
    <font>
      <b/>
      <sz val="8"/>
      <color indexed="8"/>
      <name val="Arial"/>
      <family val="2"/>
      <charset val="238"/>
    </font>
    <font>
      <i/>
      <sz val="10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i/>
      <sz val="10"/>
      <color rgb="FFFF0000"/>
      <name val="Arial"/>
      <family val="2"/>
    </font>
    <font>
      <b/>
      <i/>
      <sz val="10"/>
      <color indexed="8"/>
      <name val="Arial"/>
      <family val="2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8"/>
      <color indexed="8"/>
      <name val="Calibri"/>
      <family val="2"/>
      <charset val="238"/>
    </font>
    <font>
      <b/>
      <sz val="8"/>
      <color indexed="8"/>
      <name val="Calibri"/>
      <family val="2"/>
    </font>
    <font>
      <sz val="8"/>
      <color theme="1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10"/>
      <color indexed="8"/>
      <name val="Calibri"/>
      <family val="2"/>
    </font>
    <font>
      <sz val="10"/>
      <color rgb="FFFF0000"/>
      <name val="Arial"/>
      <family val="2"/>
    </font>
    <font>
      <sz val="7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7"/>
      <color theme="1"/>
      <name val="Calibri"/>
      <family val="2"/>
      <scheme val="minor"/>
    </font>
    <font>
      <sz val="7"/>
      <color indexed="8"/>
      <name val="Calibri"/>
      <family val="2"/>
    </font>
    <font>
      <b/>
      <sz val="7"/>
      <color indexed="8"/>
      <name val="Calibri"/>
      <family val="2"/>
    </font>
    <font>
      <sz val="7"/>
      <name val="Calibri"/>
      <family val="2"/>
      <scheme val="minor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2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0" borderId="3" xfId="0" applyNumberFormat="1" applyFont="1" applyBorder="1" applyAlignment="1">
      <alignment horizontal="right"/>
    </xf>
    <xf numFmtId="0" fontId="17" fillId="0" borderId="5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vertical="center"/>
    </xf>
    <xf numFmtId="0" fontId="10" fillId="2" borderId="3" xfId="0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0" fontId="1" fillId="0" borderId="0" xfId="0" applyFont="1"/>
    <xf numFmtId="0" fontId="6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4" borderId="1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 wrapText="1"/>
    </xf>
    <xf numFmtId="4" fontId="6" fillId="3" borderId="3" xfId="0" applyNumberFormat="1" applyFont="1" applyFill="1" applyBorder="1" applyAlignment="1">
      <alignment horizontal="right" wrapText="1"/>
    </xf>
    <xf numFmtId="4" fontId="0" fillId="0" borderId="0" xfId="0" applyNumberFormat="1"/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0" fillId="0" borderId="0" xfId="0" applyProtection="1"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6" fillId="4" borderId="4" xfId="0" applyFont="1" applyFill="1" applyBorder="1" applyAlignment="1" applyProtection="1">
      <alignment horizontal="center" vertical="center" wrapText="1"/>
      <protection hidden="1"/>
    </xf>
    <xf numFmtId="0" fontId="6" fillId="4" borderId="3" xfId="0" applyFont="1" applyFill="1" applyBorder="1" applyAlignment="1" applyProtection="1">
      <alignment horizontal="center" vertical="center" wrapText="1"/>
      <protection hidden="1"/>
    </xf>
    <xf numFmtId="0" fontId="10" fillId="8" borderId="4" xfId="0" applyFont="1" applyFill="1" applyBorder="1" applyAlignment="1">
      <alignment horizontal="left" vertical="center" wrapText="1"/>
    </xf>
    <xf numFmtId="4" fontId="10" fillId="8" borderId="4" xfId="0" applyNumberFormat="1" applyFont="1" applyFill="1" applyBorder="1" applyAlignment="1">
      <alignment horizontal="right" wrapText="1"/>
    </xf>
    <xf numFmtId="0" fontId="19" fillId="0" borderId="0" xfId="0" applyFont="1"/>
    <xf numFmtId="4" fontId="6" fillId="6" borderId="4" xfId="0" applyNumberFormat="1" applyFont="1" applyFill="1" applyBorder="1" applyAlignment="1">
      <alignment horizontal="right"/>
    </xf>
    <xf numFmtId="4" fontId="6" fillId="7" borderId="4" xfId="0" applyNumberFormat="1" applyFont="1" applyFill="1" applyBorder="1" applyAlignment="1">
      <alignment horizontal="right"/>
    </xf>
    <xf numFmtId="4" fontId="6" fillId="5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20" fillId="0" borderId="0" xfId="0" applyNumberFormat="1" applyFont="1"/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25" fillId="4" borderId="4" xfId="0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left" vertical="center" wrapText="1"/>
    </xf>
    <xf numFmtId="0" fontId="27" fillId="3" borderId="3" xfId="0" applyFont="1" applyFill="1" applyBorder="1" applyAlignment="1">
      <alignment horizontal="left" vertical="center" wrapText="1"/>
    </xf>
    <xf numFmtId="164" fontId="27" fillId="3" borderId="4" xfId="0" applyNumberFormat="1" applyFont="1" applyFill="1" applyBorder="1" applyAlignment="1">
      <alignment horizontal="right" wrapText="1"/>
    </xf>
    <xf numFmtId="0" fontId="26" fillId="2" borderId="3" xfId="0" applyFont="1" applyFill="1" applyBorder="1" applyAlignment="1">
      <alignment horizontal="left" vertical="center" wrapText="1"/>
    </xf>
    <xf numFmtId="164" fontId="26" fillId="2" borderId="4" xfId="0" applyNumberFormat="1" applyFont="1" applyFill="1" applyBorder="1" applyAlignment="1">
      <alignment horizontal="right" wrapText="1"/>
    </xf>
    <xf numFmtId="0" fontId="28" fillId="2" borderId="3" xfId="0" applyFont="1" applyFill="1" applyBorder="1" applyAlignment="1">
      <alignment horizontal="left" vertical="center" wrapText="1"/>
    </xf>
    <xf numFmtId="164" fontId="28" fillId="2" borderId="4" xfId="0" applyNumberFormat="1" applyFont="1" applyFill="1" applyBorder="1" applyAlignment="1">
      <alignment horizontal="right" wrapText="1"/>
    </xf>
    <xf numFmtId="164" fontId="23" fillId="2" borderId="4" xfId="0" applyNumberFormat="1" applyFont="1" applyFill="1" applyBorder="1" applyAlignment="1">
      <alignment horizontal="right" wrapText="1"/>
    </xf>
    <xf numFmtId="164" fontId="23" fillId="2" borderId="3" xfId="0" applyNumberFormat="1" applyFont="1" applyFill="1" applyBorder="1" applyAlignment="1">
      <alignment horizontal="right" wrapText="1"/>
    </xf>
    <xf numFmtId="164" fontId="23" fillId="2" borderId="3" xfId="0" applyNumberFormat="1" applyFont="1" applyFill="1" applyBorder="1" applyAlignment="1">
      <alignment wrapText="1"/>
    </xf>
    <xf numFmtId="164" fontId="27" fillId="5" borderId="4" xfId="0" applyNumberFormat="1" applyFont="1" applyFill="1" applyBorder="1" applyAlignment="1">
      <alignment horizontal="right" wrapText="1"/>
    </xf>
    <xf numFmtId="0" fontId="26" fillId="2" borderId="3" xfId="0" quotePrefix="1" applyFont="1" applyFill="1" applyBorder="1" applyAlignment="1">
      <alignment horizontal="left" vertical="center"/>
    </xf>
    <xf numFmtId="0" fontId="27" fillId="2" borderId="3" xfId="0" quotePrefix="1" applyFont="1" applyFill="1" applyBorder="1" applyAlignment="1">
      <alignment horizontal="left" vertical="center"/>
    </xf>
    <xf numFmtId="164" fontId="26" fillId="2" borderId="4" xfId="0" quotePrefix="1" applyNumberFormat="1" applyFont="1" applyFill="1" applyBorder="1" applyAlignment="1">
      <alignment horizontal="right" wrapText="1"/>
    </xf>
    <xf numFmtId="0" fontId="28" fillId="2" borderId="3" xfId="0" quotePrefix="1" applyFont="1" applyFill="1" applyBorder="1" applyAlignment="1">
      <alignment horizontal="left" vertical="center"/>
    </xf>
    <xf numFmtId="0" fontId="29" fillId="2" borderId="3" xfId="0" quotePrefix="1" applyFont="1" applyFill="1" applyBorder="1" applyAlignment="1">
      <alignment horizontal="left" vertical="center"/>
    </xf>
    <xf numFmtId="164" fontId="28" fillId="2" borderId="4" xfId="0" quotePrefix="1" applyNumberFormat="1" applyFont="1" applyFill="1" applyBorder="1" applyAlignment="1">
      <alignment horizontal="right" wrapText="1"/>
    </xf>
    <xf numFmtId="0" fontId="26" fillId="2" borderId="3" xfId="0" quotePrefix="1" applyFont="1" applyFill="1" applyBorder="1" applyAlignment="1">
      <alignment horizontal="left" vertical="center" wrapText="1"/>
    </xf>
    <xf numFmtId="0" fontId="26" fillId="2" borderId="3" xfId="0" applyFont="1" applyFill="1" applyBorder="1" applyAlignment="1">
      <alignment horizontal="left" vertical="center"/>
    </xf>
    <xf numFmtId="0" fontId="28" fillId="2" borderId="3" xfId="0" applyFont="1" applyFill="1" applyBorder="1" applyAlignment="1">
      <alignment horizontal="left" vertical="center"/>
    </xf>
    <xf numFmtId="0" fontId="28" fillId="2" borderId="3" xfId="0" applyFont="1" applyFill="1" applyBorder="1" applyAlignment="1">
      <alignment vertical="center" wrapText="1"/>
    </xf>
    <xf numFmtId="0" fontId="26" fillId="9" borderId="3" xfId="0" applyFont="1" applyFill="1" applyBorder="1"/>
    <xf numFmtId="0" fontId="27" fillId="9" borderId="3" xfId="0" applyFont="1" applyFill="1" applyBorder="1" applyAlignment="1">
      <alignment vertical="center" wrapText="1"/>
    </xf>
    <xf numFmtId="4" fontId="26" fillId="9" borderId="3" xfId="0" applyNumberFormat="1" applyFont="1" applyFill="1" applyBorder="1" applyAlignment="1">
      <alignment horizontal="right" wrapText="1"/>
    </xf>
    <xf numFmtId="0" fontId="30" fillId="0" borderId="0" xfId="0" applyFont="1"/>
    <xf numFmtId="0" fontId="25" fillId="0" borderId="0" xfId="0" applyFont="1" applyAlignment="1">
      <alignment horizontal="center" vertical="center" wrapText="1"/>
    </xf>
    <xf numFmtId="4" fontId="25" fillId="2" borderId="4" xfId="0" applyNumberFormat="1" applyFont="1" applyFill="1" applyBorder="1" applyAlignment="1">
      <alignment horizontal="right"/>
    </xf>
    <xf numFmtId="0" fontId="27" fillId="2" borderId="3" xfId="0" applyFont="1" applyFill="1" applyBorder="1" applyAlignment="1">
      <alignment horizontal="left" vertical="center" wrapText="1"/>
    </xf>
    <xf numFmtId="4" fontId="27" fillId="2" borderId="4" xfId="0" applyNumberFormat="1" applyFont="1" applyFill="1" applyBorder="1" applyAlignment="1">
      <alignment horizontal="right" wrapText="1"/>
    </xf>
    <xf numFmtId="4" fontId="26" fillId="2" borderId="4" xfId="0" applyNumberFormat="1" applyFont="1" applyFill="1" applyBorder="1" applyAlignment="1">
      <alignment horizontal="right" wrapText="1"/>
    </xf>
    <xf numFmtId="4" fontId="23" fillId="2" borderId="4" xfId="0" applyNumberFormat="1" applyFont="1" applyFill="1" applyBorder="1" applyAlignment="1">
      <alignment horizontal="right"/>
    </xf>
    <xf numFmtId="4" fontId="23" fillId="2" borderId="3" xfId="0" applyNumberFormat="1" applyFont="1" applyFill="1" applyBorder="1" applyAlignment="1">
      <alignment horizontal="right"/>
    </xf>
    <xf numFmtId="4" fontId="27" fillId="2" borderId="4" xfId="0" quotePrefix="1" applyNumberFormat="1" applyFont="1" applyFill="1" applyBorder="1" applyAlignment="1">
      <alignment horizontal="right" wrapText="1"/>
    </xf>
    <xf numFmtId="4" fontId="26" fillId="2" borderId="4" xfId="0" quotePrefix="1" applyNumberFormat="1" applyFont="1" applyFill="1" applyBorder="1" applyAlignment="1">
      <alignment horizontal="right" wrapText="1"/>
    </xf>
    <xf numFmtId="4" fontId="28" fillId="2" borderId="4" xfId="0" quotePrefix="1" applyNumberFormat="1" applyFont="1" applyFill="1" applyBorder="1" applyAlignment="1">
      <alignment horizontal="right" wrapText="1"/>
    </xf>
    <xf numFmtId="0" fontId="28" fillId="2" borderId="3" xfId="0" quotePrefix="1" applyFont="1" applyFill="1" applyBorder="1" applyAlignment="1">
      <alignment horizontal="left"/>
    </xf>
    <xf numFmtId="0" fontId="28" fillId="2" borderId="3" xfId="0" quotePrefix="1" applyFont="1" applyFill="1" applyBorder="1" applyAlignment="1">
      <alignment horizontal="left" wrapText="1"/>
    </xf>
    <xf numFmtId="0" fontId="28" fillId="2" borderId="3" xfId="0" quotePrefix="1" applyFont="1" applyFill="1" applyBorder="1" applyAlignment="1">
      <alignment horizontal="left" vertical="center" wrapText="1"/>
    </xf>
    <xf numFmtId="4" fontId="23" fillId="2" borderId="3" xfId="0" applyNumberFormat="1" applyFont="1" applyFill="1" applyBorder="1" applyAlignment="1">
      <alignment horizontal="right" wrapText="1"/>
    </xf>
    <xf numFmtId="4" fontId="30" fillId="0" borderId="3" xfId="0" applyNumberFormat="1" applyFont="1" applyBorder="1" applyAlignment="1">
      <alignment horizontal="right"/>
    </xf>
    <xf numFmtId="0" fontId="27" fillId="2" borderId="3" xfId="0" quotePrefix="1" applyFont="1" applyFill="1" applyBorder="1" applyAlignment="1">
      <alignment horizontal="left" vertical="center" wrapText="1"/>
    </xf>
    <xf numFmtId="0" fontId="27" fillId="2" borderId="3" xfId="0" quotePrefix="1" applyFont="1" applyFill="1" applyBorder="1" applyAlignment="1">
      <alignment horizontal="left"/>
    </xf>
    <xf numFmtId="0" fontId="26" fillId="2" borderId="3" xfId="0" quotePrefix="1" applyFont="1" applyFill="1" applyBorder="1" applyAlignment="1">
      <alignment horizontal="left"/>
    </xf>
    <xf numFmtId="0" fontId="6" fillId="2" borderId="4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26" fillId="2" borderId="3" xfId="0" applyFont="1" applyFill="1" applyBorder="1" applyAlignment="1">
      <alignment vertical="center" wrapText="1"/>
    </xf>
    <xf numFmtId="0" fontId="27" fillId="2" borderId="3" xfId="0" applyFont="1" applyFill="1" applyBorder="1" applyAlignment="1">
      <alignment vertical="center" wrapText="1"/>
    </xf>
    <xf numFmtId="4" fontId="31" fillId="0" borderId="3" xfId="0" applyNumberFormat="1" applyFont="1" applyBorder="1" applyAlignment="1">
      <alignment horizontal="right" wrapText="1"/>
    </xf>
    <xf numFmtId="0" fontId="10" fillId="2" borderId="3" xfId="0" quotePrefix="1" applyFont="1" applyFill="1" applyBorder="1" applyAlignment="1">
      <alignment horizontal="left" vertical="center" wrapText="1"/>
    </xf>
    <xf numFmtId="4" fontId="23" fillId="2" borderId="4" xfId="0" applyNumberFormat="1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left" vertical="center" wrapText="1" indent="1"/>
    </xf>
    <xf numFmtId="0" fontId="6" fillId="2" borderId="2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  <xf numFmtId="0" fontId="10" fillId="10" borderId="3" xfId="0" applyFont="1" applyFill="1" applyBorder="1" applyAlignment="1">
      <alignment horizontal="left" vertical="center" wrapText="1"/>
    </xf>
    <xf numFmtId="4" fontId="6" fillId="10" borderId="4" xfId="0" applyNumberFormat="1" applyFont="1" applyFill="1" applyBorder="1" applyAlignment="1">
      <alignment horizontal="right"/>
    </xf>
    <xf numFmtId="0" fontId="10" fillId="9" borderId="3" xfId="0" applyFont="1" applyFill="1" applyBorder="1" applyAlignment="1">
      <alignment horizontal="left" vertical="center" wrapText="1"/>
    </xf>
    <xf numFmtId="4" fontId="6" fillId="9" borderId="4" xfId="0" applyNumberFormat="1" applyFont="1" applyFill="1" applyBorder="1" applyAlignment="1">
      <alignment horizontal="right"/>
    </xf>
    <xf numFmtId="4" fontId="9" fillId="2" borderId="4" xfId="0" applyNumberFormat="1" applyFont="1" applyFill="1" applyBorder="1" applyAlignment="1">
      <alignment horizontal="right"/>
    </xf>
    <xf numFmtId="0" fontId="25" fillId="2" borderId="4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6" fillId="11" borderId="4" xfId="0" applyFont="1" applyFill="1" applyBorder="1" applyAlignment="1">
      <alignment horizontal="left" vertical="center" wrapText="1"/>
    </xf>
    <xf numFmtId="4" fontId="6" fillId="11" borderId="4" xfId="0" applyNumberFormat="1" applyFont="1" applyFill="1" applyBorder="1" applyAlignment="1">
      <alignment horizontal="right"/>
    </xf>
    <xf numFmtId="4" fontId="33" fillId="0" borderId="0" xfId="0" applyNumberFormat="1" applyFont="1"/>
    <xf numFmtId="0" fontId="6" fillId="3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left" vertical="center" wrapText="1"/>
    </xf>
    <xf numFmtId="0" fontId="35" fillId="2" borderId="3" xfId="0" quotePrefix="1" applyFont="1" applyFill="1" applyBorder="1" applyAlignment="1">
      <alignment horizontal="left" vertical="center" wrapText="1" indent="1"/>
    </xf>
    <xf numFmtId="4" fontId="23" fillId="0" borderId="3" xfId="0" applyNumberFormat="1" applyFont="1" applyBorder="1" applyAlignment="1">
      <alignment horizontal="right" wrapText="1"/>
    </xf>
    <xf numFmtId="0" fontId="29" fillId="2" borderId="3" xfId="0" quotePrefix="1" applyFont="1" applyFill="1" applyBorder="1" applyAlignment="1">
      <alignment vertical="center" wrapText="1"/>
    </xf>
    <xf numFmtId="0" fontId="28" fillId="2" borderId="3" xfId="0" quotePrefix="1" applyFont="1" applyFill="1" applyBorder="1" applyAlignment="1">
      <alignment horizontal="left" vertical="center" wrapText="1" indent="1"/>
    </xf>
    <xf numFmtId="0" fontId="28" fillId="2" borderId="3" xfId="0" applyFont="1" applyFill="1" applyBorder="1" applyAlignment="1">
      <alignment horizontal="left" vertical="center" wrapText="1" indent="1"/>
    </xf>
    <xf numFmtId="4" fontId="23" fillId="0" borderId="3" xfId="0" applyNumberFormat="1" applyFont="1" applyBorder="1" applyAlignment="1">
      <alignment horizontal="right"/>
    </xf>
    <xf numFmtId="0" fontId="35" fillId="2" borderId="3" xfId="0" applyFont="1" applyFill="1" applyBorder="1" applyAlignment="1">
      <alignment horizontal="left" vertical="center" wrapText="1" indent="1"/>
    </xf>
    <xf numFmtId="0" fontId="26" fillId="2" borderId="3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left" vertical="center" wrapText="1"/>
    </xf>
    <xf numFmtId="0" fontId="29" fillId="2" borderId="3" xfId="0" applyFont="1" applyFill="1" applyBorder="1" applyAlignment="1">
      <alignment vertical="center" wrapText="1"/>
    </xf>
    <xf numFmtId="0" fontId="1" fillId="0" borderId="3" xfId="0" applyFont="1" applyBorder="1"/>
    <xf numFmtId="0" fontId="23" fillId="2" borderId="4" xfId="0" applyFont="1" applyFill="1" applyBorder="1" applyAlignment="1">
      <alignment horizontal="left" wrapText="1"/>
    </xf>
    <xf numFmtId="4" fontId="28" fillId="2" borderId="3" xfId="0" applyNumberFormat="1" applyFont="1" applyFill="1" applyBorder="1" applyAlignment="1">
      <alignment vertical="center" wrapText="1"/>
    </xf>
    <xf numFmtId="4" fontId="30" fillId="0" borderId="3" xfId="0" applyNumberFormat="1" applyFont="1" applyBorder="1"/>
    <xf numFmtId="4" fontId="30" fillId="0" borderId="3" xfId="0" applyNumberFormat="1" applyFont="1" applyBorder="1" applyAlignment="1">
      <alignment vertical="top" wrapText="1"/>
    </xf>
    <xf numFmtId="0" fontId="10" fillId="3" borderId="0" xfId="0" quotePrefix="1" applyFont="1" applyFill="1" applyAlignment="1">
      <alignment horizontal="left" vertical="center" wrapText="1"/>
    </xf>
    <xf numFmtId="0" fontId="9" fillId="3" borderId="0" xfId="0" applyFont="1" applyFill="1" applyAlignment="1">
      <alignment vertical="center" wrapText="1"/>
    </xf>
    <xf numFmtId="4" fontId="6" fillId="3" borderId="0" xfId="0" applyNumberFormat="1" applyFont="1" applyFill="1" applyAlignment="1">
      <alignment horizontal="right"/>
    </xf>
    <xf numFmtId="4" fontId="9" fillId="3" borderId="2" xfId="0" applyNumberFormat="1" applyFont="1" applyFill="1" applyBorder="1" applyAlignment="1">
      <alignment vertical="center"/>
    </xf>
    <xf numFmtId="4" fontId="10" fillId="3" borderId="1" xfId="0" applyNumberFormat="1" applyFont="1" applyFill="1" applyBorder="1" applyAlignment="1">
      <alignment horizontal="left" vertical="center"/>
    </xf>
    <xf numFmtId="4" fontId="2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4" fontId="3" fillId="0" borderId="0" xfId="0" applyNumberFormat="1" applyFont="1"/>
    <xf numFmtId="4" fontId="5" fillId="0" borderId="0" xfId="0" applyNumberFormat="1" applyFont="1" applyAlignment="1">
      <alignment horizontal="center" vertical="center" wrapText="1"/>
    </xf>
    <xf numFmtId="4" fontId="12" fillId="0" borderId="0" xfId="0" applyNumberFormat="1" applyFont="1" applyAlignment="1">
      <alignment wrapText="1"/>
    </xf>
    <xf numFmtId="4" fontId="6" fillId="0" borderId="1" xfId="0" quotePrefix="1" applyNumberFormat="1" applyFont="1" applyBorder="1" applyAlignment="1">
      <alignment horizontal="left" wrapText="1"/>
    </xf>
    <xf numFmtId="4" fontId="6" fillId="0" borderId="2" xfId="0" quotePrefix="1" applyNumberFormat="1" applyFont="1" applyBorder="1" applyAlignment="1">
      <alignment horizontal="left" wrapText="1"/>
    </xf>
    <xf numFmtId="4" fontId="6" fillId="0" borderId="2" xfId="0" quotePrefix="1" applyNumberFormat="1" applyFont="1" applyBorder="1" applyAlignment="1">
      <alignment horizontal="center" wrapText="1"/>
    </xf>
    <xf numFmtId="4" fontId="6" fillId="0" borderId="2" xfId="0" quotePrefix="1" applyNumberFormat="1" applyFont="1" applyBorder="1" applyAlignment="1">
      <alignment horizontal="left"/>
    </xf>
    <xf numFmtId="4" fontId="2" fillId="0" borderId="0" xfId="0" quotePrefix="1" applyNumberFormat="1" applyFont="1" applyAlignment="1">
      <alignment horizontal="center" vertical="center" wrapText="1"/>
    </xf>
    <xf numFmtId="4" fontId="10" fillId="4" borderId="1" xfId="0" quotePrefix="1" applyNumberFormat="1" applyFont="1" applyFill="1" applyBorder="1" applyAlignment="1">
      <alignment horizontal="right"/>
    </xf>
    <xf numFmtId="4" fontId="10" fillId="3" borderId="1" xfId="0" quotePrefix="1" applyNumberFormat="1" applyFont="1" applyFill="1" applyBorder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36" fillId="0" borderId="0" xfId="0" applyFont="1" applyAlignment="1">
      <alignment wrapText="1"/>
    </xf>
    <xf numFmtId="0" fontId="37" fillId="0" borderId="0" xfId="0" quotePrefix="1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9" fillId="0" borderId="0" xfId="0" applyFont="1"/>
    <xf numFmtId="0" fontId="10" fillId="0" borderId="1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center" wrapText="1"/>
    </xf>
    <xf numFmtId="0" fontId="10" fillId="0" borderId="2" xfId="0" quotePrefix="1" applyFont="1" applyBorder="1" applyAlignment="1">
      <alignment horizontal="left"/>
    </xf>
    <xf numFmtId="3" fontId="10" fillId="4" borderId="1" xfId="0" quotePrefix="1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39" fillId="0" borderId="0" xfId="0" applyFont="1"/>
    <xf numFmtId="4" fontId="10" fillId="2" borderId="4" xfId="0" applyNumberFormat="1" applyFont="1" applyFill="1" applyBorder="1" applyAlignment="1">
      <alignment horizontal="right"/>
    </xf>
    <xf numFmtId="0" fontId="25" fillId="2" borderId="1" xfId="0" applyFont="1" applyFill="1" applyBorder="1" applyAlignment="1">
      <alignment horizontal="left" vertical="center" wrapText="1" indent="1"/>
    </xf>
    <xf numFmtId="0" fontId="25" fillId="2" borderId="2" xfId="0" applyFont="1" applyFill="1" applyBorder="1" applyAlignment="1">
      <alignment horizontal="left" vertical="center" wrapText="1" indent="1"/>
    </xf>
    <xf numFmtId="0" fontId="25" fillId="2" borderId="4" xfId="0" applyFont="1" applyFill="1" applyBorder="1" applyAlignment="1">
      <alignment horizontal="left" vertical="center" wrapText="1" indent="1"/>
    </xf>
    <xf numFmtId="0" fontId="41" fillId="2" borderId="4" xfId="0" applyFont="1" applyFill="1" applyBorder="1" applyAlignment="1">
      <alignment horizontal="left" vertical="center" wrapText="1"/>
    </xf>
    <xf numFmtId="0" fontId="10" fillId="7" borderId="4" xfId="0" applyFont="1" applyFill="1" applyBorder="1" applyAlignment="1">
      <alignment horizontal="left" vertical="center" wrapText="1"/>
    </xf>
    <xf numFmtId="4" fontId="10" fillId="7" borderId="4" xfId="0" applyNumberFormat="1" applyFont="1" applyFill="1" applyBorder="1" applyAlignment="1">
      <alignment horizontal="right"/>
    </xf>
    <xf numFmtId="0" fontId="10" fillId="2" borderId="4" xfId="0" applyFont="1" applyFill="1" applyBorder="1" applyAlignment="1">
      <alignment horizontal="left" vertical="center" wrapText="1"/>
    </xf>
    <xf numFmtId="4" fontId="26" fillId="2" borderId="4" xfId="0" applyNumberFormat="1" applyFont="1" applyFill="1" applyBorder="1" applyAlignment="1">
      <alignment horizontal="right"/>
    </xf>
    <xf numFmtId="0" fontId="9" fillId="2" borderId="4" xfId="0" applyFont="1" applyFill="1" applyBorder="1" applyAlignment="1">
      <alignment horizontal="left" vertical="center" wrapText="1"/>
    </xf>
    <xf numFmtId="164" fontId="27" fillId="2" borderId="4" xfId="0" applyNumberFormat="1" applyFont="1" applyFill="1" applyBorder="1" applyAlignment="1">
      <alignment horizontal="right" wrapText="1"/>
    </xf>
    <xf numFmtId="164" fontId="29" fillId="2" borderId="4" xfId="0" applyNumberFormat="1" applyFont="1" applyFill="1" applyBorder="1" applyAlignment="1">
      <alignment horizontal="right" wrapText="1"/>
    </xf>
    <xf numFmtId="0" fontId="43" fillId="0" borderId="0" xfId="0" applyFont="1"/>
    <xf numFmtId="0" fontId="44" fillId="0" borderId="0" xfId="0" applyFont="1"/>
    <xf numFmtId="164" fontId="28" fillId="2" borderId="3" xfId="0" applyNumberFormat="1" applyFont="1" applyFill="1" applyBorder="1" applyAlignment="1">
      <alignment horizontal="right" wrapText="1"/>
    </xf>
    <xf numFmtId="4" fontId="28" fillId="2" borderId="3" xfId="0" applyNumberFormat="1" applyFont="1" applyFill="1" applyBorder="1" applyAlignment="1">
      <alignment horizontal="right"/>
    </xf>
    <xf numFmtId="0" fontId="0" fillId="0" borderId="3" xfId="0" applyBorder="1"/>
    <xf numFmtId="4" fontId="46" fillId="2" borderId="3" xfId="0" applyNumberFormat="1" applyFont="1" applyFill="1" applyBorder="1" applyAlignment="1">
      <alignment horizontal="center" vertical="center" wrapText="1"/>
    </xf>
    <xf numFmtId="0" fontId="49" fillId="2" borderId="3" xfId="0" applyFont="1" applyFill="1" applyBorder="1" applyAlignment="1">
      <alignment horizontal="center" vertical="center" wrapText="1"/>
    </xf>
    <xf numFmtId="4" fontId="49" fillId="2" borderId="3" xfId="0" applyNumberFormat="1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left" vertical="center" wrapText="1"/>
    </xf>
    <xf numFmtId="0" fontId="27" fillId="3" borderId="6" xfId="0" applyFont="1" applyFill="1" applyBorder="1" applyAlignment="1">
      <alignment horizontal="left" vertical="center" wrapText="1"/>
    </xf>
    <xf numFmtId="164" fontId="27" fillId="3" borderId="7" xfId="0" applyNumberFormat="1" applyFont="1" applyFill="1" applyBorder="1" applyAlignment="1">
      <alignment horizontal="right" wrapText="1"/>
    </xf>
    <xf numFmtId="0" fontId="49" fillId="4" borderId="3" xfId="0" applyFont="1" applyFill="1" applyBorder="1" applyAlignment="1">
      <alignment horizontal="center" vertical="center" wrapText="1"/>
    </xf>
    <xf numFmtId="0" fontId="50" fillId="4" borderId="3" xfId="0" applyFont="1" applyFill="1" applyBorder="1" applyAlignment="1">
      <alignment horizontal="center" vertical="center" wrapText="1"/>
    </xf>
    <xf numFmtId="0" fontId="49" fillId="4" borderId="4" xfId="0" applyFont="1" applyFill="1" applyBorder="1" applyAlignment="1">
      <alignment horizontal="center" vertical="center" wrapText="1"/>
    </xf>
    <xf numFmtId="0" fontId="50" fillId="4" borderId="4" xfId="0" applyFont="1" applyFill="1" applyBorder="1" applyAlignment="1">
      <alignment horizontal="center" vertical="center" wrapText="1"/>
    </xf>
    <xf numFmtId="0" fontId="48" fillId="0" borderId="3" xfId="0" applyFont="1" applyBorder="1" applyAlignment="1">
      <alignment horizontal="center"/>
    </xf>
    <xf numFmtId="0" fontId="51" fillId="2" borderId="3" xfId="0" applyFont="1" applyFill="1" applyBorder="1" applyAlignment="1">
      <alignment horizontal="center" vertical="center" wrapText="1"/>
    </xf>
    <xf numFmtId="0" fontId="47" fillId="2" borderId="4" xfId="0" applyFont="1" applyFill="1" applyBorder="1" applyAlignment="1" applyProtection="1">
      <alignment horizontal="center" vertical="center" wrapText="1"/>
      <protection hidden="1"/>
    </xf>
    <xf numFmtId="165" fontId="53" fillId="0" borderId="3" xfId="0" applyNumberFormat="1" applyFont="1" applyBorder="1"/>
    <xf numFmtId="0" fontId="53" fillId="0" borderId="3" xfId="0" applyFont="1" applyBorder="1"/>
    <xf numFmtId="0" fontId="23" fillId="2" borderId="1" xfId="0" applyFont="1" applyFill="1" applyBorder="1" applyAlignment="1">
      <alignment horizontal="left" vertical="center" wrapText="1" indent="1"/>
    </xf>
    <xf numFmtId="0" fontId="23" fillId="2" borderId="2" xfId="0" applyFont="1" applyFill="1" applyBorder="1" applyAlignment="1">
      <alignment horizontal="left" vertical="center" wrapText="1" indent="1"/>
    </xf>
    <xf numFmtId="0" fontId="23" fillId="2" borderId="4" xfId="0" applyFont="1" applyFill="1" applyBorder="1" applyAlignment="1">
      <alignment horizontal="left" vertical="center" wrapText="1" indent="1"/>
    </xf>
    <xf numFmtId="0" fontId="55" fillId="0" borderId="0" xfId="0" applyFont="1" applyProtection="1">
      <protection hidden="1"/>
    </xf>
    <xf numFmtId="4" fontId="56" fillId="2" borderId="3" xfId="0" applyNumberFormat="1" applyFont="1" applyFill="1" applyBorder="1" applyAlignment="1">
      <alignment horizontal="center" vertical="center" wrapText="1"/>
    </xf>
    <xf numFmtId="0" fontId="57" fillId="2" borderId="4" xfId="0" applyFont="1" applyFill="1" applyBorder="1" applyAlignment="1" applyProtection="1">
      <alignment horizontal="center" vertical="center" wrapText="1"/>
      <protection hidden="1"/>
    </xf>
    <xf numFmtId="2" fontId="58" fillId="0" borderId="3" xfId="0" applyNumberFormat="1" applyFont="1" applyBorder="1"/>
    <xf numFmtId="0" fontId="55" fillId="0" borderId="0" xfId="0" applyFont="1"/>
    <xf numFmtId="4" fontId="59" fillId="2" borderId="4" xfId="0" applyNumberFormat="1" applyFont="1" applyFill="1" applyBorder="1" applyAlignment="1">
      <alignment horizontal="right"/>
    </xf>
    <xf numFmtId="4" fontId="52" fillId="2" borderId="4" xfId="0" applyNumberFormat="1" applyFont="1" applyFill="1" applyBorder="1" applyAlignment="1">
      <alignment horizontal="right"/>
    </xf>
    <xf numFmtId="0" fontId="52" fillId="2" borderId="4" xfId="0" applyFont="1" applyFill="1" applyBorder="1" applyAlignment="1">
      <alignment horizontal="left" vertical="center" wrapText="1"/>
    </xf>
    <xf numFmtId="4" fontId="60" fillId="2" borderId="4" xfId="0" applyNumberFormat="1" applyFont="1" applyFill="1" applyBorder="1" applyAlignment="1">
      <alignment horizontal="right"/>
    </xf>
    <xf numFmtId="0" fontId="59" fillId="2" borderId="1" xfId="0" applyFont="1" applyFill="1" applyBorder="1" applyAlignment="1">
      <alignment horizontal="left" vertical="center" wrapText="1" indent="1"/>
    </xf>
    <xf numFmtId="0" fontId="59" fillId="2" borderId="2" xfId="0" applyFont="1" applyFill="1" applyBorder="1" applyAlignment="1">
      <alignment horizontal="left" vertical="center" wrapText="1" indent="1"/>
    </xf>
    <xf numFmtId="0" fontId="59" fillId="2" borderId="4" xfId="0" applyFont="1" applyFill="1" applyBorder="1" applyAlignment="1">
      <alignment horizontal="left" vertical="center" wrapText="1" indent="1"/>
    </xf>
    <xf numFmtId="0" fontId="59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4" fontId="1" fillId="0" borderId="0" xfId="0" applyNumberFormat="1" applyFont="1"/>
    <xf numFmtId="4" fontId="56" fillId="2" borderId="4" xfId="0" applyNumberFormat="1" applyFont="1" applyFill="1" applyBorder="1" applyAlignment="1">
      <alignment horizontal="right"/>
    </xf>
    <xf numFmtId="3" fontId="49" fillId="2" borderId="3" xfId="0" applyNumberFormat="1" applyFont="1" applyFill="1" applyBorder="1" applyAlignment="1">
      <alignment horizontal="center" vertical="center" wrapText="1"/>
    </xf>
    <xf numFmtId="4" fontId="25" fillId="2" borderId="3" xfId="0" applyNumberFormat="1" applyFont="1" applyFill="1" applyBorder="1" applyAlignment="1">
      <alignment horizontal="right"/>
    </xf>
    <xf numFmtId="4" fontId="53" fillId="0" borderId="3" xfId="0" applyNumberFormat="1" applyFon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53" fillId="2" borderId="3" xfId="0" applyFont="1" applyFill="1" applyBorder="1"/>
    <xf numFmtId="164" fontId="27" fillId="2" borderId="4" xfId="0" quotePrefix="1" applyNumberFormat="1" applyFont="1" applyFill="1" applyBorder="1" applyAlignment="1">
      <alignment horizontal="right" wrapText="1"/>
    </xf>
    <xf numFmtId="0" fontId="18" fillId="2" borderId="4" xfId="0" applyFont="1" applyFill="1" applyBorder="1" applyAlignment="1">
      <alignment horizontal="left" vertical="center" wrapText="1"/>
    </xf>
    <xf numFmtId="4" fontId="27" fillId="2" borderId="4" xfId="0" applyNumberFormat="1" applyFont="1" applyFill="1" applyBorder="1" applyAlignment="1">
      <alignment horizontal="right" vertical="center" wrapText="1"/>
    </xf>
    <xf numFmtId="4" fontId="53" fillId="2" borderId="3" xfId="0" applyNumberFormat="1" applyFont="1" applyFill="1" applyBorder="1"/>
    <xf numFmtId="0" fontId="0" fillId="2" borderId="0" xfId="0" applyFill="1"/>
    <xf numFmtId="4" fontId="31" fillId="2" borderId="3" xfId="0" applyNumberFormat="1" applyFont="1" applyFill="1" applyBorder="1" applyAlignment="1">
      <alignment horizontal="right" wrapText="1"/>
    </xf>
    <xf numFmtId="4" fontId="30" fillId="2" borderId="3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4" fontId="10" fillId="0" borderId="1" xfId="0" quotePrefix="1" applyNumberFormat="1" applyFont="1" applyBorder="1" applyAlignment="1">
      <alignment horizontal="left" vertical="center"/>
    </xf>
    <xf numFmtId="4" fontId="9" fillId="0" borderId="2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4" fontId="10" fillId="3" borderId="1" xfId="0" applyNumberFormat="1" applyFont="1" applyFill="1" applyBorder="1" applyAlignment="1">
      <alignment horizontal="left" vertical="center" wrapText="1"/>
    </xf>
    <xf numFmtId="4" fontId="9" fillId="3" borderId="2" xfId="0" applyNumberFormat="1" applyFont="1" applyFill="1" applyBorder="1" applyAlignment="1">
      <alignment vertical="center" wrapText="1"/>
    </xf>
    <xf numFmtId="4" fontId="9" fillId="3" borderId="2" xfId="0" applyNumberFormat="1" applyFont="1" applyFill="1" applyBorder="1" applyAlignment="1">
      <alignment vertical="center"/>
    </xf>
    <xf numFmtId="4" fontId="10" fillId="0" borderId="1" xfId="0" applyNumberFormat="1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vertical="center" wrapText="1"/>
    </xf>
    <xf numFmtId="4" fontId="10" fillId="0" borderId="1" xfId="0" quotePrefix="1" applyNumberFormat="1" applyFont="1" applyBorder="1" applyAlignment="1">
      <alignment horizontal="left" vertical="center" wrapText="1"/>
    </xf>
    <xf numFmtId="4" fontId="10" fillId="3" borderId="1" xfId="0" quotePrefix="1" applyNumberFormat="1" applyFont="1" applyFill="1" applyBorder="1" applyAlignment="1">
      <alignment horizontal="left" vertical="center" wrapText="1"/>
    </xf>
    <xf numFmtId="4" fontId="5" fillId="0" borderId="0" xfId="0" applyNumberFormat="1" applyFont="1" applyAlignment="1">
      <alignment horizontal="center" vertical="center" wrapText="1"/>
    </xf>
    <xf numFmtId="4" fontId="12" fillId="0" borderId="0" xfId="0" applyNumberFormat="1" applyFont="1" applyAlignment="1">
      <alignment wrapText="1"/>
    </xf>
    <xf numFmtId="0" fontId="49" fillId="0" borderId="1" xfId="0" quotePrefix="1" applyFont="1" applyBorder="1" applyAlignment="1">
      <alignment horizontal="center" wrapText="1"/>
    </xf>
    <xf numFmtId="0" fontId="48" fillId="0" borderId="2" xfId="0" applyFont="1" applyBorder="1" applyAlignment="1">
      <alignment horizontal="center"/>
    </xf>
    <xf numFmtId="0" fontId="48" fillId="0" borderId="4" xfId="0" applyFont="1" applyBorder="1" applyAlignment="1">
      <alignment horizontal="center"/>
    </xf>
    <xf numFmtId="0" fontId="14" fillId="0" borderId="0" xfId="0" applyFont="1" applyAlignment="1">
      <alignment wrapText="1"/>
    </xf>
    <xf numFmtId="0" fontId="16" fillId="0" borderId="0" xfId="0" applyFont="1" applyAlignment="1">
      <alignment wrapText="1"/>
    </xf>
    <xf numFmtId="4" fontId="10" fillId="4" borderId="1" xfId="0" applyNumberFormat="1" applyFont="1" applyFill="1" applyBorder="1" applyAlignment="1">
      <alignment horizontal="left" vertical="center" wrapText="1"/>
    </xf>
    <xf numFmtId="4" fontId="10" fillId="4" borderId="2" xfId="0" applyNumberFormat="1" applyFont="1" applyFill="1" applyBorder="1" applyAlignment="1">
      <alignment horizontal="left" vertical="center" wrapText="1"/>
    </xf>
    <xf numFmtId="4" fontId="10" fillId="4" borderId="4" xfId="0" applyNumberFormat="1" applyFont="1" applyFill="1" applyBorder="1" applyAlignment="1">
      <alignment horizontal="left" vertical="center" wrapText="1"/>
    </xf>
    <xf numFmtId="4" fontId="10" fillId="3" borderId="2" xfId="0" applyNumberFormat="1" applyFont="1" applyFill="1" applyBorder="1" applyAlignment="1">
      <alignment horizontal="left" vertical="center" wrapText="1"/>
    </xf>
    <xf numFmtId="4" fontId="10" fillId="3" borderId="4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0" fillId="3" borderId="1" xfId="0" quotePrefix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47" fillId="2" borderId="1" xfId="0" applyFont="1" applyFill="1" applyBorder="1" applyAlignment="1" applyProtection="1">
      <alignment horizontal="center" vertical="center" wrapText="1"/>
      <protection hidden="1"/>
    </xf>
    <xf numFmtId="0" fontId="48" fillId="2" borderId="2" xfId="0" applyFont="1" applyFill="1" applyBorder="1" applyAlignment="1">
      <alignment horizontal="center" vertical="center" wrapText="1"/>
    </xf>
    <xf numFmtId="0" fontId="48" fillId="2" borderId="4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8" fillId="5" borderId="2" xfId="0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left" vertical="center" wrapText="1"/>
    </xf>
    <xf numFmtId="0" fontId="10" fillId="7" borderId="4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 indent="1"/>
    </xf>
    <xf numFmtId="0" fontId="42" fillId="0" borderId="2" xfId="0" applyFont="1" applyBorder="1" applyAlignment="1">
      <alignment horizontal="left" vertical="center" wrapText="1" indent="1"/>
    </xf>
    <xf numFmtId="0" fontId="42" fillId="0" borderId="4" xfId="0" applyFont="1" applyBorder="1" applyAlignment="1">
      <alignment horizontal="left" vertical="center" wrapText="1" indent="1"/>
    </xf>
    <xf numFmtId="0" fontId="9" fillId="2" borderId="1" xfId="0" applyFont="1" applyFill="1" applyBorder="1" applyAlignment="1">
      <alignment horizontal="left" vertical="center" wrapText="1" indent="1"/>
    </xf>
    <xf numFmtId="0" fontId="19" fillId="0" borderId="2" xfId="0" applyFont="1" applyBorder="1" applyAlignment="1">
      <alignment horizontal="left" vertical="center" wrapText="1" indent="1"/>
    </xf>
    <xf numFmtId="0" fontId="19" fillId="0" borderId="4" xfId="0" applyFont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0" fontId="0" fillId="0" borderId="2" xfId="0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6" fillId="2" borderId="2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25" fillId="2" borderId="1" xfId="0" applyFont="1" applyFill="1" applyBorder="1" applyAlignment="1">
      <alignment horizontal="left" vertical="center" wrapText="1" indent="1"/>
    </xf>
    <xf numFmtId="0" fontId="25" fillId="2" borderId="2" xfId="0" applyFont="1" applyFill="1" applyBorder="1" applyAlignment="1">
      <alignment horizontal="left" vertical="center" wrapText="1" indent="1"/>
    </xf>
    <xf numFmtId="0" fontId="25" fillId="2" borderId="4" xfId="0" applyFont="1" applyFill="1" applyBorder="1" applyAlignment="1">
      <alignment horizontal="left" vertical="center" wrapText="1" indent="1"/>
    </xf>
    <xf numFmtId="0" fontId="23" fillId="2" borderId="1" xfId="0" applyFont="1" applyFill="1" applyBorder="1" applyAlignment="1">
      <alignment horizontal="left" vertical="center" wrapText="1" indent="1"/>
    </xf>
    <xf numFmtId="0" fontId="23" fillId="2" borderId="2" xfId="0" applyFont="1" applyFill="1" applyBorder="1" applyAlignment="1">
      <alignment horizontal="left" vertical="center" wrapText="1" indent="1"/>
    </xf>
    <xf numFmtId="0" fontId="23" fillId="2" borderId="4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wrapText="1"/>
      <protection hidden="1"/>
    </xf>
    <xf numFmtId="0" fontId="6" fillId="4" borderId="1" xfId="0" applyFont="1" applyFill="1" applyBorder="1" applyAlignment="1" applyProtection="1">
      <alignment horizontal="center" vertical="center" wrapText="1"/>
      <protection hidden="1"/>
    </xf>
    <xf numFmtId="0" fontId="13" fillId="4" borderId="2" xfId="0" applyFont="1" applyFill="1" applyBorder="1" applyAlignment="1" applyProtection="1">
      <alignment horizontal="center" vertical="center" wrapText="1"/>
      <protection hidden="1"/>
    </xf>
    <xf numFmtId="0" fontId="13" fillId="4" borderId="4" xfId="0" applyFont="1" applyFill="1" applyBorder="1" applyAlignment="1" applyProtection="1">
      <alignment horizontal="center" vertical="center" wrapText="1"/>
      <protection hidden="1"/>
    </xf>
    <xf numFmtId="0" fontId="10" fillId="8" borderId="1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left" vertical="center" wrapText="1"/>
    </xf>
    <xf numFmtId="0" fontId="0" fillId="11" borderId="2" xfId="0" applyFill="1" applyBorder="1" applyAlignment="1">
      <alignment horizontal="left" vertical="center" wrapText="1"/>
    </xf>
    <xf numFmtId="0" fontId="0" fillId="11" borderId="4" xfId="0" applyFill="1" applyBorder="1" applyAlignment="1">
      <alignment horizontal="left" vertical="center" wrapText="1"/>
    </xf>
    <xf numFmtId="0" fontId="52" fillId="2" borderId="1" xfId="0" applyFont="1" applyFill="1" applyBorder="1" applyAlignment="1">
      <alignment horizontal="left" vertical="center" wrapText="1" indent="1"/>
    </xf>
    <xf numFmtId="0" fontId="52" fillId="2" borderId="2" xfId="0" applyFont="1" applyFill="1" applyBorder="1" applyAlignment="1">
      <alignment horizontal="left" vertical="center" wrapText="1" indent="1"/>
    </xf>
    <xf numFmtId="0" fontId="52" fillId="2" borderId="4" xfId="0" applyFont="1" applyFill="1" applyBorder="1" applyAlignment="1">
      <alignment horizontal="left" vertical="center" wrapText="1" indent="1"/>
    </xf>
    <xf numFmtId="0" fontId="0" fillId="0" borderId="0" xfId="0" applyAlignment="1">
      <alignment horizontal="center"/>
    </xf>
    <xf numFmtId="0" fontId="12" fillId="0" borderId="0" xfId="0" applyFont="1" applyAlignment="1">
      <alignment wrapText="1"/>
    </xf>
    <xf numFmtId="0" fontId="10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1" fillId="0" borderId="0" xfId="0" applyFont="1" applyAlignment="1">
      <alignment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/>
    </xf>
    <xf numFmtId="0" fontId="10" fillId="2" borderId="2" xfId="0" applyFont="1" applyFill="1" applyBorder="1" applyAlignment="1">
      <alignment horizontal="left" vertical="center" wrapText="1" indent="1"/>
    </xf>
    <xf numFmtId="0" fontId="10" fillId="2" borderId="4" xfId="0" applyFont="1" applyFill="1" applyBorder="1" applyAlignment="1">
      <alignment horizontal="left" vertical="center" wrapText="1" inden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201BD-BB1D-4A69-9EF4-10687F02ADEA}">
  <dimension ref="A1:I49"/>
  <sheetViews>
    <sheetView tabSelected="1" zoomScaleNormal="100" workbookViewId="0">
      <selection activeCell="P11" sqref="P11"/>
    </sheetView>
  </sheetViews>
  <sheetFormatPr defaultRowHeight="15" x14ac:dyDescent="0.25"/>
  <cols>
    <col min="5" max="5" width="24.7109375" customWidth="1"/>
    <col min="6" max="7" width="30.85546875" customWidth="1"/>
    <col min="8" max="8" width="4.42578125" customWidth="1"/>
    <col min="9" max="9" width="30.85546875" customWidth="1"/>
  </cols>
  <sheetData>
    <row r="1" spans="1:9" ht="15.75" customHeight="1" x14ac:dyDescent="0.25">
      <c r="A1" s="241" t="s">
        <v>397</v>
      </c>
      <c r="B1" s="241"/>
      <c r="C1" s="241"/>
      <c r="D1" s="241"/>
      <c r="E1" s="241"/>
      <c r="F1" s="241"/>
      <c r="G1" s="241"/>
      <c r="H1" s="241"/>
      <c r="I1" s="241"/>
    </row>
    <row r="2" spans="1:9" ht="18" x14ac:dyDescent="0.25">
      <c r="A2" s="228"/>
      <c r="B2" s="228"/>
      <c r="C2" s="228"/>
      <c r="D2" s="228"/>
      <c r="E2" s="228"/>
      <c r="F2" s="228"/>
      <c r="G2" s="228"/>
      <c r="H2" s="227"/>
      <c r="I2" s="228"/>
    </row>
    <row r="3" spans="1:9" ht="15.75" x14ac:dyDescent="0.25">
      <c r="A3" s="244" t="s">
        <v>22</v>
      </c>
      <c r="B3" s="244"/>
      <c r="C3" s="244"/>
      <c r="D3" s="244"/>
      <c r="E3" s="244"/>
      <c r="F3" s="244"/>
      <c r="G3" s="244"/>
      <c r="H3" s="244"/>
      <c r="I3" s="244"/>
    </row>
    <row r="4" spans="1:9" ht="18" x14ac:dyDescent="0.25">
      <c r="A4" s="228"/>
      <c r="B4" s="228"/>
      <c r="C4" s="228"/>
      <c r="D4" s="228"/>
      <c r="E4" s="228"/>
      <c r="F4" s="229"/>
      <c r="G4" s="229"/>
      <c r="H4" s="227"/>
      <c r="I4" s="229"/>
    </row>
    <row r="5" spans="1:9" ht="15.75" x14ac:dyDescent="0.25">
      <c r="A5" s="244" t="s">
        <v>26</v>
      </c>
      <c r="B5" s="244"/>
      <c r="C5" s="244"/>
      <c r="D5" s="244"/>
      <c r="E5" s="244"/>
      <c r="F5" s="244"/>
      <c r="G5" s="244"/>
      <c r="H5" s="244"/>
      <c r="I5" s="244"/>
    </row>
    <row r="6" spans="1:9" ht="18" x14ac:dyDescent="0.25">
      <c r="A6" s="230"/>
      <c r="B6" s="231"/>
      <c r="C6" s="231"/>
      <c r="D6" s="231"/>
      <c r="E6" s="232"/>
      <c r="F6" s="7"/>
      <c r="G6" s="7"/>
      <c r="H6" s="227"/>
      <c r="I6" s="7"/>
    </row>
    <row r="7" spans="1:9" ht="56.25" x14ac:dyDescent="0.25">
      <c r="A7" s="16"/>
      <c r="B7" s="17"/>
      <c r="C7" s="17"/>
      <c r="D7" s="18"/>
      <c r="E7" s="19"/>
      <c r="F7" s="3" t="s">
        <v>374</v>
      </c>
      <c r="G7" s="3" t="s">
        <v>385</v>
      </c>
      <c r="H7" s="190" t="s">
        <v>375</v>
      </c>
      <c r="I7" s="3" t="s">
        <v>386</v>
      </c>
    </row>
    <row r="8" spans="1:9" x14ac:dyDescent="0.25">
      <c r="A8" s="254">
        <v>1</v>
      </c>
      <c r="B8" s="255"/>
      <c r="C8" s="255"/>
      <c r="D8" s="255"/>
      <c r="E8" s="256"/>
      <c r="F8" s="191">
        <v>2</v>
      </c>
      <c r="G8" s="191">
        <v>3</v>
      </c>
      <c r="H8" s="192">
        <v>4</v>
      </c>
      <c r="I8" s="191">
        <v>5</v>
      </c>
    </row>
    <row r="9" spans="1:9" x14ac:dyDescent="0.25">
      <c r="A9" s="245" t="s">
        <v>0</v>
      </c>
      <c r="B9" s="246"/>
      <c r="C9" s="246"/>
      <c r="D9" s="246"/>
      <c r="E9" s="247"/>
      <c r="F9" s="34">
        <f>F10</f>
        <v>3497946</v>
      </c>
      <c r="G9" s="34">
        <f>G10</f>
        <v>-197891.89999999991</v>
      </c>
      <c r="H9" s="203" t="e">
        <f>G9/#REF!*100</f>
        <v>#REF!</v>
      </c>
      <c r="I9" s="34">
        <f>I10</f>
        <v>3300054.1</v>
      </c>
    </row>
    <row r="10" spans="1:9" x14ac:dyDescent="0.25">
      <c r="A10" s="248" t="s">
        <v>308</v>
      </c>
      <c r="B10" s="249"/>
      <c r="C10" s="249"/>
      <c r="D10" s="249"/>
      <c r="E10" s="243"/>
      <c r="F10" s="33">
        <v>3497946</v>
      </c>
      <c r="G10" s="33">
        <f>I10-F10</f>
        <v>-197891.89999999991</v>
      </c>
      <c r="H10" s="203" t="e">
        <f>G10/#REF!*100</f>
        <v>#REF!</v>
      </c>
      <c r="I10" s="33">
        <v>3300054.1</v>
      </c>
    </row>
    <row r="11" spans="1:9" x14ac:dyDescent="0.25">
      <c r="A11" s="242" t="s">
        <v>309</v>
      </c>
      <c r="B11" s="243"/>
      <c r="C11" s="243"/>
      <c r="D11" s="243"/>
      <c r="E11" s="243"/>
      <c r="F11" s="33"/>
      <c r="G11" s="33"/>
      <c r="H11" s="203" t="e">
        <f>G11/#REF!*100</f>
        <v>#REF!</v>
      </c>
      <c r="I11" s="33"/>
    </row>
    <row r="12" spans="1:9" x14ac:dyDescent="0.25">
      <c r="A12" s="148" t="s">
        <v>2</v>
      </c>
      <c r="B12" s="147"/>
      <c r="C12" s="147"/>
      <c r="D12" s="147"/>
      <c r="E12" s="147"/>
      <c r="F12" s="34">
        <f t="shared" ref="F12" si="0">F13+F14</f>
        <v>3494506.1500000004</v>
      </c>
      <c r="G12" s="34">
        <f t="shared" ref="G12:I12" si="1">G13+G14</f>
        <v>-197891.90000000026</v>
      </c>
      <c r="H12" s="203" t="e">
        <f>G12/#REF!*100</f>
        <v>#REF!</v>
      </c>
      <c r="I12" s="34">
        <f t="shared" si="1"/>
        <v>3296614.25</v>
      </c>
    </row>
    <row r="13" spans="1:9" x14ac:dyDescent="0.25">
      <c r="A13" s="250" t="s">
        <v>310</v>
      </c>
      <c r="B13" s="249"/>
      <c r="C13" s="249"/>
      <c r="D13" s="249"/>
      <c r="E13" s="249"/>
      <c r="F13" s="33">
        <v>3014854.66</v>
      </c>
      <c r="G13" s="33">
        <f>I13-F13</f>
        <v>-4146.0300000002608</v>
      </c>
      <c r="H13" s="203" t="e">
        <f>G13/#REF!*100</f>
        <v>#REF!</v>
      </c>
      <c r="I13" s="33">
        <v>3010708.63</v>
      </c>
    </row>
    <row r="14" spans="1:9" x14ac:dyDescent="0.25">
      <c r="A14" s="242" t="s">
        <v>311</v>
      </c>
      <c r="B14" s="243"/>
      <c r="C14" s="243"/>
      <c r="D14" s="243"/>
      <c r="E14" s="243"/>
      <c r="F14" s="33">
        <v>479651.49</v>
      </c>
      <c r="G14" s="33">
        <f t="shared" ref="G14:G15" si="2">I14-F14</f>
        <v>-193745.87</v>
      </c>
      <c r="H14" s="203" t="e">
        <f>G14/#REF!*100</f>
        <v>#REF!</v>
      </c>
      <c r="I14" s="33">
        <v>285905.62</v>
      </c>
    </row>
    <row r="15" spans="1:9" x14ac:dyDescent="0.25">
      <c r="A15" s="251" t="s">
        <v>3</v>
      </c>
      <c r="B15" s="246"/>
      <c r="C15" s="246"/>
      <c r="D15" s="246"/>
      <c r="E15" s="246"/>
      <c r="F15" s="34">
        <f>F9-F12</f>
        <v>3439.8499999996275</v>
      </c>
      <c r="G15" s="33">
        <f t="shared" si="2"/>
        <v>4.6566128730773926E-10</v>
      </c>
      <c r="H15" s="203" t="e">
        <f>G15/#REF!*100</f>
        <v>#REF!</v>
      </c>
      <c r="I15" s="34">
        <f>I9-I12</f>
        <v>3439.8500000000931</v>
      </c>
    </row>
    <row r="16" spans="1:9" ht="18" x14ac:dyDescent="0.25">
      <c r="A16" s="149"/>
      <c r="B16" s="150"/>
      <c r="C16" s="150"/>
      <c r="D16" s="150"/>
      <c r="E16" s="150"/>
      <c r="F16" s="151"/>
      <c r="G16" s="151"/>
      <c r="I16" s="151"/>
    </row>
    <row r="17" spans="1:9" ht="15.75" x14ac:dyDescent="0.25">
      <c r="A17" s="252" t="s">
        <v>27</v>
      </c>
      <c r="B17" s="253"/>
      <c r="C17" s="253"/>
      <c r="D17" s="253"/>
      <c r="E17" s="253"/>
      <c r="F17" s="253"/>
    </row>
    <row r="18" spans="1:9" ht="18" x14ac:dyDescent="0.25">
      <c r="A18" s="149"/>
      <c r="B18" s="150"/>
      <c r="C18" s="150"/>
      <c r="D18" s="150"/>
      <c r="E18" s="150"/>
      <c r="F18" s="151"/>
      <c r="G18" s="151"/>
      <c r="I18" s="151"/>
    </row>
    <row r="19" spans="1:9" ht="56.25" x14ac:dyDescent="0.25">
      <c r="A19" s="154"/>
      <c r="B19" s="155"/>
      <c r="C19" s="155"/>
      <c r="D19" s="156"/>
      <c r="E19" s="157"/>
      <c r="F19" s="3" t="s">
        <v>374</v>
      </c>
      <c r="G19" s="3" t="s">
        <v>373</v>
      </c>
      <c r="H19" s="190" t="s">
        <v>375</v>
      </c>
      <c r="I19" s="3" t="s">
        <v>386</v>
      </c>
    </row>
    <row r="20" spans="1:9" x14ac:dyDescent="0.25">
      <c r="A20" s="242" t="s">
        <v>312</v>
      </c>
      <c r="B20" s="243"/>
      <c r="C20" s="243"/>
      <c r="D20" s="243"/>
      <c r="E20" s="243"/>
      <c r="F20" s="33"/>
      <c r="G20" s="33"/>
      <c r="H20" s="204"/>
      <c r="I20" s="33"/>
    </row>
    <row r="21" spans="1:9" x14ac:dyDescent="0.25">
      <c r="A21" s="242" t="s">
        <v>313</v>
      </c>
      <c r="B21" s="243"/>
      <c r="C21" s="243"/>
      <c r="D21" s="243"/>
      <c r="E21" s="243"/>
      <c r="F21" s="33"/>
      <c r="G21" s="33"/>
      <c r="H21" s="204"/>
      <c r="I21" s="33"/>
    </row>
    <row r="22" spans="1:9" x14ac:dyDescent="0.25">
      <c r="A22" s="251" t="s">
        <v>5</v>
      </c>
      <c r="B22" s="246"/>
      <c r="C22" s="246"/>
      <c r="D22" s="246"/>
      <c r="E22" s="246"/>
      <c r="F22" s="34">
        <f t="shared" ref="F22" si="3">F20-F21</f>
        <v>0</v>
      </c>
      <c r="G22" s="34">
        <f t="shared" ref="G22:I22" si="4">G20-G21</f>
        <v>0</v>
      </c>
      <c r="H22" s="204"/>
      <c r="I22" s="34">
        <f t="shared" si="4"/>
        <v>0</v>
      </c>
    </row>
    <row r="23" spans="1:9" x14ac:dyDescent="0.25">
      <c r="A23" s="251" t="s">
        <v>6</v>
      </c>
      <c r="B23" s="246"/>
      <c r="C23" s="246"/>
      <c r="D23" s="246"/>
      <c r="E23" s="246"/>
      <c r="F23" s="34">
        <f t="shared" ref="F23" si="5">F15+F22</f>
        <v>3439.8499999996275</v>
      </c>
      <c r="G23" s="34">
        <f t="shared" ref="G23:I23" si="6">G15+G22</f>
        <v>4.6566128730773926E-10</v>
      </c>
      <c r="H23" s="204"/>
      <c r="I23" s="34">
        <f t="shared" si="6"/>
        <v>3439.8500000000931</v>
      </c>
    </row>
    <row r="24" spans="1:9" ht="18" x14ac:dyDescent="0.25">
      <c r="A24" s="158"/>
      <c r="B24" s="150"/>
      <c r="C24" s="150"/>
      <c r="D24" s="150"/>
      <c r="E24" s="150"/>
      <c r="F24" s="151"/>
      <c r="G24" s="151"/>
      <c r="I24" s="151"/>
    </row>
    <row r="25" spans="1:9" ht="15.75" x14ac:dyDescent="0.25">
      <c r="A25" s="252" t="s">
        <v>316</v>
      </c>
      <c r="B25" s="253"/>
      <c r="C25" s="253"/>
      <c r="D25" s="253"/>
      <c r="E25" s="253"/>
      <c r="F25" s="253"/>
    </row>
    <row r="26" spans="1:9" ht="15.75" x14ac:dyDescent="0.25">
      <c r="A26" s="152"/>
      <c r="B26" s="153"/>
      <c r="C26" s="153"/>
      <c r="D26" s="153"/>
      <c r="E26" s="153"/>
      <c r="F26" s="153"/>
      <c r="G26" s="153"/>
      <c r="I26" s="153"/>
    </row>
    <row r="27" spans="1:9" ht="56.25" x14ac:dyDescent="0.25">
      <c r="A27" s="154"/>
      <c r="B27" s="155"/>
      <c r="C27" s="155"/>
      <c r="D27" s="156"/>
      <c r="E27" s="157"/>
      <c r="F27" s="3" t="s">
        <v>374</v>
      </c>
      <c r="G27" s="3" t="s">
        <v>373</v>
      </c>
      <c r="H27" s="190" t="s">
        <v>375</v>
      </c>
      <c r="I27" s="3" t="s">
        <v>386</v>
      </c>
    </row>
    <row r="28" spans="1:9" ht="15" customHeight="1" x14ac:dyDescent="0.25">
      <c r="A28" s="259" t="s">
        <v>317</v>
      </c>
      <c r="B28" s="260"/>
      <c r="C28" s="260"/>
      <c r="D28" s="260"/>
      <c r="E28" s="261"/>
      <c r="F28" s="159"/>
      <c r="G28" s="159"/>
      <c r="H28" s="204"/>
      <c r="I28" s="159"/>
    </row>
    <row r="29" spans="1:9" ht="15" customHeight="1" x14ac:dyDescent="0.25">
      <c r="A29" s="251" t="s">
        <v>318</v>
      </c>
      <c r="B29" s="246"/>
      <c r="C29" s="246"/>
      <c r="D29" s="246"/>
      <c r="E29" s="246"/>
      <c r="F29" s="160"/>
      <c r="G29" s="160"/>
      <c r="H29" s="204"/>
      <c r="I29" s="160"/>
    </row>
    <row r="30" spans="1:9" ht="42" customHeight="1" x14ac:dyDescent="0.25">
      <c r="A30" s="245" t="s">
        <v>319</v>
      </c>
      <c r="B30" s="262"/>
      <c r="C30" s="262"/>
      <c r="D30" s="262"/>
      <c r="E30" s="263"/>
      <c r="F30" s="160"/>
      <c r="G30" s="160"/>
      <c r="H30" s="204"/>
      <c r="I30" s="160"/>
    </row>
    <row r="31" spans="1:9" ht="15.75" x14ac:dyDescent="0.25">
      <c r="A31" s="161"/>
      <c r="B31" s="162"/>
      <c r="C31" s="162"/>
      <c r="D31" s="162"/>
      <c r="E31" s="162"/>
      <c r="F31" s="162"/>
      <c r="G31" s="162"/>
      <c r="I31" s="162"/>
    </row>
    <row r="32" spans="1:9" ht="15.75" x14ac:dyDescent="0.25">
      <c r="A32" s="264" t="s">
        <v>320</v>
      </c>
      <c r="B32" s="264"/>
      <c r="C32" s="264"/>
      <c r="D32" s="264"/>
      <c r="E32" s="264"/>
      <c r="F32" s="264"/>
    </row>
    <row r="33" spans="1:9" ht="18" x14ac:dyDescent="0.25">
      <c r="A33" s="163"/>
      <c r="B33" s="164"/>
      <c r="C33" s="164"/>
      <c r="D33" s="164"/>
      <c r="E33" s="164"/>
      <c r="F33" s="165"/>
      <c r="G33" s="165"/>
      <c r="I33" s="165"/>
    </row>
    <row r="34" spans="1:9" ht="56.25" x14ac:dyDescent="0.25">
      <c r="A34" s="166"/>
      <c r="B34" s="167"/>
      <c r="C34" s="167"/>
      <c r="D34" s="168"/>
      <c r="E34" s="169"/>
      <c r="F34" s="3" t="s">
        <v>374</v>
      </c>
      <c r="G34" s="3" t="s">
        <v>373</v>
      </c>
      <c r="H34" s="190" t="s">
        <v>375</v>
      </c>
      <c r="I34" s="3" t="s">
        <v>386</v>
      </c>
    </row>
    <row r="35" spans="1:9" x14ac:dyDescent="0.25">
      <c r="A35" s="265" t="s">
        <v>317</v>
      </c>
      <c r="B35" s="266"/>
      <c r="C35" s="266"/>
      <c r="D35" s="266"/>
      <c r="E35" s="267"/>
      <c r="F35" s="170">
        <v>0</v>
      </c>
      <c r="G35" s="170">
        <f>F38</f>
        <v>0</v>
      </c>
      <c r="H35" s="189"/>
      <c r="I35" s="170">
        <f>G38</f>
        <v>0</v>
      </c>
    </row>
    <row r="36" spans="1:9" ht="29.25" customHeight="1" x14ac:dyDescent="0.25">
      <c r="A36" s="265" t="s">
        <v>4</v>
      </c>
      <c r="B36" s="266"/>
      <c r="C36" s="266"/>
      <c r="D36" s="266"/>
      <c r="E36" s="267"/>
      <c r="F36" s="170">
        <v>0</v>
      </c>
      <c r="G36" s="170">
        <v>0</v>
      </c>
      <c r="H36" s="189"/>
      <c r="I36" s="170">
        <v>0</v>
      </c>
    </row>
    <row r="37" spans="1:9" x14ac:dyDescent="0.25">
      <c r="A37" s="265" t="s">
        <v>321</v>
      </c>
      <c r="B37" s="268"/>
      <c r="C37" s="268"/>
      <c r="D37" s="268"/>
      <c r="E37" s="269"/>
      <c r="F37" s="170">
        <v>0</v>
      </c>
      <c r="G37" s="170">
        <v>0</v>
      </c>
      <c r="H37" s="189"/>
      <c r="I37" s="170">
        <v>0</v>
      </c>
    </row>
    <row r="38" spans="1:9" ht="15" customHeight="1" x14ac:dyDescent="0.25">
      <c r="A38" s="270" t="s">
        <v>318</v>
      </c>
      <c r="B38" s="271"/>
      <c r="C38" s="271"/>
      <c r="D38" s="271"/>
      <c r="E38" s="271"/>
      <c r="F38" s="171">
        <f t="shared" ref="F38" si="7">F35-F36+F37</f>
        <v>0</v>
      </c>
      <c r="G38" s="171">
        <f t="shared" ref="G38:I38" si="8">G35-G36+G37</f>
        <v>0</v>
      </c>
      <c r="H38" s="189"/>
      <c r="I38" s="171">
        <f t="shared" si="8"/>
        <v>0</v>
      </c>
    </row>
    <row r="39" spans="1:9" ht="9" customHeight="1" x14ac:dyDescent="0.25"/>
    <row r="40" spans="1:9" ht="24.75" customHeight="1" x14ac:dyDescent="0.25">
      <c r="A40" s="257" t="s">
        <v>322</v>
      </c>
      <c r="B40" s="258"/>
      <c r="C40" s="258"/>
      <c r="D40" s="258"/>
      <c r="E40" s="258"/>
      <c r="F40" s="258"/>
    </row>
    <row r="41" spans="1:9" x14ac:dyDescent="0.25">
      <c r="A41" s="185" t="s">
        <v>324</v>
      </c>
      <c r="B41" s="186"/>
      <c r="C41" s="186"/>
      <c r="D41" s="186"/>
      <c r="E41" s="186"/>
      <c r="F41" s="186"/>
      <c r="G41" s="186"/>
      <c r="I41" s="186"/>
    </row>
    <row r="42" spans="1:9" x14ac:dyDescent="0.25">
      <c r="A42" s="185" t="s">
        <v>370</v>
      </c>
      <c r="B42" s="185"/>
      <c r="C42" s="185"/>
      <c r="D42" s="185"/>
      <c r="E42" s="185"/>
      <c r="F42" s="186"/>
      <c r="G42" s="186"/>
      <c r="I42" s="186"/>
    </row>
    <row r="43" spans="1:9" x14ac:dyDescent="0.25">
      <c r="A43" s="185" t="s">
        <v>325</v>
      </c>
      <c r="B43" s="185"/>
      <c r="C43" s="185"/>
      <c r="D43" s="185"/>
      <c r="E43" s="185"/>
      <c r="F43" s="186"/>
      <c r="G43" s="186"/>
      <c r="I43" s="186"/>
    </row>
    <row r="44" spans="1:9" x14ac:dyDescent="0.25">
      <c r="A44" s="185" t="s">
        <v>326</v>
      </c>
      <c r="B44" s="186"/>
      <c r="C44" s="186"/>
      <c r="D44" s="186"/>
      <c r="E44" s="186"/>
      <c r="F44" s="186"/>
      <c r="G44" s="186"/>
      <c r="I44" s="186"/>
    </row>
    <row r="46" spans="1:9" x14ac:dyDescent="0.25">
      <c r="A46" s="172" t="s">
        <v>398</v>
      </c>
    </row>
    <row r="47" spans="1:9" x14ac:dyDescent="0.25">
      <c r="A47" s="172" t="s">
        <v>399</v>
      </c>
    </row>
    <row r="49" spans="1:1" x14ac:dyDescent="0.25">
      <c r="A49" s="172" t="s">
        <v>400</v>
      </c>
    </row>
  </sheetData>
  <mergeCells count="25">
    <mergeCell ref="A40:F40"/>
    <mergeCell ref="A22:E22"/>
    <mergeCell ref="A23:E23"/>
    <mergeCell ref="A25:F25"/>
    <mergeCell ref="A28:E28"/>
    <mergeCell ref="A29:E29"/>
    <mergeCell ref="A30:E30"/>
    <mergeCell ref="A32:F32"/>
    <mergeCell ref="A35:E35"/>
    <mergeCell ref="A36:E36"/>
    <mergeCell ref="A37:E37"/>
    <mergeCell ref="A38:E38"/>
    <mergeCell ref="A21:E21"/>
    <mergeCell ref="A9:E9"/>
    <mergeCell ref="A10:E10"/>
    <mergeCell ref="A11:E11"/>
    <mergeCell ref="A13:E13"/>
    <mergeCell ref="A14:E14"/>
    <mergeCell ref="A15:E15"/>
    <mergeCell ref="A17:F17"/>
    <mergeCell ref="A20:E20"/>
    <mergeCell ref="A8:E8"/>
    <mergeCell ref="A1:I1"/>
    <mergeCell ref="A3:I3"/>
    <mergeCell ref="A5:I5"/>
  </mergeCells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183"/>
  <sheetViews>
    <sheetView workbookViewId="0">
      <pane ySplit="9" topLeftCell="A43" activePane="bottomLeft" state="frozen"/>
      <selection pane="bottomLeft" activeCell="O43" sqref="O43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34" customWidth="1"/>
    <col min="5" max="5" width="23.5703125" hidden="1" customWidth="1"/>
    <col min="6" max="7" width="18.7109375" hidden="1" customWidth="1"/>
    <col min="8" max="8" width="18.7109375" customWidth="1"/>
    <col min="9" max="9" width="18.7109375" hidden="1" customWidth="1"/>
    <col min="10" max="10" width="18.7109375" customWidth="1"/>
    <col min="11" max="11" width="4.42578125" customWidth="1"/>
    <col min="12" max="12" width="18.7109375" customWidth="1"/>
  </cols>
  <sheetData>
    <row r="1" spans="1:12" ht="47.25" customHeight="1" x14ac:dyDescent="0.25">
      <c r="A1" s="272" t="s">
        <v>401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</row>
    <row r="2" spans="1:12" ht="18" customHeight="1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L2" s="57"/>
    </row>
    <row r="3" spans="1:12" ht="15.75" customHeight="1" x14ac:dyDescent="0.25">
      <c r="A3" s="272" t="s">
        <v>22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</row>
    <row r="4" spans="1:12" ht="18" x14ac:dyDescent="0.25">
      <c r="A4" s="57"/>
      <c r="B4" s="57"/>
      <c r="C4" s="57"/>
      <c r="D4" s="57"/>
      <c r="E4" s="57"/>
      <c r="F4" s="57"/>
      <c r="G4" s="58"/>
      <c r="H4" s="58"/>
      <c r="I4" s="58"/>
      <c r="J4" s="58"/>
      <c r="L4" s="58"/>
    </row>
    <row r="5" spans="1:12" ht="18" customHeight="1" x14ac:dyDescent="0.25">
      <c r="A5" s="272" t="s">
        <v>8</v>
      </c>
      <c r="B5" s="272"/>
      <c r="C5" s="272"/>
      <c r="D5" s="272"/>
      <c r="E5" s="272"/>
      <c r="F5" s="272"/>
      <c r="G5" s="272"/>
      <c r="H5" s="272"/>
      <c r="I5" s="272"/>
      <c r="J5" s="272"/>
      <c r="K5" s="272"/>
      <c r="L5" s="272"/>
    </row>
    <row r="6" spans="1:12" ht="18" x14ac:dyDescent="0.25">
      <c r="A6" s="57"/>
      <c r="B6" s="57"/>
      <c r="C6" s="57"/>
      <c r="D6" s="57"/>
      <c r="E6" s="57"/>
      <c r="F6" s="57"/>
      <c r="G6" s="58"/>
      <c r="H6" s="58"/>
      <c r="I6" s="58"/>
      <c r="J6" s="58"/>
      <c r="L6" s="58"/>
    </row>
    <row r="7" spans="1:12" ht="15" customHeight="1" x14ac:dyDescent="0.25">
      <c r="A7" s="272" t="s">
        <v>268</v>
      </c>
      <c r="B7" s="272"/>
      <c r="C7" s="272"/>
      <c r="D7" s="272"/>
      <c r="E7" s="272"/>
      <c r="F7" s="272"/>
      <c r="G7" s="272"/>
      <c r="H7" s="272"/>
      <c r="I7" s="272"/>
      <c r="J7" s="272"/>
      <c r="K7" s="272"/>
      <c r="L7" s="272"/>
    </row>
    <row r="8" spans="1:12" ht="18" x14ac:dyDescent="0.25">
      <c r="A8" s="57"/>
      <c r="B8" s="57"/>
      <c r="C8" s="57"/>
      <c r="D8" s="57"/>
      <c r="E8" s="57"/>
      <c r="F8" s="57"/>
      <c r="G8" s="58"/>
      <c r="H8" s="58"/>
      <c r="I8" s="58"/>
      <c r="J8" s="58"/>
      <c r="L8" s="58"/>
    </row>
    <row r="9" spans="1:12" ht="56.25" x14ac:dyDescent="0.25">
      <c r="A9" s="59" t="s">
        <v>9</v>
      </c>
      <c r="B9" s="60" t="s">
        <v>10</v>
      </c>
      <c r="C9" s="60" t="s">
        <v>11</v>
      </c>
      <c r="D9" s="60" t="s">
        <v>7</v>
      </c>
      <c r="E9" s="61" t="s">
        <v>269</v>
      </c>
      <c r="F9" s="59" t="s">
        <v>224</v>
      </c>
      <c r="G9" s="59" t="s">
        <v>383</v>
      </c>
      <c r="H9" s="59" t="s">
        <v>396</v>
      </c>
      <c r="I9" s="59" t="s">
        <v>303</v>
      </c>
      <c r="J9" s="59" t="s">
        <v>390</v>
      </c>
      <c r="K9" s="190" t="s">
        <v>395</v>
      </c>
      <c r="L9" s="59" t="s">
        <v>386</v>
      </c>
    </row>
    <row r="10" spans="1:12" x14ac:dyDescent="0.25">
      <c r="A10" s="196"/>
      <c r="B10" s="196"/>
      <c r="C10" s="196"/>
      <c r="D10" s="196">
        <v>1</v>
      </c>
      <c r="E10" s="197"/>
      <c r="F10" s="196"/>
      <c r="G10" s="196" t="s">
        <v>377</v>
      </c>
      <c r="H10" s="196">
        <v>2</v>
      </c>
      <c r="I10" s="196"/>
      <c r="J10" s="196">
        <v>3</v>
      </c>
      <c r="K10" s="224">
        <v>4</v>
      </c>
      <c r="L10" s="196">
        <v>5</v>
      </c>
    </row>
    <row r="11" spans="1:12" ht="20.25" customHeight="1" x14ac:dyDescent="0.25">
      <c r="A11" s="193">
        <v>6</v>
      </c>
      <c r="B11" s="193"/>
      <c r="C11" s="193"/>
      <c r="D11" s="194" t="s">
        <v>1</v>
      </c>
      <c r="E11" s="195">
        <f>E12+E19+E23+E28+E37</f>
        <v>2397261.2599999998</v>
      </c>
      <c r="F11" s="195">
        <f>F12+F19+F23+F28+F37</f>
        <v>2459399.65</v>
      </c>
      <c r="G11" s="195">
        <f t="shared" ref="G11:J11" si="0">G12+G19+G23+G28+G37</f>
        <v>2510696.65</v>
      </c>
      <c r="H11" s="195">
        <f t="shared" si="0"/>
        <v>3497946</v>
      </c>
      <c r="I11" s="195">
        <f t="shared" si="0"/>
        <v>3148996</v>
      </c>
      <c r="J11" s="195">
        <f t="shared" si="0"/>
        <v>-197891.9</v>
      </c>
      <c r="K11" s="204">
        <f>J11/H11*100</f>
        <v>-5.657374356265076</v>
      </c>
      <c r="L11" s="195">
        <f t="shared" ref="L11" si="1">L12+L19+L23+L28+L37</f>
        <v>3300054.1</v>
      </c>
    </row>
    <row r="12" spans="1:12" s="27" customFormat="1" ht="37.5" customHeight="1" x14ac:dyDescent="0.25">
      <c r="A12" s="65"/>
      <c r="B12" s="65">
        <v>63</v>
      </c>
      <c r="C12" s="65"/>
      <c r="D12" s="65" t="s">
        <v>33</v>
      </c>
      <c r="E12" s="66">
        <f t="shared" ref="E12:G12" si="2">E13</f>
        <v>1704885.44</v>
      </c>
      <c r="F12" s="66">
        <f t="shared" si="2"/>
        <v>1905995</v>
      </c>
      <c r="G12" s="66">
        <f t="shared" si="2"/>
        <v>2090958.49</v>
      </c>
      <c r="H12" s="66">
        <f>H13+H17</f>
        <v>2685451</v>
      </c>
      <c r="I12" s="66">
        <f t="shared" ref="I12:J12" si="3">I13+I17</f>
        <v>2684751</v>
      </c>
      <c r="J12" s="66">
        <f t="shared" si="3"/>
        <v>1305.1000000000004</v>
      </c>
      <c r="K12" s="233">
        <f t="shared" ref="K12:K52" si="4">J12/H12*100</f>
        <v>4.8598913180691081E-2</v>
      </c>
      <c r="L12" s="66">
        <f>L13+L17</f>
        <v>2686756.1</v>
      </c>
    </row>
    <row r="13" spans="1:12" s="27" customFormat="1" ht="37.5" hidden="1" customHeight="1" x14ac:dyDescent="0.25">
      <c r="A13" s="65"/>
      <c r="B13" s="65">
        <v>636</v>
      </c>
      <c r="C13" s="65"/>
      <c r="D13" s="65" t="s">
        <v>55</v>
      </c>
      <c r="E13" s="66">
        <f t="shared" ref="E13:J13" si="5">E14+E15</f>
        <v>1704885.44</v>
      </c>
      <c r="F13" s="66">
        <f t="shared" si="5"/>
        <v>1905995</v>
      </c>
      <c r="G13" s="66">
        <f t="shared" si="5"/>
        <v>2090958.49</v>
      </c>
      <c r="H13" s="66">
        <f t="shared" si="5"/>
        <v>2684751</v>
      </c>
      <c r="I13" s="66">
        <f t="shared" si="5"/>
        <v>2684751</v>
      </c>
      <c r="J13" s="66">
        <f t="shared" si="5"/>
        <v>1305.1000000000004</v>
      </c>
      <c r="K13" s="233">
        <f t="shared" si="4"/>
        <v>4.8611584463512644E-2</v>
      </c>
      <c r="L13" s="66">
        <f t="shared" ref="L13" si="6">L14+L15</f>
        <v>2686056.1</v>
      </c>
    </row>
    <row r="14" spans="1:12" ht="37.5" hidden="1" customHeight="1" x14ac:dyDescent="0.25">
      <c r="A14" s="65"/>
      <c r="B14" s="67">
        <v>6361</v>
      </c>
      <c r="C14" s="65"/>
      <c r="D14" s="67" t="s">
        <v>56</v>
      </c>
      <c r="E14" s="69">
        <v>1703351.9</v>
      </c>
      <c r="F14" s="70">
        <v>1885198</v>
      </c>
      <c r="G14" s="70">
        <v>2083787.07</v>
      </c>
      <c r="H14" s="70">
        <v>2673251</v>
      </c>
      <c r="I14" s="70">
        <f>H14</f>
        <v>2673251</v>
      </c>
      <c r="J14" s="70">
        <v>9605.1</v>
      </c>
      <c r="K14" s="233">
        <f t="shared" si="4"/>
        <v>0.35930408330530877</v>
      </c>
      <c r="L14" s="70">
        <v>2682856.1</v>
      </c>
    </row>
    <row r="15" spans="1:12" ht="57.75" hidden="1" customHeight="1" x14ac:dyDescent="0.25">
      <c r="A15" s="65"/>
      <c r="B15" s="67">
        <v>6362</v>
      </c>
      <c r="C15" s="65"/>
      <c r="D15" s="67" t="s">
        <v>57</v>
      </c>
      <c r="E15" s="69">
        <v>1533.54</v>
      </c>
      <c r="F15" s="71">
        <v>20797</v>
      </c>
      <c r="G15" s="70">
        <v>7171.42</v>
      </c>
      <c r="H15" s="70">
        <v>11500</v>
      </c>
      <c r="I15" s="70">
        <f>H15</f>
        <v>11500</v>
      </c>
      <c r="J15" s="70">
        <f>L15-H15</f>
        <v>-8300</v>
      </c>
      <c r="K15" s="233">
        <f t="shared" si="4"/>
        <v>-72.173913043478265</v>
      </c>
      <c r="L15" s="70">
        <v>3200</v>
      </c>
    </row>
    <row r="16" spans="1:12" hidden="1" x14ac:dyDescent="0.25">
      <c r="A16" s="65"/>
      <c r="B16" s="67"/>
      <c r="C16" s="89" t="s">
        <v>58</v>
      </c>
      <c r="D16" s="89" t="s">
        <v>225</v>
      </c>
      <c r="E16" s="183">
        <f t="shared" ref="E16:J16" si="7">E12</f>
        <v>1704885.44</v>
      </c>
      <c r="F16" s="183">
        <f t="shared" si="7"/>
        <v>1905995</v>
      </c>
      <c r="G16" s="183">
        <f t="shared" si="7"/>
        <v>2090958.49</v>
      </c>
      <c r="H16" s="183">
        <f t="shared" si="7"/>
        <v>2685451</v>
      </c>
      <c r="I16" s="183">
        <f t="shared" si="7"/>
        <v>2684751</v>
      </c>
      <c r="J16" s="183">
        <f t="shared" si="7"/>
        <v>1305.1000000000004</v>
      </c>
      <c r="K16" s="233">
        <f t="shared" si="4"/>
        <v>4.8598913180691081E-2</v>
      </c>
      <c r="L16" s="183">
        <f t="shared" ref="L16" si="8">L12</f>
        <v>2686756.1</v>
      </c>
    </row>
    <row r="17" spans="1:12" ht="37.5" hidden="1" customHeight="1" x14ac:dyDescent="0.25">
      <c r="A17" s="65"/>
      <c r="B17" s="65">
        <v>639</v>
      </c>
      <c r="C17" s="89"/>
      <c r="D17" s="89" t="s">
        <v>367</v>
      </c>
      <c r="E17" s="183"/>
      <c r="F17" s="183"/>
      <c r="G17" s="183"/>
      <c r="H17" s="66">
        <f>H18</f>
        <v>700</v>
      </c>
      <c r="I17" s="183"/>
      <c r="J17" s="183"/>
      <c r="K17" s="233">
        <f t="shared" si="4"/>
        <v>0</v>
      </c>
      <c r="L17" s="66">
        <f>L18</f>
        <v>700</v>
      </c>
    </row>
    <row r="18" spans="1:12" ht="37.5" hidden="1" customHeight="1" x14ac:dyDescent="0.25">
      <c r="A18" s="65"/>
      <c r="B18" s="67">
        <v>6391</v>
      </c>
      <c r="C18" s="137"/>
      <c r="D18" s="67" t="s">
        <v>368</v>
      </c>
      <c r="E18" s="184"/>
      <c r="F18" s="184"/>
      <c r="G18" s="184" t="s">
        <v>372</v>
      </c>
      <c r="H18" s="68">
        <v>700</v>
      </c>
      <c r="I18" s="183"/>
      <c r="J18" s="183"/>
      <c r="K18" s="233">
        <f t="shared" si="4"/>
        <v>0</v>
      </c>
      <c r="L18" s="68">
        <v>700</v>
      </c>
    </row>
    <row r="19" spans="1:12" s="27" customFormat="1" ht="37.5" customHeight="1" x14ac:dyDescent="0.25">
      <c r="A19" s="65"/>
      <c r="B19" s="65">
        <v>64</v>
      </c>
      <c r="C19" s="65"/>
      <c r="D19" s="65" t="s">
        <v>49</v>
      </c>
      <c r="E19" s="66">
        <f t="shared" ref="E19:L20" si="9">E20</f>
        <v>0</v>
      </c>
      <c r="F19" s="66">
        <f t="shared" si="9"/>
        <v>0</v>
      </c>
      <c r="G19" s="66">
        <f t="shared" si="9"/>
        <v>0</v>
      </c>
      <c r="H19" s="66">
        <f t="shared" si="9"/>
        <v>0</v>
      </c>
      <c r="I19" s="66">
        <f t="shared" si="9"/>
        <v>0</v>
      </c>
      <c r="J19" s="66"/>
      <c r="K19" s="233" t="e">
        <f t="shared" si="4"/>
        <v>#DIV/0!</v>
      </c>
      <c r="L19" s="66">
        <f t="shared" si="9"/>
        <v>0</v>
      </c>
    </row>
    <row r="20" spans="1:12" s="27" customFormat="1" ht="37.5" hidden="1" customHeight="1" x14ac:dyDescent="0.25">
      <c r="A20" s="65"/>
      <c r="B20" s="65">
        <v>641</v>
      </c>
      <c r="C20" s="65"/>
      <c r="D20" s="65" t="s">
        <v>50</v>
      </c>
      <c r="E20" s="66">
        <f t="shared" si="9"/>
        <v>0</v>
      </c>
      <c r="F20" s="66">
        <f t="shared" si="9"/>
        <v>0</v>
      </c>
      <c r="G20" s="66">
        <f t="shared" si="9"/>
        <v>0</v>
      </c>
      <c r="H20" s="66">
        <f t="shared" si="9"/>
        <v>0</v>
      </c>
      <c r="I20" s="66">
        <f t="shared" si="9"/>
        <v>0</v>
      </c>
      <c r="J20" s="66"/>
      <c r="K20" s="233" t="e">
        <f t="shared" si="4"/>
        <v>#DIV/0!</v>
      </c>
      <c r="L20" s="66">
        <f t="shared" si="9"/>
        <v>0</v>
      </c>
    </row>
    <row r="21" spans="1:12" ht="37.5" hidden="1" customHeight="1" x14ac:dyDescent="0.25">
      <c r="A21" s="65"/>
      <c r="B21" s="67">
        <v>6413</v>
      </c>
      <c r="C21" s="65"/>
      <c r="D21" s="67" t="s">
        <v>51</v>
      </c>
      <c r="E21" s="68">
        <v>0</v>
      </c>
      <c r="F21" s="68"/>
      <c r="G21" s="68">
        <v>0</v>
      </c>
      <c r="H21" s="68">
        <v>0</v>
      </c>
      <c r="I21" s="68"/>
      <c r="J21" s="68"/>
      <c r="K21" s="233" t="e">
        <f t="shared" si="4"/>
        <v>#DIV/0!</v>
      </c>
      <c r="L21" s="68">
        <v>0</v>
      </c>
    </row>
    <row r="22" spans="1:12" hidden="1" x14ac:dyDescent="0.25">
      <c r="A22" s="65"/>
      <c r="B22" s="67"/>
      <c r="C22" s="89" t="s">
        <v>94</v>
      </c>
      <c r="D22" s="89" t="s">
        <v>227</v>
      </c>
      <c r="E22" s="183" t="e">
        <f>#REF!/7.5345</f>
        <v>#REF!</v>
      </c>
      <c r="F22" s="183">
        <v>0</v>
      </c>
      <c r="G22" s="183">
        <v>0</v>
      </c>
      <c r="H22" s="183">
        <v>0</v>
      </c>
      <c r="I22" s="183">
        <v>0</v>
      </c>
      <c r="J22" s="183">
        <v>0</v>
      </c>
      <c r="K22" s="233" t="e">
        <f t="shared" si="4"/>
        <v>#DIV/0!</v>
      </c>
      <c r="L22" s="183">
        <v>0</v>
      </c>
    </row>
    <row r="23" spans="1:12" s="27" customFormat="1" ht="60.75" customHeight="1" x14ac:dyDescent="0.25">
      <c r="A23" s="65"/>
      <c r="B23" s="65">
        <v>65</v>
      </c>
      <c r="C23" s="65"/>
      <c r="D23" s="65" t="s">
        <v>52</v>
      </c>
      <c r="E23" s="66">
        <f t="shared" ref="E23:L24" si="10">E24</f>
        <v>130418.96</v>
      </c>
      <c r="F23" s="66">
        <f t="shared" si="10"/>
        <v>155565</v>
      </c>
      <c r="G23" s="66">
        <f>G24</f>
        <v>53156.47</v>
      </c>
      <c r="H23" s="66">
        <f t="shared" si="10"/>
        <v>62450</v>
      </c>
      <c r="I23" s="66">
        <f t="shared" si="10"/>
        <v>62450</v>
      </c>
      <c r="J23" s="66">
        <f>J24</f>
        <v>2800</v>
      </c>
      <c r="K23" s="233">
        <f t="shared" si="4"/>
        <v>4.4835868694955963</v>
      </c>
      <c r="L23" s="66">
        <f>L24</f>
        <v>65250</v>
      </c>
    </row>
    <row r="24" spans="1:12" s="27" customFormat="1" ht="37.5" hidden="1" customHeight="1" x14ac:dyDescent="0.25">
      <c r="A24" s="65"/>
      <c r="B24" s="65">
        <v>652</v>
      </c>
      <c r="C24" s="65"/>
      <c r="D24" s="65" t="s">
        <v>53</v>
      </c>
      <c r="E24" s="66">
        <f t="shared" si="10"/>
        <v>130418.96</v>
      </c>
      <c r="F24" s="66">
        <f t="shared" si="10"/>
        <v>155565</v>
      </c>
      <c r="G24" s="66">
        <f t="shared" si="10"/>
        <v>53156.47</v>
      </c>
      <c r="H24" s="66">
        <f t="shared" si="10"/>
        <v>62450</v>
      </c>
      <c r="I24" s="66">
        <f t="shared" si="10"/>
        <v>62450</v>
      </c>
      <c r="J24" s="66">
        <f>J25</f>
        <v>2800</v>
      </c>
      <c r="K24" s="233">
        <f t="shared" si="4"/>
        <v>4.4835868694955963</v>
      </c>
      <c r="L24" s="66">
        <f t="shared" si="10"/>
        <v>65250</v>
      </c>
    </row>
    <row r="25" spans="1:12" ht="37.5" hidden="1" customHeight="1" x14ac:dyDescent="0.25">
      <c r="A25" s="65"/>
      <c r="B25" s="67">
        <v>6526</v>
      </c>
      <c r="C25" s="65"/>
      <c r="D25" s="67" t="s">
        <v>54</v>
      </c>
      <c r="E25" s="69">
        <v>130418.96</v>
      </c>
      <c r="F25" s="70">
        <v>155565</v>
      </c>
      <c r="G25" s="70">
        <v>53156.47</v>
      </c>
      <c r="H25" s="70">
        <v>62450</v>
      </c>
      <c r="I25" s="70">
        <f>H25</f>
        <v>62450</v>
      </c>
      <c r="J25" s="70">
        <f>L25-H25</f>
        <v>2800</v>
      </c>
      <c r="K25" s="233">
        <f t="shared" si="4"/>
        <v>4.4835868694955963</v>
      </c>
      <c r="L25" s="70">
        <v>65250</v>
      </c>
    </row>
    <row r="26" spans="1:12" hidden="1" x14ac:dyDescent="0.25">
      <c r="A26" s="65"/>
      <c r="B26" s="67"/>
      <c r="C26" s="89" t="s">
        <v>94</v>
      </c>
      <c r="D26" s="89" t="s">
        <v>227</v>
      </c>
      <c r="E26" s="183" t="e">
        <f>#REF!/7.5345</f>
        <v>#REF!</v>
      </c>
      <c r="F26" s="183">
        <v>149592</v>
      </c>
      <c r="G26" s="183">
        <v>149592</v>
      </c>
      <c r="H26" s="183">
        <v>149592</v>
      </c>
      <c r="I26" s="183">
        <v>149592</v>
      </c>
      <c r="J26" s="183">
        <v>2800</v>
      </c>
      <c r="K26" s="233">
        <f t="shared" si="4"/>
        <v>1.8717578480132626</v>
      </c>
      <c r="L26" s="183">
        <v>149592</v>
      </c>
    </row>
    <row r="27" spans="1:12" hidden="1" x14ac:dyDescent="0.25">
      <c r="A27" s="65"/>
      <c r="B27" s="67"/>
      <c r="C27" s="89" t="s">
        <v>62</v>
      </c>
      <c r="D27" s="89" t="s">
        <v>229</v>
      </c>
      <c r="E27" s="183" t="e">
        <f>#REF!/7.5345</f>
        <v>#REF!</v>
      </c>
      <c r="F27" s="183">
        <v>5973</v>
      </c>
      <c r="G27" s="183">
        <v>5973</v>
      </c>
      <c r="H27" s="183">
        <v>5973</v>
      </c>
      <c r="I27" s="183">
        <v>5973</v>
      </c>
      <c r="J27" s="183"/>
      <c r="K27" s="233">
        <f t="shared" si="4"/>
        <v>0</v>
      </c>
      <c r="L27" s="183">
        <v>5973</v>
      </c>
    </row>
    <row r="28" spans="1:12" s="27" customFormat="1" ht="37.5" customHeight="1" x14ac:dyDescent="0.25">
      <c r="A28" s="73"/>
      <c r="B28" s="73">
        <v>66</v>
      </c>
      <c r="C28" s="74"/>
      <c r="D28" s="65" t="s">
        <v>45</v>
      </c>
      <c r="E28" s="75">
        <f t="shared" ref="E28:H28" si="11">E29+E32</f>
        <v>3491.06</v>
      </c>
      <c r="F28" s="75">
        <f t="shared" si="11"/>
        <v>4634</v>
      </c>
      <c r="G28" s="75">
        <f t="shared" si="11"/>
        <v>7065.86</v>
      </c>
      <c r="H28" s="75">
        <f t="shared" si="11"/>
        <v>7900</v>
      </c>
      <c r="I28" s="75">
        <f t="shared" ref="I28:L28" si="12">I29+I32</f>
        <v>3800</v>
      </c>
      <c r="J28" s="75"/>
      <c r="K28" s="233">
        <f t="shared" si="4"/>
        <v>0</v>
      </c>
      <c r="L28" s="75">
        <f t="shared" si="12"/>
        <v>7900</v>
      </c>
    </row>
    <row r="29" spans="1:12" s="27" customFormat="1" ht="37.5" hidden="1" customHeight="1" x14ac:dyDescent="0.25">
      <c r="A29" s="73"/>
      <c r="B29" s="73">
        <v>661</v>
      </c>
      <c r="C29" s="74"/>
      <c r="D29" s="65" t="s">
        <v>46</v>
      </c>
      <c r="E29" s="75">
        <f t="shared" ref="E29:H29" si="13">E30+E31</f>
        <v>938.19</v>
      </c>
      <c r="F29" s="75">
        <f t="shared" si="13"/>
        <v>1130</v>
      </c>
      <c r="G29" s="75">
        <f t="shared" si="13"/>
        <v>1297.07</v>
      </c>
      <c r="H29" s="75">
        <f t="shared" si="13"/>
        <v>1500</v>
      </c>
      <c r="I29" s="75">
        <f t="shared" ref="I29:L29" si="14">I30+I31</f>
        <v>1500</v>
      </c>
      <c r="J29" s="75"/>
      <c r="K29" s="233">
        <f t="shared" si="4"/>
        <v>0</v>
      </c>
      <c r="L29" s="75">
        <f t="shared" si="14"/>
        <v>1500</v>
      </c>
    </row>
    <row r="30" spans="1:12" ht="37.5" hidden="1" customHeight="1" x14ac:dyDescent="0.25">
      <c r="A30" s="76"/>
      <c r="B30" s="76">
        <v>6614</v>
      </c>
      <c r="C30" s="77"/>
      <c r="D30" s="67" t="s">
        <v>228</v>
      </c>
      <c r="E30" s="78"/>
      <c r="F30" s="78"/>
      <c r="G30" s="78">
        <v>0</v>
      </c>
      <c r="H30" s="78"/>
      <c r="I30" s="78"/>
      <c r="J30" s="78"/>
      <c r="K30" s="233" t="e">
        <f t="shared" si="4"/>
        <v>#DIV/0!</v>
      </c>
      <c r="L30" s="78"/>
    </row>
    <row r="31" spans="1:12" ht="37.5" hidden="1" customHeight="1" x14ac:dyDescent="0.25">
      <c r="A31" s="76"/>
      <c r="B31" s="76">
        <v>6615</v>
      </c>
      <c r="C31" s="74"/>
      <c r="D31" s="76" t="s">
        <v>47</v>
      </c>
      <c r="E31" s="69">
        <v>938.19</v>
      </c>
      <c r="F31" s="70">
        <v>1130</v>
      </c>
      <c r="G31" s="70">
        <v>1297.07</v>
      </c>
      <c r="H31" s="70">
        <v>1500</v>
      </c>
      <c r="I31" s="70">
        <f>H31</f>
        <v>1500</v>
      </c>
      <c r="J31" s="70"/>
      <c r="K31" s="233">
        <f t="shared" si="4"/>
        <v>0</v>
      </c>
      <c r="L31" s="70">
        <v>1500</v>
      </c>
    </row>
    <row r="32" spans="1:12" s="27" customFormat="1" ht="27" hidden="1" customHeight="1" x14ac:dyDescent="0.25">
      <c r="A32" s="73"/>
      <c r="B32" s="73">
        <v>663</v>
      </c>
      <c r="C32" s="74"/>
      <c r="D32" s="79" t="s">
        <v>59</v>
      </c>
      <c r="E32" s="75">
        <f t="shared" ref="E32:H32" si="15">E33+E34</f>
        <v>2552.87</v>
      </c>
      <c r="F32" s="75">
        <f t="shared" si="15"/>
        <v>3504</v>
      </c>
      <c r="G32" s="75">
        <f t="shared" si="15"/>
        <v>5768.79</v>
      </c>
      <c r="H32" s="75">
        <f t="shared" si="15"/>
        <v>6400</v>
      </c>
      <c r="I32" s="75">
        <f t="shared" ref="I32:L32" si="16">I33+I34</f>
        <v>2300</v>
      </c>
      <c r="J32" s="75"/>
      <c r="K32" s="233">
        <f t="shared" si="4"/>
        <v>0</v>
      </c>
      <c r="L32" s="75">
        <f t="shared" si="16"/>
        <v>6400</v>
      </c>
    </row>
    <row r="33" spans="1:12" ht="27" hidden="1" customHeight="1" x14ac:dyDescent="0.25">
      <c r="A33" s="80"/>
      <c r="B33" s="81">
        <v>6631</v>
      </c>
      <c r="C33" s="80"/>
      <c r="D33" s="82" t="s">
        <v>60</v>
      </c>
      <c r="E33" s="69">
        <v>1360.21</v>
      </c>
      <c r="F33" s="70">
        <v>3504</v>
      </c>
      <c r="G33" s="70">
        <v>1660.25</v>
      </c>
      <c r="H33" s="70">
        <v>2300</v>
      </c>
      <c r="I33" s="70">
        <f>H33</f>
        <v>2300</v>
      </c>
      <c r="J33" s="70"/>
      <c r="K33" s="233">
        <f t="shared" si="4"/>
        <v>0</v>
      </c>
      <c r="L33" s="70">
        <v>2300</v>
      </c>
    </row>
    <row r="34" spans="1:12" ht="27" hidden="1" customHeight="1" x14ac:dyDescent="0.25">
      <c r="A34" s="67"/>
      <c r="B34" s="67">
        <v>6632</v>
      </c>
      <c r="C34" s="67"/>
      <c r="D34" s="82" t="s">
        <v>61</v>
      </c>
      <c r="E34" s="69">
        <v>1192.6600000000001</v>
      </c>
      <c r="F34" s="70"/>
      <c r="G34" s="70">
        <v>4108.54</v>
      </c>
      <c r="H34" s="70">
        <v>4100</v>
      </c>
      <c r="I34" s="70"/>
      <c r="J34" s="70"/>
      <c r="K34" s="233">
        <f t="shared" si="4"/>
        <v>0</v>
      </c>
      <c r="L34" s="70">
        <v>4100</v>
      </c>
    </row>
    <row r="35" spans="1:12" hidden="1" x14ac:dyDescent="0.25">
      <c r="A35" s="76"/>
      <c r="B35" s="76"/>
      <c r="C35" s="74" t="s">
        <v>48</v>
      </c>
      <c r="D35" s="74" t="s">
        <v>226</v>
      </c>
      <c r="E35" s="234" t="e">
        <f>#REF!/7.5345</f>
        <v>#REF!</v>
      </c>
      <c r="F35" s="234">
        <v>1130</v>
      </c>
      <c r="G35" s="234">
        <v>1130</v>
      </c>
      <c r="H35" s="234">
        <v>1130</v>
      </c>
      <c r="I35" s="234">
        <v>1130</v>
      </c>
      <c r="J35" s="234"/>
      <c r="K35" s="233">
        <f t="shared" si="4"/>
        <v>0</v>
      </c>
      <c r="L35" s="234">
        <v>1130</v>
      </c>
    </row>
    <row r="36" spans="1:12" hidden="1" x14ac:dyDescent="0.25">
      <c r="A36" s="76"/>
      <c r="B36" s="76"/>
      <c r="C36" s="74" t="s">
        <v>62</v>
      </c>
      <c r="D36" s="74" t="s">
        <v>229</v>
      </c>
      <c r="E36" s="234" t="e">
        <f>#REF!/7.5345</f>
        <v>#REF!</v>
      </c>
      <c r="F36" s="234">
        <v>3504</v>
      </c>
      <c r="G36" s="234">
        <v>3504</v>
      </c>
      <c r="H36" s="234">
        <v>3504</v>
      </c>
      <c r="I36" s="234">
        <v>3504</v>
      </c>
      <c r="J36" s="234"/>
      <c r="K36" s="233">
        <f t="shared" si="4"/>
        <v>0</v>
      </c>
      <c r="L36" s="234">
        <v>3504</v>
      </c>
    </row>
    <row r="37" spans="1:12" s="27" customFormat="1" ht="38.25" x14ac:dyDescent="0.25">
      <c r="A37" s="65"/>
      <c r="B37" s="65">
        <v>67</v>
      </c>
      <c r="C37" s="65"/>
      <c r="D37" s="65" t="s">
        <v>34</v>
      </c>
      <c r="E37" s="66">
        <f t="shared" ref="E37:L37" si="17">E38</f>
        <v>558465.80000000005</v>
      </c>
      <c r="F37" s="66">
        <f t="shared" si="17"/>
        <v>393205.65</v>
      </c>
      <c r="G37" s="66">
        <f t="shared" si="17"/>
        <v>359515.82999999996</v>
      </c>
      <c r="H37" s="66">
        <f t="shared" si="17"/>
        <v>742145</v>
      </c>
      <c r="I37" s="66">
        <f t="shared" si="17"/>
        <v>397995</v>
      </c>
      <c r="J37" s="66">
        <f t="shared" si="17"/>
        <v>-201997</v>
      </c>
      <c r="K37" s="233">
        <f t="shared" si="4"/>
        <v>-27.217996483167035</v>
      </c>
      <c r="L37" s="66">
        <f t="shared" si="17"/>
        <v>540148</v>
      </c>
    </row>
    <row r="38" spans="1:12" s="27" customFormat="1" ht="38.25" hidden="1" x14ac:dyDescent="0.25">
      <c r="A38" s="65"/>
      <c r="B38" s="65">
        <v>671</v>
      </c>
      <c r="C38" s="65"/>
      <c r="D38" s="65" t="s">
        <v>42</v>
      </c>
      <c r="E38" s="66">
        <f t="shared" ref="E38:J38" si="18">E39+E40</f>
        <v>558465.80000000005</v>
      </c>
      <c r="F38" s="66">
        <f t="shared" si="18"/>
        <v>393205.65</v>
      </c>
      <c r="G38" s="66">
        <f t="shared" si="18"/>
        <v>359515.82999999996</v>
      </c>
      <c r="H38" s="66">
        <f t="shared" si="18"/>
        <v>742145</v>
      </c>
      <c r="I38" s="66">
        <f t="shared" si="18"/>
        <v>397995</v>
      </c>
      <c r="J38" s="66">
        <f t="shared" si="18"/>
        <v>-201997</v>
      </c>
      <c r="K38" s="233">
        <f t="shared" si="4"/>
        <v>-27.217996483167035</v>
      </c>
      <c r="L38" s="66">
        <f t="shared" ref="L38" si="19">L39+L40</f>
        <v>540148</v>
      </c>
    </row>
    <row r="39" spans="1:12" ht="25.5" hidden="1" x14ac:dyDescent="0.25">
      <c r="A39" s="65"/>
      <c r="B39" s="67">
        <v>6711</v>
      </c>
      <c r="C39" s="67"/>
      <c r="D39" s="67" t="s">
        <v>43</v>
      </c>
      <c r="E39" s="69">
        <v>224031.51</v>
      </c>
      <c r="F39" s="70">
        <v>171558.77</v>
      </c>
      <c r="G39" s="70">
        <v>157530.4</v>
      </c>
      <c r="H39" s="187">
        <v>282245</v>
      </c>
      <c r="I39" s="187">
        <v>282245</v>
      </c>
      <c r="J39" s="187">
        <f>L39-H39</f>
        <v>-16047</v>
      </c>
      <c r="K39" s="233">
        <f t="shared" si="4"/>
        <v>-5.6854860139240726</v>
      </c>
      <c r="L39" s="187">
        <v>266198</v>
      </c>
    </row>
    <row r="40" spans="1:12" ht="38.25" hidden="1" x14ac:dyDescent="0.25">
      <c r="A40" s="65"/>
      <c r="B40" s="67">
        <v>6712</v>
      </c>
      <c r="C40" s="67"/>
      <c r="D40" s="67" t="s">
        <v>44</v>
      </c>
      <c r="E40" s="69">
        <v>334434.28999999998</v>
      </c>
      <c r="F40" s="70">
        <v>221646.88</v>
      </c>
      <c r="G40" s="70">
        <v>201985.43</v>
      </c>
      <c r="H40" s="70">
        <v>459900</v>
      </c>
      <c r="I40" s="70">
        <v>115750</v>
      </c>
      <c r="J40" s="70">
        <v>-185950</v>
      </c>
      <c r="K40" s="233">
        <f t="shared" si="4"/>
        <v>-40.432702761469884</v>
      </c>
      <c r="L40" s="70">
        <v>273950</v>
      </c>
    </row>
    <row r="41" spans="1:12" hidden="1" x14ac:dyDescent="0.25">
      <c r="A41" s="76"/>
      <c r="B41" s="76"/>
      <c r="C41" s="74" t="s">
        <v>63</v>
      </c>
      <c r="D41" s="74" t="s">
        <v>121</v>
      </c>
      <c r="E41" s="234">
        <f t="shared" ref="E41:J41" si="20">E37</f>
        <v>558465.80000000005</v>
      </c>
      <c r="F41" s="234">
        <v>393205.65</v>
      </c>
      <c r="G41" s="234">
        <f t="shared" si="20"/>
        <v>359515.82999999996</v>
      </c>
      <c r="H41" s="234">
        <f t="shared" si="20"/>
        <v>742145</v>
      </c>
      <c r="I41" s="234">
        <f t="shared" si="20"/>
        <v>397995</v>
      </c>
      <c r="J41" s="234">
        <f t="shared" si="20"/>
        <v>-201997</v>
      </c>
      <c r="K41" s="233">
        <f t="shared" si="4"/>
        <v>-27.217996483167035</v>
      </c>
      <c r="L41" s="234">
        <f t="shared" ref="L41" si="21">L37</f>
        <v>540148</v>
      </c>
    </row>
    <row r="42" spans="1:12" ht="20.25" customHeight="1" x14ac:dyDescent="0.25">
      <c r="A42" s="62">
        <v>9</v>
      </c>
      <c r="B42" s="62"/>
      <c r="C42" s="62"/>
      <c r="D42" s="63" t="s">
        <v>230</v>
      </c>
      <c r="E42" s="64">
        <f>E43+E46</f>
        <v>2503.8500000000004</v>
      </c>
      <c r="F42" s="64">
        <f t="shared" ref="E42:L44" si="22">F43</f>
        <v>6643</v>
      </c>
      <c r="G42" s="64">
        <f t="shared" si="22"/>
        <v>11119.02</v>
      </c>
      <c r="H42" s="64">
        <f>H45+H46</f>
        <v>-3439.8500000000004</v>
      </c>
      <c r="I42" s="64">
        <f t="shared" ref="I42:J42" si="23">I45+I46</f>
        <v>-3439.8500000000004</v>
      </c>
      <c r="J42" s="64">
        <f t="shared" si="23"/>
        <v>0</v>
      </c>
      <c r="K42" s="204">
        <f t="shared" si="4"/>
        <v>0</v>
      </c>
      <c r="L42" s="64">
        <f>L45+L46</f>
        <v>-3439.8500000000004</v>
      </c>
    </row>
    <row r="43" spans="1:12" s="27" customFormat="1" ht="41.25" customHeight="1" x14ac:dyDescent="0.25">
      <c r="A43" s="73"/>
      <c r="B43" s="65">
        <v>92</v>
      </c>
      <c r="C43" s="65"/>
      <c r="D43" s="65" t="s">
        <v>231</v>
      </c>
      <c r="E43" s="66">
        <f t="shared" si="22"/>
        <v>4487.8500000000004</v>
      </c>
      <c r="F43" s="66">
        <f t="shared" si="22"/>
        <v>6643</v>
      </c>
      <c r="G43" s="66">
        <f t="shared" si="22"/>
        <v>11119.02</v>
      </c>
      <c r="H43" s="66">
        <f t="shared" si="22"/>
        <v>8406.25</v>
      </c>
      <c r="I43" s="66">
        <f t="shared" si="22"/>
        <v>8406.25</v>
      </c>
      <c r="J43" s="66">
        <f t="shared" si="22"/>
        <v>0</v>
      </c>
      <c r="K43" s="204">
        <f t="shared" si="4"/>
        <v>0</v>
      </c>
      <c r="L43" s="66">
        <f t="shared" si="22"/>
        <v>8406.25</v>
      </c>
    </row>
    <row r="44" spans="1:12" s="27" customFormat="1" ht="27" hidden="1" customHeight="1" x14ac:dyDescent="0.25">
      <c r="A44" s="73"/>
      <c r="B44" s="73">
        <v>922</v>
      </c>
      <c r="C44" s="74"/>
      <c r="D44" s="79" t="s">
        <v>232</v>
      </c>
      <c r="E44" s="75">
        <f t="shared" si="22"/>
        <v>4487.8500000000004</v>
      </c>
      <c r="F44" s="75">
        <f t="shared" si="22"/>
        <v>6643</v>
      </c>
      <c r="G44" s="75">
        <f t="shared" si="22"/>
        <v>11119.02</v>
      </c>
      <c r="H44" s="75">
        <f t="shared" si="22"/>
        <v>8406.25</v>
      </c>
      <c r="I44" s="75">
        <f t="shared" si="22"/>
        <v>8406.25</v>
      </c>
      <c r="J44" s="75">
        <f t="shared" si="22"/>
        <v>0</v>
      </c>
      <c r="K44" s="204">
        <f t="shared" si="4"/>
        <v>0</v>
      </c>
      <c r="L44" s="75">
        <f t="shared" si="22"/>
        <v>8406.25</v>
      </c>
    </row>
    <row r="45" spans="1:12" ht="27" hidden="1" customHeight="1" x14ac:dyDescent="0.25">
      <c r="A45" s="80"/>
      <c r="B45" s="81">
        <v>9221</v>
      </c>
      <c r="C45" s="80"/>
      <c r="D45" s="82" t="s">
        <v>233</v>
      </c>
      <c r="E45" s="68">
        <v>4487.8500000000004</v>
      </c>
      <c r="F45" s="68">
        <v>6643</v>
      </c>
      <c r="G45" s="68">
        <v>11119.02</v>
      </c>
      <c r="H45" s="68">
        <v>8406.25</v>
      </c>
      <c r="I45" s="68">
        <v>8406.25</v>
      </c>
      <c r="J45" s="68"/>
      <c r="K45" s="204">
        <f t="shared" si="4"/>
        <v>0</v>
      </c>
      <c r="L45" s="68">
        <v>8406.25</v>
      </c>
    </row>
    <row r="46" spans="1:12" ht="27" hidden="1" customHeight="1" x14ac:dyDescent="0.25">
      <c r="A46" s="80"/>
      <c r="B46" s="81">
        <v>9222</v>
      </c>
      <c r="C46" s="80"/>
      <c r="D46" s="82" t="s">
        <v>234</v>
      </c>
      <c r="E46" s="68">
        <v>-1984</v>
      </c>
      <c r="F46" s="68"/>
      <c r="G46" s="68">
        <v>0</v>
      </c>
      <c r="H46" s="68">
        <v>-11846.1</v>
      </c>
      <c r="I46" s="68">
        <v>-11846.1</v>
      </c>
      <c r="J46" s="68"/>
      <c r="K46" s="204">
        <f t="shared" si="4"/>
        <v>0</v>
      </c>
      <c r="L46" s="68">
        <v>-11846.1</v>
      </c>
    </row>
    <row r="47" spans="1:12" ht="25.5" hidden="1" x14ac:dyDescent="0.25">
      <c r="A47" s="67"/>
      <c r="B47" s="67"/>
      <c r="C47" s="89" t="s">
        <v>235</v>
      </c>
      <c r="D47" s="235" t="s">
        <v>173</v>
      </c>
      <c r="E47" s="236" t="e">
        <f>#REF!/7.5345</f>
        <v>#REF!</v>
      </c>
      <c r="F47" s="236">
        <v>2000</v>
      </c>
      <c r="G47" s="236">
        <v>2000</v>
      </c>
      <c r="H47" s="236">
        <v>2000</v>
      </c>
      <c r="I47" s="236"/>
      <c r="J47" s="236"/>
      <c r="K47" s="233">
        <f t="shared" si="4"/>
        <v>0</v>
      </c>
      <c r="L47" s="236">
        <v>2000</v>
      </c>
    </row>
    <row r="48" spans="1:12" ht="25.5" hidden="1" x14ac:dyDescent="0.25">
      <c r="A48" s="67"/>
      <c r="B48" s="67"/>
      <c r="C48" s="89" t="s">
        <v>236</v>
      </c>
      <c r="D48" s="235" t="s">
        <v>237</v>
      </c>
      <c r="E48" s="236" t="e">
        <f>#REF!/7.5345</f>
        <v>#REF!</v>
      </c>
      <c r="F48" s="236">
        <v>0</v>
      </c>
      <c r="G48" s="236">
        <v>0</v>
      </c>
      <c r="H48" s="236">
        <v>0</v>
      </c>
      <c r="I48" s="236"/>
      <c r="J48" s="236"/>
      <c r="K48" s="233"/>
      <c r="L48" s="236">
        <v>0</v>
      </c>
    </row>
    <row r="49" spans="1:12" ht="25.5" hidden="1" x14ac:dyDescent="0.25">
      <c r="A49" s="67"/>
      <c r="B49" s="67"/>
      <c r="C49" s="89" t="s">
        <v>238</v>
      </c>
      <c r="D49" s="235" t="s">
        <v>185</v>
      </c>
      <c r="E49" s="236">
        <v>0</v>
      </c>
      <c r="F49" s="236">
        <v>1328</v>
      </c>
      <c r="G49" s="236">
        <v>1328</v>
      </c>
      <c r="H49" s="236">
        <v>1328</v>
      </c>
      <c r="I49" s="236"/>
      <c r="J49" s="236"/>
      <c r="K49" s="233">
        <f t="shared" si="4"/>
        <v>0</v>
      </c>
      <c r="L49" s="236">
        <v>1328</v>
      </c>
    </row>
    <row r="50" spans="1:12" hidden="1" x14ac:dyDescent="0.25">
      <c r="A50" s="67"/>
      <c r="B50" s="67"/>
      <c r="C50" s="89" t="s">
        <v>239</v>
      </c>
      <c r="D50" s="235" t="s">
        <v>240</v>
      </c>
      <c r="E50" s="236" t="e">
        <f>#REF!/7.5345</f>
        <v>#REF!</v>
      </c>
      <c r="F50" s="236">
        <v>0</v>
      </c>
      <c r="G50" s="236">
        <v>0</v>
      </c>
      <c r="H50" s="236">
        <v>0</v>
      </c>
      <c r="I50" s="236"/>
      <c r="J50" s="236"/>
      <c r="K50" s="233"/>
      <c r="L50" s="236">
        <v>0</v>
      </c>
    </row>
    <row r="51" spans="1:12" ht="25.5" hidden="1" x14ac:dyDescent="0.25">
      <c r="A51" s="67"/>
      <c r="B51" s="67"/>
      <c r="C51" s="89" t="s">
        <v>241</v>
      </c>
      <c r="D51" s="235" t="s">
        <v>214</v>
      </c>
      <c r="E51" s="236" t="e">
        <f>#REF!/7.5345</f>
        <v>#REF!</v>
      </c>
      <c r="F51" s="236">
        <v>3315</v>
      </c>
      <c r="G51" s="236">
        <v>3315</v>
      </c>
      <c r="H51" s="236">
        <v>3315</v>
      </c>
      <c r="I51" s="236"/>
      <c r="J51" s="236"/>
      <c r="K51" s="233">
        <f t="shared" si="4"/>
        <v>0</v>
      </c>
      <c r="L51" s="236">
        <v>3315</v>
      </c>
    </row>
    <row r="52" spans="1:12" x14ac:dyDescent="0.25">
      <c r="A52" s="83"/>
      <c r="B52" s="83"/>
      <c r="C52" s="83"/>
      <c r="D52" s="84" t="s">
        <v>116</v>
      </c>
      <c r="E52" s="85">
        <f>E11+E42</f>
        <v>2399765.11</v>
      </c>
      <c r="F52" s="85">
        <f>F47+F48+F49+F50+F51+F11</f>
        <v>2466042.65</v>
      </c>
      <c r="G52" s="85">
        <f>G11+G42</f>
        <v>2521815.67</v>
      </c>
      <c r="H52" s="85">
        <f>H11+H42</f>
        <v>3494506.15</v>
      </c>
      <c r="I52" s="85">
        <f t="shared" ref="I52" si="24">I11+I42</f>
        <v>3145556.15</v>
      </c>
      <c r="J52" s="85">
        <f>J11</f>
        <v>-197891.9</v>
      </c>
      <c r="K52" s="204">
        <f t="shared" si="4"/>
        <v>-5.6629432459290419</v>
      </c>
      <c r="L52" s="85">
        <f>L11+L42</f>
        <v>3296614.25</v>
      </c>
    </row>
    <row r="53" spans="1:12" ht="27" customHeight="1" x14ac:dyDescent="0.25">
      <c r="A53" s="86"/>
      <c r="B53" s="86"/>
      <c r="C53" s="86"/>
      <c r="D53" s="86"/>
      <c r="E53" s="86"/>
      <c r="F53" s="86"/>
      <c r="G53" s="86"/>
      <c r="H53" s="86"/>
      <c r="I53" s="86"/>
      <c r="J53" s="86"/>
      <c r="L53" s="86"/>
    </row>
    <row r="54" spans="1:12" ht="15.75" customHeight="1" x14ac:dyDescent="0.25">
      <c r="A54" s="86"/>
      <c r="B54" s="86"/>
      <c r="C54" s="86"/>
      <c r="D54" s="86"/>
      <c r="E54" s="86"/>
      <c r="F54" s="86"/>
      <c r="G54" s="86"/>
      <c r="H54" s="86"/>
      <c r="I54" s="86"/>
      <c r="J54" s="86"/>
      <c r="L54" s="86"/>
    </row>
    <row r="55" spans="1:12" ht="15.75" customHeight="1" x14ac:dyDescent="0.25">
      <c r="A55" s="86"/>
      <c r="B55" s="86"/>
      <c r="C55" s="86"/>
      <c r="D55" s="86"/>
      <c r="E55" s="86"/>
      <c r="F55" s="86"/>
      <c r="G55" s="86"/>
      <c r="H55" s="86"/>
      <c r="I55" s="86"/>
      <c r="J55" s="86"/>
      <c r="L55" s="86"/>
    </row>
    <row r="56" spans="1:12" ht="15.75" customHeight="1" x14ac:dyDescent="0.25">
      <c r="A56" s="86"/>
      <c r="B56" s="86"/>
      <c r="C56" s="86"/>
      <c r="D56" s="86"/>
      <c r="E56" s="86"/>
      <c r="F56" s="86"/>
      <c r="G56" s="86"/>
      <c r="H56" s="86"/>
      <c r="I56" s="86"/>
      <c r="J56" s="86"/>
      <c r="L56" s="86"/>
    </row>
    <row r="57" spans="1:12" ht="15.75" customHeight="1" x14ac:dyDescent="0.25">
      <c r="A57" s="86"/>
      <c r="B57" s="86"/>
      <c r="C57" s="86"/>
      <c r="D57" s="86"/>
      <c r="E57" s="86"/>
      <c r="F57" s="86"/>
      <c r="G57" s="86"/>
      <c r="H57" s="86"/>
      <c r="I57" s="86"/>
      <c r="J57" s="86"/>
      <c r="L57" s="86"/>
    </row>
    <row r="58" spans="1:12" ht="15.75" customHeight="1" x14ac:dyDescent="0.25">
      <c r="A58" s="86"/>
      <c r="B58" s="86"/>
      <c r="C58" s="86"/>
      <c r="D58" s="86"/>
      <c r="E58" s="86"/>
      <c r="F58" s="86"/>
      <c r="G58" s="86"/>
      <c r="H58" s="86"/>
      <c r="I58" s="86"/>
      <c r="J58" s="86"/>
      <c r="L58" s="86"/>
    </row>
    <row r="59" spans="1:12" ht="15.75" customHeight="1" x14ac:dyDescent="0.25">
      <c r="A59" s="86"/>
      <c r="B59" s="86"/>
      <c r="C59" s="86"/>
      <c r="D59" s="86"/>
      <c r="E59" s="86"/>
      <c r="F59" s="86"/>
      <c r="G59" s="86"/>
      <c r="H59" s="86"/>
      <c r="I59" s="86"/>
      <c r="J59" s="86"/>
      <c r="L59" s="86"/>
    </row>
    <row r="60" spans="1:12" x14ac:dyDescent="0.25">
      <c r="A60" s="272" t="s">
        <v>12</v>
      </c>
      <c r="B60" s="273"/>
      <c r="C60" s="273"/>
      <c r="D60" s="273"/>
      <c r="E60" s="273"/>
      <c r="F60" s="273"/>
      <c r="G60" s="273"/>
      <c r="H60" s="273"/>
    </row>
    <row r="61" spans="1:12" x14ac:dyDescent="0.25">
      <c r="A61" s="87"/>
      <c r="B61" s="87"/>
      <c r="C61" s="87"/>
      <c r="D61" s="87"/>
      <c r="E61" s="87"/>
      <c r="F61" s="87"/>
      <c r="G61" s="58"/>
      <c r="H61" s="58"/>
      <c r="I61" s="58"/>
      <c r="J61" s="58"/>
      <c r="L61" s="58"/>
    </row>
    <row r="62" spans="1:12" ht="56.25" x14ac:dyDescent="0.25">
      <c r="A62" s="59" t="s">
        <v>9</v>
      </c>
      <c r="B62" s="60" t="s">
        <v>10</v>
      </c>
      <c r="C62" s="60" t="s">
        <v>11</v>
      </c>
      <c r="D62" s="60" t="s">
        <v>13</v>
      </c>
      <c r="E62" s="61" t="s">
        <v>269</v>
      </c>
      <c r="F62" s="59" t="s">
        <v>224</v>
      </c>
      <c r="G62" s="59" t="s">
        <v>270</v>
      </c>
      <c r="H62" s="59" t="s">
        <v>327</v>
      </c>
      <c r="I62" s="59" t="s">
        <v>271</v>
      </c>
      <c r="J62" s="59" t="s">
        <v>390</v>
      </c>
      <c r="K62" s="190" t="s">
        <v>395</v>
      </c>
      <c r="L62" s="59" t="s">
        <v>386</v>
      </c>
    </row>
    <row r="63" spans="1:12" x14ac:dyDescent="0.25">
      <c r="A63" s="196"/>
      <c r="B63" s="198"/>
      <c r="C63" s="198"/>
      <c r="D63" s="198" t="s">
        <v>376</v>
      </c>
      <c r="E63" s="199"/>
      <c r="F63" s="198"/>
      <c r="G63" s="198" t="s">
        <v>377</v>
      </c>
      <c r="H63" s="198" t="s">
        <v>378</v>
      </c>
      <c r="I63" s="198"/>
      <c r="J63" s="198" t="s">
        <v>379</v>
      </c>
      <c r="K63" s="192" t="s">
        <v>381</v>
      </c>
      <c r="L63" s="198" t="s">
        <v>380</v>
      </c>
    </row>
    <row r="64" spans="1:12" x14ac:dyDescent="0.25">
      <c r="A64" s="65">
        <v>3</v>
      </c>
      <c r="B64" s="65"/>
      <c r="C64" s="65"/>
      <c r="D64" s="65" t="s">
        <v>14</v>
      </c>
      <c r="E64" s="88">
        <f>E65+E80+E120+E131+E138</f>
        <v>2060465.95</v>
      </c>
      <c r="F64" s="88">
        <f>F65+F80+F120+F131+F138</f>
        <v>2215645.77</v>
      </c>
      <c r="G64" s="88">
        <f>G65+G80+G120+G131+G138</f>
        <v>2353295.85</v>
      </c>
      <c r="H64" s="88">
        <f>H65+H80+H120+H131+H138+H128</f>
        <v>3014854.66</v>
      </c>
      <c r="I64" s="88">
        <f t="shared" ref="I64:J64" si="25">I65+I80+I120+I131+I138+I128</f>
        <v>2648183</v>
      </c>
      <c r="J64" s="88">
        <f t="shared" si="25"/>
        <v>-4146.0300000000061</v>
      </c>
      <c r="K64" s="226">
        <f>J64/H64*100</f>
        <v>-0.1375200620782166</v>
      </c>
      <c r="L64" s="88">
        <f>L65+L80+L120+L131+L138+L128</f>
        <v>3010708.63</v>
      </c>
    </row>
    <row r="65" spans="1:12" x14ac:dyDescent="0.25">
      <c r="A65" s="65"/>
      <c r="B65" s="89">
        <v>31</v>
      </c>
      <c r="C65" s="67"/>
      <c r="D65" s="89" t="s">
        <v>15</v>
      </c>
      <c r="E65" s="90">
        <f t="shared" ref="E65:J65" si="26">E66+E70+E72</f>
        <v>1678841.05</v>
      </c>
      <c r="F65" s="90">
        <f t="shared" si="26"/>
        <v>1839189</v>
      </c>
      <c r="G65" s="90">
        <f t="shared" si="26"/>
        <v>1949982.25</v>
      </c>
      <c r="H65" s="90">
        <f t="shared" si="26"/>
        <v>2538461</v>
      </c>
      <c r="I65" s="90">
        <f t="shared" si="26"/>
        <v>2204073</v>
      </c>
      <c r="J65" s="90">
        <f t="shared" si="26"/>
        <v>7259</v>
      </c>
      <c r="K65" s="226">
        <f t="shared" ref="K65:K128" si="27">J65/H65*100</f>
        <v>0.28596066671892933</v>
      </c>
      <c r="L65" s="90">
        <f t="shared" ref="L65" si="28">L66+L70+L72</f>
        <v>2545720</v>
      </c>
    </row>
    <row r="66" spans="1:12" s="27" customFormat="1" hidden="1" x14ac:dyDescent="0.25">
      <c r="A66" s="65"/>
      <c r="B66" s="65">
        <v>311</v>
      </c>
      <c r="C66" s="65"/>
      <c r="D66" s="65" t="s">
        <v>64</v>
      </c>
      <c r="E66" s="91">
        <f t="shared" ref="E66:G66" si="29">E67</f>
        <v>1386026.32</v>
      </c>
      <c r="F66" s="91">
        <f t="shared" si="29"/>
        <v>1511418</v>
      </c>
      <c r="G66" s="91">
        <f t="shared" si="29"/>
        <v>1612130.23</v>
      </c>
      <c r="H66" s="91">
        <f>H67+H68+H69</f>
        <v>2079200</v>
      </c>
      <c r="I66" s="91">
        <f t="shared" ref="I66:J66" si="30">I67+I68+I69</f>
        <v>1737203</v>
      </c>
      <c r="J66" s="91">
        <f t="shared" si="30"/>
        <v>10000</v>
      </c>
      <c r="K66" s="226">
        <f t="shared" si="27"/>
        <v>0.4809542131589073</v>
      </c>
      <c r="L66" s="91">
        <f>L67+L68+L69</f>
        <v>2089200</v>
      </c>
    </row>
    <row r="67" spans="1:12" hidden="1" x14ac:dyDescent="0.25">
      <c r="A67" s="65"/>
      <c r="B67" s="67">
        <v>3111</v>
      </c>
      <c r="C67" s="67"/>
      <c r="D67" s="67" t="s">
        <v>65</v>
      </c>
      <c r="E67" s="92">
        <v>1386026.32</v>
      </c>
      <c r="F67" s="93">
        <v>1511418</v>
      </c>
      <c r="G67" s="93">
        <v>1612130.23</v>
      </c>
      <c r="H67" s="93">
        <v>1942200</v>
      </c>
      <c r="I67" s="93">
        <v>1737203</v>
      </c>
      <c r="J67" s="93">
        <f>L67-H67</f>
        <v>10700</v>
      </c>
      <c r="K67" s="226">
        <f t="shared" si="27"/>
        <v>0.55092163525898463</v>
      </c>
      <c r="L67" s="93">
        <v>1952900</v>
      </c>
    </row>
    <row r="68" spans="1:12" hidden="1" x14ac:dyDescent="0.25">
      <c r="A68" s="65"/>
      <c r="B68" s="67">
        <v>3113</v>
      </c>
      <c r="C68" s="67"/>
      <c r="D68" s="67" t="s">
        <v>329</v>
      </c>
      <c r="E68" s="92"/>
      <c r="F68" s="92"/>
      <c r="G68" s="92"/>
      <c r="H68" s="92">
        <v>65500</v>
      </c>
      <c r="I68" s="92"/>
      <c r="J68" s="93">
        <f t="shared" ref="J68:J69" si="31">L68-H68</f>
        <v>0</v>
      </c>
      <c r="K68" s="226">
        <f t="shared" si="27"/>
        <v>0</v>
      </c>
      <c r="L68" s="92">
        <v>65500</v>
      </c>
    </row>
    <row r="69" spans="1:12" hidden="1" x14ac:dyDescent="0.25">
      <c r="A69" s="65"/>
      <c r="B69" s="67">
        <v>3114</v>
      </c>
      <c r="C69" s="67"/>
      <c r="D69" s="67" t="s">
        <v>331</v>
      </c>
      <c r="E69" s="92"/>
      <c r="F69" s="92"/>
      <c r="G69" s="92"/>
      <c r="H69" s="92">
        <v>71500</v>
      </c>
      <c r="I69" s="92"/>
      <c r="J69" s="93">
        <f t="shared" si="31"/>
        <v>-700</v>
      </c>
      <c r="K69" s="226">
        <f t="shared" si="27"/>
        <v>-0.97902097902097907</v>
      </c>
      <c r="L69" s="92">
        <v>70800</v>
      </c>
    </row>
    <row r="70" spans="1:12" s="27" customFormat="1" hidden="1" x14ac:dyDescent="0.25">
      <c r="A70" s="65"/>
      <c r="B70" s="65">
        <v>312</v>
      </c>
      <c r="C70" s="65"/>
      <c r="D70" s="65" t="s">
        <v>66</v>
      </c>
      <c r="E70" s="91">
        <f t="shared" ref="E70:L70" si="32">E71</f>
        <v>69496.53</v>
      </c>
      <c r="F70" s="91">
        <f t="shared" si="32"/>
        <v>78144</v>
      </c>
      <c r="G70" s="91">
        <f t="shared" si="32"/>
        <v>81951.460000000006</v>
      </c>
      <c r="H70" s="91">
        <f t="shared" si="32"/>
        <v>119341</v>
      </c>
      <c r="I70" s="91">
        <f t="shared" si="32"/>
        <v>123500</v>
      </c>
      <c r="J70" s="91">
        <f t="shared" si="32"/>
        <v>-4341</v>
      </c>
      <c r="K70" s="226">
        <f t="shared" si="27"/>
        <v>-3.6374758046270772</v>
      </c>
      <c r="L70" s="91">
        <f t="shared" si="32"/>
        <v>115000</v>
      </c>
    </row>
    <row r="71" spans="1:12" hidden="1" x14ac:dyDescent="0.25">
      <c r="A71" s="65"/>
      <c r="B71" s="67">
        <v>3121</v>
      </c>
      <c r="C71" s="67"/>
      <c r="D71" s="67" t="s">
        <v>66</v>
      </c>
      <c r="E71" s="92">
        <v>69496.53</v>
      </c>
      <c r="F71" s="93">
        <v>78144</v>
      </c>
      <c r="G71" s="93">
        <v>81951.460000000006</v>
      </c>
      <c r="H71" s="93">
        <v>119341</v>
      </c>
      <c r="I71" s="93">
        <v>123500</v>
      </c>
      <c r="J71" s="93">
        <f>L71-H71</f>
        <v>-4341</v>
      </c>
      <c r="K71" s="226">
        <f t="shared" si="27"/>
        <v>-3.6374758046270772</v>
      </c>
      <c r="L71" s="93">
        <v>115000</v>
      </c>
    </row>
    <row r="72" spans="1:12" s="27" customFormat="1" hidden="1" x14ac:dyDescent="0.25">
      <c r="A72" s="65"/>
      <c r="B72" s="65">
        <v>313</v>
      </c>
      <c r="C72" s="65"/>
      <c r="D72" s="65" t="s">
        <v>67</v>
      </c>
      <c r="E72" s="91">
        <f t="shared" ref="E72:L72" si="33">E73</f>
        <v>223318.2</v>
      </c>
      <c r="F72" s="91">
        <f t="shared" si="33"/>
        <v>249627</v>
      </c>
      <c r="G72" s="91">
        <f t="shared" si="33"/>
        <v>255900.56</v>
      </c>
      <c r="H72" s="91">
        <f t="shared" si="33"/>
        <v>339920</v>
      </c>
      <c r="I72" s="91">
        <f t="shared" si="33"/>
        <v>343370</v>
      </c>
      <c r="J72" s="91">
        <f t="shared" si="33"/>
        <v>1600</v>
      </c>
      <c r="K72" s="226">
        <f t="shared" si="27"/>
        <v>0.4706989879971758</v>
      </c>
      <c r="L72" s="91">
        <f t="shared" si="33"/>
        <v>341520</v>
      </c>
    </row>
    <row r="73" spans="1:12" ht="25.5" hidden="1" x14ac:dyDescent="0.25">
      <c r="A73" s="65"/>
      <c r="B73" s="67">
        <v>3132</v>
      </c>
      <c r="C73" s="67"/>
      <c r="D73" s="67" t="s">
        <v>68</v>
      </c>
      <c r="E73" s="92">
        <v>223318.2</v>
      </c>
      <c r="F73" s="93">
        <v>249627</v>
      </c>
      <c r="G73" s="93">
        <v>255900.56</v>
      </c>
      <c r="H73" s="93">
        <v>339920</v>
      </c>
      <c r="I73" s="93">
        <v>343370</v>
      </c>
      <c r="J73" s="93">
        <f>L73-H73</f>
        <v>1600</v>
      </c>
      <c r="K73" s="226">
        <f t="shared" si="27"/>
        <v>0.4706989879971758</v>
      </c>
      <c r="L73" s="93">
        <v>341520</v>
      </c>
    </row>
    <row r="74" spans="1:12" ht="25.5" hidden="1" x14ac:dyDescent="0.25">
      <c r="A74" s="65"/>
      <c r="B74" s="67">
        <v>3133</v>
      </c>
      <c r="C74" s="67"/>
      <c r="D74" s="67" t="s">
        <v>219</v>
      </c>
      <c r="E74" s="92"/>
      <c r="F74" s="92"/>
      <c r="G74" s="92">
        <v>0</v>
      </c>
      <c r="H74" s="92"/>
      <c r="I74" s="92"/>
      <c r="J74" s="92"/>
      <c r="K74" s="226" t="e">
        <f t="shared" si="27"/>
        <v>#DIV/0!</v>
      </c>
      <c r="L74" s="92"/>
    </row>
    <row r="75" spans="1:12" hidden="1" x14ac:dyDescent="0.25">
      <c r="A75" s="76"/>
      <c r="B75" s="76"/>
      <c r="C75" s="74" t="s">
        <v>63</v>
      </c>
      <c r="D75" s="74" t="s">
        <v>121</v>
      </c>
      <c r="E75" s="234" t="e">
        <f>#REF!/7.5345</f>
        <v>#REF!</v>
      </c>
      <c r="F75" s="234">
        <v>72468</v>
      </c>
      <c r="G75" s="234">
        <v>72468</v>
      </c>
      <c r="H75" s="234"/>
      <c r="I75" s="234"/>
      <c r="J75" s="234"/>
      <c r="K75" s="237"/>
      <c r="L75" s="234"/>
    </row>
    <row r="76" spans="1:12" hidden="1" x14ac:dyDescent="0.25">
      <c r="A76" s="76"/>
      <c r="B76" s="76"/>
      <c r="C76" s="74" t="s">
        <v>48</v>
      </c>
      <c r="D76" s="74" t="s">
        <v>226</v>
      </c>
      <c r="E76" s="234" t="e">
        <f>#REF!/7.5345</f>
        <v>#REF!</v>
      </c>
      <c r="F76" s="234">
        <v>0</v>
      </c>
      <c r="G76" s="234"/>
      <c r="H76" s="234"/>
      <c r="I76" s="234"/>
      <c r="J76" s="234"/>
      <c r="K76" s="237"/>
      <c r="L76" s="234"/>
    </row>
    <row r="77" spans="1:12" hidden="1" x14ac:dyDescent="0.25">
      <c r="A77" s="65"/>
      <c r="B77" s="67"/>
      <c r="C77" s="89" t="s">
        <v>58</v>
      </c>
      <c r="D77" s="89" t="s">
        <v>225</v>
      </c>
      <c r="E77" s="183" t="e">
        <f>#REF!/7.5345</f>
        <v>#REF!</v>
      </c>
      <c r="F77" s="183">
        <v>1766176</v>
      </c>
      <c r="G77" s="183">
        <v>1766176</v>
      </c>
      <c r="H77" s="183"/>
      <c r="I77" s="183"/>
      <c r="J77" s="183"/>
      <c r="K77" s="237"/>
      <c r="L77" s="183"/>
    </row>
    <row r="78" spans="1:12" hidden="1" x14ac:dyDescent="0.25">
      <c r="A78" s="67"/>
      <c r="B78" s="67"/>
      <c r="C78" s="89" t="s">
        <v>239</v>
      </c>
      <c r="D78" s="235" t="s">
        <v>240</v>
      </c>
      <c r="E78" s="236" t="e">
        <f>#REF!/7.5345</f>
        <v>#REF!</v>
      </c>
      <c r="F78" s="236">
        <v>0</v>
      </c>
      <c r="G78" s="236"/>
      <c r="H78" s="236"/>
      <c r="I78" s="236"/>
      <c r="J78" s="236"/>
      <c r="K78" s="237"/>
      <c r="L78" s="236"/>
    </row>
    <row r="79" spans="1:12" hidden="1" x14ac:dyDescent="0.25">
      <c r="A79" s="76"/>
      <c r="B79" s="76"/>
      <c r="C79" s="74" t="s">
        <v>62</v>
      </c>
      <c r="D79" s="74" t="s">
        <v>229</v>
      </c>
      <c r="E79" s="234" t="e">
        <f>#REF!/7.5345</f>
        <v>#REF!</v>
      </c>
      <c r="F79" s="234">
        <v>545</v>
      </c>
      <c r="G79" s="234">
        <v>545</v>
      </c>
      <c r="H79" s="234"/>
      <c r="I79" s="234"/>
      <c r="J79" s="234"/>
      <c r="K79" s="237"/>
      <c r="L79" s="234"/>
    </row>
    <row r="80" spans="1:12" x14ac:dyDescent="0.25">
      <c r="A80" s="76"/>
      <c r="B80" s="74">
        <v>32</v>
      </c>
      <c r="C80" s="74"/>
      <c r="D80" s="74" t="s">
        <v>25</v>
      </c>
      <c r="E80" s="94">
        <f t="shared" ref="E80:J80" si="34">E81+E86+E93+E103</f>
        <v>319773.37</v>
      </c>
      <c r="F80" s="94">
        <f t="shared" si="34"/>
        <v>313909.49999999994</v>
      </c>
      <c r="G80" s="94">
        <f t="shared" si="34"/>
        <v>348970.44999999995</v>
      </c>
      <c r="H80" s="94">
        <f t="shared" si="34"/>
        <v>398558.66000000003</v>
      </c>
      <c r="I80" s="94">
        <f t="shared" si="34"/>
        <v>374360</v>
      </c>
      <c r="J80" s="94">
        <f t="shared" si="34"/>
        <v>-5853.0300000000061</v>
      </c>
      <c r="K80" s="226">
        <f t="shared" si="27"/>
        <v>-1.4685491967481037</v>
      </c>
      <c r="L80" s="94">
        <f t="shared" ref="L80" si="35">L81+L86+L93+L103</f>
        <v>392705.63</v>
      </c>
    </row>
    <row r="81" spans="1:12" s="27" customFormat="1" hidden="1" x14ac:dyDescent="0.25">
      <c r="A81" s="73"/>
      <c r="B81" s="73">
        <v>321</v>
      </c>
      <c r="C81" s="73"/>
      <c r="D81" s="73" t="s">
        <v>69</v>
      </c>
      <c r="E81" s="95">
        <f t="shared" ref="E81:J81" si="36">SUM(E82:E85)</f>
        <v>59724.65</v>
      </c>
      <c r="F81" s="95">
        <f t="shared" si="36"/>
        <v>73288.079999999987</v>
      </c>
      <c r="G81" s="95">
        <f t="shared" si="36"/>
        <v>70104.94</v>
      </c>
      <c r="H81" s="95">
        <f t="shared" si="36"/>
        <v>81567.360000000001</v>
      </c>
      <c r="I81" s="95">
        <f t="shared" si="36"/>
        <v>94768</v>
      </c>
      <c r="J81" s="95">
        <f t="shared" si="36"/>
        <v>-1430</v>
      </c>
      <c r="K81" s="226">
        <f t="shared" si="27"/>
        <v>-1.7531522412886722</v>
      </c>
      <c r="L81" s="95">
        <f t="shared" ref="L81" si="37">SUM(L82:L85)</f>
        <v>80137.36</v>
      </c>
    </row>
    <row r="82" spans="1:12" hidden="1" x14ac:dyDescent="0.25">
      <c r="A82" s="76"/>
      <c r="B82" s="76">
        <v>3211</v>
      </c>
      <c r="C82" s="76"/>
      <c r="D82" s="76" t="s">
        <v>79</v>
      </c>
      <c r="E82" s="92">
        <v>5934.08</v>
      </c>
      <c r="F82" s="93">
        <v>9979.39</v>
      </c>
      <c r="G82" s="93">
        <v>9973.41</v>
      </c>
      <c r="H82" s="93">
        <v>13022.36</v>
      </c>
      <c r="I82" s="93">
        <v>11076</v>
      </c>
      <c r="J82" s="93">
        <f>L82-H82</f>
        <v>-670</v>
      </c>
      <c r="K82" s="226">
        <f t="shared" si="27"/>
        <v>-5.1449967594199517</v>
      </c>
      <c r="L82" s="93">
        <v>12352.36</v>
      </c>
    </row>
    <row r="83" spans="1:12" ht="26.25" hidden="1" x14ac:dyDescent="0.25">
      <c r="A83" s="97"/>
      <c r="B83" s="97">
        <v>3212</v>
      </c>
      <c r="C83" s="97"/>
      <c r="D83" s="98" t="s">
        <v>70</v>
      </c>
      <c r="E83" s="92">
        <v>52781.8</v>
      </c>
      <c r="F83" s="93">
        <v>61796</v>
      </c>
      <c r="G83" s="93">
        <v>58620.39</v>
      </c>
      <c r="H83" s="93">
        <v>66600</v>
      </c>
      <c r="I83" s="93">
        <v>81839</v>
      </c>
      <c r="J83" s="93">
        <f t="shared" ref="J83:J110" si="38">L83-H83</f>
        <v>-760</v>
      </c>
      <c r="K83" s="226">
        <f t="shared" si="27"/>
        <v>-1.1411411411411412</v>
      </c>
      <c r="L83" s="93">
        <v>65840</v>
      </c>
    </row>
    <row r="84" spans="1:12" hidden="1" x14ac:dyDescent="0.25">
      <c r="A84" s="76"/>
      <c r="B84" s="76">
        <v>3213</v>
      </c>
      <c r="C84" s="76"/>
      <c r="D84" s="76" t="s">
        <v>80</v>
      </c>
      <c r="E84" s="92">
        <v>491.74</v>
      </c>
      <c r="F84" s="93">
        <v>875.79</v>
      </c>
      <c r="G84" s="93">
        <v>1007.94</v>
      </c>
      <c r="H84" s="93">
        <v>1080</v>
      </c>
      <c r="I84" s="93">
        <v>1228</v>
      </c>
      <c r="J84" s="93">
        <f t="shared" si="38"/>
        <v>0</v>
      </c>
      <c r="K84" s="226">
        <f t="shared" si="27"/>
        <v>0</v>
      </c>
      <c r="L84" s="93">
        <v>1080</v>
      </c>
    </row>
    <row r="85" spans="1:12" hidden="1" x14ac:dyDescent="0.25">
      <c r="A85" s="76"/>
      <c r="B85" s="76">
        <v>3214</v>
      </c>
      <c r="C85" s="76"/>
      <c r="D85" s="76" t="s">
        <v>81</v>
      </c>
      <c r="E85" s="92">
        <v>517.03</v>
      </c>
      <c r="F85" s="93">
        <v>636.9</v>
      </c>
      <c r="G85" s="93">
        <v>503.2</v>
      </c>
      <c r="H85" s="93">
        <v>865</v>
      </c>
      <c r="I85" s="93">
        <v>625</v>
      </c>
      <c r="J85" s="93">
        <f t="shared" si="38"/>
        <v>0</v>
      </c>
      <c r="K85" s="226">
        <f t="shared" si="27"/>
        <v>0</v>
      </c>
      <c r="L85" s="93">
        <v>865</v>
      </c>
    </row>
    <row r="86" spans="1:12" s="27" customFormat="1" hidden="1" x14ac:dyDescent="0.25">
      <c r="A86" s="73"/>
      <c r="B86" s="73">
        <v>322</v>
      </c>
      <c r="C86" s="74"/>
      <c r="D86" s="79" t="s">
        <v>71</v>
      </c>
      <c r="E86" s="95">
        <f t="shared" ref="E86:H86" si="39">SUM(E87:E92)</f>
        <v>165122.47</v>
      </c>
      <c r="F86" s="95">
        <f t="shared" si="39"/>
        <v>177469.46999999997</v>
      </c>
      <c r="G86" s="95">
        <f t="shared" si="39"/>
        <v>214850.01999999996</v>
      </c>
      <c r="H86" s="95">
        <f t="shared" si="39"/>
        <v>236296.9</v>
      </c>
      <c r="I86" s="95">
        <f t="shared" ref="I86:L86" si="40">SUM(I87:I92)</f>
        <v>215250</v>
      </c>
      <c r="J86" s="225">
        <f>L86-H86</f>
        <v>-677.60000000000582</v>
      </c>
      <c r="K86" s="226">
        <f t="shared" si="27"/>
        <v>-0.28675788806370539</v>
      </c>
      <c r="L86" s="95">
        <f t="shared" si="40"/>
        <v>235619.3</v>
      </c>
    </row>
    <row r="87" spans="1:12" hidden="1" x14ac:dyDescent="0.25">
      <c r="A87" s="76"/>
      <c r="B87" s="76">
        <v>3221</v>
      </c>
      <c r="C87" s="77"/>
      <c r="D87" s="99" t="s">
        <v>82</v>
      </c>
      <c r="E87" s="92">
        <v>24389.06</v>
      </c>
      <c r="F87" s="93">
        <v>16271.72</v>
      </c>
      <c r="G87" s="93">
        <v>13172.53</v>
      </c>
      <c r="H87" s="93">
        <v>14580</v>
      </c>
      <c r="I87" s="93">
        <v>10750</v>
      </c>
      <c r="J87" s="93">
        <f t="shared" si="38"/>
        <v>1774.7700000000004</v>
      </c>
      <c r="K87" s="226">
        <f t="shared" si="27"/>
        <v>12.17263374485597</v>
      </c>
      <c r="L87" s="93">
        <v>16354.77</v>
      </c>
    </row>
    <row r="88" spans="1:12" hidden="1" x14ac:dyDescent="0.25">
      <c r="A88" s="76"/>
      <c r="B88" s="76">
        <v>3222</v>
      </c>
      <c r="C88" s="77"/>
      <c r="D88" s="99" t="s">
        <v>83</v>
      </c>
      <c r="E88" s="92">
        <v>94356.26</v>
      </c>
      <c r="F88" s="93">
        <v>120161.72</v>
      </c>
      <c r="G88" s="93">
        <v>159483.82999999999</v>
      </c>
      <c r="H88" s="188">
        <v>159743.9</v>
      </c>
      <c r="I88" s="93">
        <v>174590</v>
      </c>
      <c r="J88" s="93">
        <f t="shared" si="38"/>
        <v>10712.959999999992</v>
      </c>
      <c r="K88" s="226">
        <f t="shared" si="27"/>
        <v>6.7063343263811594</v>
      </c>
      <c r="L88" s="188">
        <v>170456.86</v>
      </c>
    </row>
    <row r="89" spans="1:12" hidden="1" x14ac:dyDescent="0.25">
      <c r="A89" s="76"/>
      <c r="B89" s="76">
        <v>3223</v>
      </c>
      <c r="C89" s="77"/>
      <c r="D89" s="99" t="s">
        <v>95</v>
      </c>
      <c r="E89" s="92">
        <v>33816.92</v>
      </c>
      <c r="F89" s="93">
        <v>32402.37</v>
      </c>
      <c r="G89" s="93">
        <v>34387.18</v>
      </c>
      <c r="H89" s="100">
        <v>53260</v>
      </c>
      <c r="I89" s="100">
        <v>24300</v>
      </c>
      <c r="J89" s="93">
        <f t="shared" si="38"/>
        <v>-13750</v>
      </c>
      <c r="K89" s="226">
        <f t="shared" si="27"/>
        <v>-25.816748028539244</v>
      </c>
      <c r="L89" s="100">
        <v>39510</v>
      </c>
    </row>
    <row r="90" spans="1:12" hidden="1" x14ac:dyDescent="0.25">
      <c r="A90" s="76"/>
      <c r="B90" s="76">
        <v>3224</v>
      </c>
      <c r="C90" s="77"/>
      <c r="D90" s="99" t="s">
        <v>96</v>
      </c>
      <c r="E90" s="92">
        <v>3905.32</v>
      </c>
      <c r="F90" s="93">
        <v>4845.3</v>
      </c>
      <c r="G90" s="93">
        <v>4645.3</v>
      </c>
      <c r="H90" s="100">
        <v>6000</v>
      </c>
      <c r="I90" s="100">
        <v>5000</v>
      </c>
      <c r="J90" s="93">
        <f t="shared" si="38"/>
        <v>0</v>
      </c>
      <c r="K90" s="226">
        <f t="shared" si="27"/>
        <v>0</v>
      </c>
      <c r="L90" s="100">
        <v>6000</v>
      </c>
    </row>
    <row r="91" spans="1:12" hidden="1" x14ac:dyDescent="0.25">
      <c r="A91" s="76"/>
      <c r="B91" s="76">
        <v>3225</v>
      </c>
      <c r="C91" s="77"/>
      <c r="D91" s="99" t="s">
        <v>72</v>
      </c>
      <c r="E91" s="92">
        <v>7963.37</v>
      </c>
      <c r="F91" s="93">
        <v>2844.09</v>
      </c>
      <c r="G91" s="93">
        <v>1294.49</v>
      </c>
      <c r="H91" s="93">
        <v>2180</v>
      </c>
      <c r="I91" s="93">
        <v>510</v>
      </c>
      <c r="J91" s="93">
        <f t="shared" si="38"/>
        <v>-15.329999999999927</v>
      </c>
      <c r="K91" s="226">
        <f t="shared" si="27"/>
        <v>-0.70321100917430857</v>
      </c>
      <c r="L91" s="93">
        <v>2164.67</v>
      </c>
    </row>
    <row r="92" spans="1:12" hidden="1" x14ac:dyDescent="0.25">
      <c r="A92" s="76"/>
      <c r="B92" s="76">
        <v>3227</v>
      </c>
      <c r="C92" s="74"/>
      <c r="D92" s="76" t="s">
        <v>97</v>
      </c>
      <c r="E92" s="92">
        <v>691.54</v>
      </c>
      <c r="F92" s="93">
        <v>944.27</v>
      </c>
      <c r="G92" s="93">
        <v>1866.69</v>
      </c>
      <c r="H92" s="100">
        <v>533</v>
      </c>
      <c r="I92" s="100">
        <v>100</v>
      </c>
      <c r="J92" s="93">
        <f t="shared" si="38"/>
        <v>600</v>
      </c>
      <c r="K92" s="226">
        <f t="shared" si="27"/>
        <v>112.5703564727955</v>
      </c>
      <c r="L92" s="100">
        <v>1133</v>
      </c>
    </row>
    <row r="93" spans="1:12" s="27" customFormat="1" hidden="1" x14ac:dyDescent="0.25">
      <c r="A93" s="73"/>
      <c r="B93" s="73">
        <v>323</v>
      </c>
      <c r="C93" s="74"/>
      <c r="D93" s="79" t="s">
        <v>84</v>
      </c>
      <c r="E93" s="95">
        <f t="shared" ref="E93:H93" si="41">SUM(E94:E102)</f>
        <v>81718.12</v>
      </c>
      <c r="F93" s="95">
        <f t="shared" si="41"/>
        <v>44079.08</v>
      </c>
      <c r="G93" s="95">
        <f t="shared" si="41"/>
        <v>48259.080000000009</v>
      </c>
      <c r="H93" s="95">
        <f t="shared" si="41"/>
        <v>52346</v>
      </c>
      <c r="I93" s="95">
        <f t="shared" ref="I93:L93" si="42">SUM(I94:I102)</f>
        <v>46146</v>
      </c>
      <c r="J93" s="225">
        <f t="shared" si="38"/>
        <v>-1265</v>
      </c>
      <c r="K93" s="226">
        <f t="shared" si="27"/>
        <v>-2.416612539640087</v>
      </c>
      <c r="L93" s="95">
        <f t="shared" si="42"/>
        <v>51081</v>
      </c>
    </row>
    <row r="94" spans="1:12" hidden="1" x14ac:dyDescent="0.25">
      <c r="A94" s="76"/>
      <c r="B94" s="76">
        <v>3231</v>
      </c>
      <c r="C94" s="77"/>
      <c r="D94" s="99" t="s">
        <v>126</v>
      </c>
      <c r="E94" s="96">
        <v>9860.85</v>
      </c>
      <c r="F94" s="96">
        <v>9320.4599999999991</v>
      </c>
      <c r="G94" s="96">
        <v>11003.22</v>
      </c>
      <c r="H94" s="96">
        <v>13825</v>
      </c>
      <c r="I94" s="96">
        <v>9500</v>
      </c>
      <c r="J94" s="93">
        <v>-700</v>
      </c>
      <c r="K94" s="226">
        <f t="shared" si="27"/>
        <v>-5.0632911392405067</v>
      </c>
      <c r="L94" s="96">
        <v>13125</v>
      </c>
    </row>
    <row r="95" spans="1:12" hidden="1" x14ac:dyDescent="0.25">
      <c r="A95" s="76"/>
      <c r="B95" s="76">
        <v>3232</v>
      </c>
      <c r="C95" s="77"/>
      <c r="D95" s="99" t="s">
        <v>98</v>
      </c>
      <c r="E95" s="92">
        <v>45910.1</v>
      </c>
      <c r="F95" s="93">
        <v>9601.01</v>
      </c>
      <c r="G95" s="93">
        <v>11703.1</v>
      </c>
      <c r="H95" s="100">
        <v>11075</v>
      </c>
      <c r="I95" s="100">
        <v>11675</v>
      </c>
      <c r="J95" s="93">
        <f t="shared" si="38"/>
        <v>960</v>
      </c>
      <c r="K95" s="226">
        <f t="shared" si="27"/>
        <v>8.6681715575620757</v>
      </c>
      <c r="L95" s="100">
        <v>12035</v>
      </c>
    </row>
    <row r="96" spans="1:12" hidden="1" x14ac:dyDescent="0.25">
      <c r="A96" s="76"/>
      <c r="B96" s="76">
        <v>3233</v>
      </c>
      <c r="C96" s="77"/>
      <c r="D96" s="99" t="s">
        <v>102</v>
      </c>
      <c r="E96" s="92">
        <v>622.74</v>
      </c>
      <c r="F96" s="93">
        <v>66.36</v>
      </c>
      <c r="G96" s="93">
        <v>632.21</v>
      </c>
      <c r="H96" s="100">
        <v>50</v>
      </c>
      <c r="I96" s="100">
        <v>100</v>
      </c>
      <c r="J96" s="93">
        <f t="shared" si="38"/>
        <v>0</v>
      </c>
      <c r="K96" s="226">
        <f t="shared" si="27"/>
        <v>0</v>
      </c>
      <c r="L96" s="100">
        <v>50</v>
      </c>
    </row>
    <row r="97" spans="1:12" hidden="1" x14ac:dyDescent="0.25">
      <c r="A97" s="76"/>
      <c r="B97" s="76">
        <v>3234</v>
      </c>
      <c r="C97" s="77"/>
      <c r="D97" s="99" t="s">
        <v>99</v>
      </c>
      <c r="E97" s="92">
        <v>8500.7199999999993</v>
      </c>
      <c r="F97" s="93">
        <v>11281.75</v>
      </c>
      <c r="G97" s="93">
        <v>8779.8700000000008</v>
      </c>
      <c r="H97" s="100">
        <v>8800</v>
      </c>
      <c r="I97" s="100">
        <v>9300</v>
      </c>
      <c r="J97" s="93">
        <f t="shared" si="38"/>
        <v>-500</v>
      </c>
      <c r="K97" s="226">
        <f t="shared" si="27"/>
        <v>-5.6818181818181817</v>
      </c>
      <c r="L97" s="100">
        <v>8300</v>
      </c>
    </row>
    <row r="98" spans="1:12" hidden="1" x14ac:dyDescent="0.25">
      <c r="A98" s="76"/>
      <c r="B98" s="76">
        <v>3235</v>
      </c>
      <c r="C98" s="77"/>
      <c r="D98" s="99" t="s">
        <v>103</v>
      </c>
      <c r="E98" s="92">
        <v>4155.88</v>
      </c>
      <c r="F98" s="92">
        <v>4167.5</v>
      </c>
      <c r="G98" s="92">
        <v>4561.58</v>
      </c>
      <c r="H98" s="111">
        <v>4500</v>
      </c>
      <c r="I98" s="111">
        <v>4200</v>
      </c>
      <c r="J98" s="93">
        <f t="shared" si="38"/>
        <v>0</v>
      </c>
      <c r="K98" s="226">
        <f t="shared" si="27"/>
        <v>0</v>
      </c>
      <c r="L98" s="111">
        <v>4500</v>
      </c>
    </row>
    <row r="99" spans="1:12" hidden="1" x14ac:dyDescent="0.25">
      <c r="A99" s="76"/>
      <c r="B99" s="76">
        <v>3236</v>
      </c>
      <c r="C99" s="77"/>
      <c r="D99" s="99" t="s">
        <v>100</v>
      </c>
      <c r="E99" s="96">
        <v>7019.76</v>
      </c>
      <c r="F99" s="96">
        <v>3849.35</v>
      </c>
      <c r="G99" s="96">
        <v>5233.26</v>
      </c>
      <c r="H99" s="96">
        <v>5800</v>
      </c>
      <c r="I99" s="96">
        <v>4500</v>
      </c>
      <c r="J99" s="93">
        <f t="shared" si="38"/>
        <v>400</v>
      </c>
      <c r="K99" s="226">
        <f t="shared" si="27"/>
        <v>6.8965517241379306</v>
      </c>
      <c r="L99" s="96">
        <v>6200</v>
      </c>
    </row>
    <row r="100" spans="1:12" hidden="1" x14ac:dyDescent="0.25">
      <c r="A100" s="76"/>
      <c r="B100" s="76">
        <v>3237</v>
      </c>
      <c r="C100" s="77"/>
      <c r="D100" s="99" t="s">
        <v>85</v>
      </c>
      <c r="E100" s="92">
        <v>3412.69</v>
      </c>
      <c r="F100" s="93">
        <v>3204.56</v>
      </c>
      <c r="G100" s="93">
        <v>4196.37</v>
      </c>
      <c r="H100" s="93">
        <v>6046</v>
      </c>
      <c r="I100" s="93">
        <v>4271</v>
      </c>
      <c r="J100" s="93">
        <f t="shared" si="38"/>
        <v>-1425</v>
      </c>
      <c r="K100" s="226">
        <f t="shared" si="27"/>
        <v>-23.569302017863052</v>
      </c>
      <c r="L100" s="93">
        <v>4621</v>
      </c>
    </row>
    <row r="101" spans="1:12" hidden="1" x14ac:dyDescent="0.25">
      <c r="A101" s="76"/>
      <c r="B101" s="76">
        <v>3238</v>
      </c>
      <c r="C101" s="77"/>
      <c r="D101" s="99" t="s">
        <v>104</v>
      </c>
      <c r="E101" s="101">
        <v>2148.2800000000002</v>
      </c>
      <c r="F101" s="101">
        <v>2389.0100000000002</v>
      </c>
      <c r="G101" s="101">
        <v>2102.9699999999998</v>
      </c>
      <c r="H101" s="101">
        <v>2200</v>
      </c>
      <c r="I101" s="101">
        <v>2500</v>
      </c>
      <c r="J101" s="93">
        <f t="shared" si="38"/>
        <v>0</v>
      </c>
      <c r="K101" s="226">
        <f t="shared" si="27"/>
        <v>0</v>
      </c>
      <c r="L101" s="101">
        <v>2200</v>
      </c>
    </row>
    <row r="102" spans="1:12" hidden="1" x14ac:dyDescent="0.25">
      <c r="A102" s="76"/>
      <c r="B102" s="76">
        <v>3239</v>
      </c>
      <c r="C102" s="77"/>
      <c r="D102" s="99" t="s">
        <v>105</v>
      </c>
      <c r="E102" s="92">
        <v>87.1</v>
      </c>
      <c r="F102" s="93">
        <v>199.08</v>
      </c>
      <c r="G102" s="93">
        <v>46.5</v>
      </c>
      <c r="H102" s="93">
        <v>50</v>
      </c>
      <c r="I102" s="93">
        <v>100</v>
      </c>
      <c r="J102" s="93">
        <f t="shared" si="38"/>
        <v>0</v>
      </c>
      <c r="K102" s="226">
        <f t="shared" si="27"/>
        <v>0</v>
      </c>
      <c r="L102" s="93">
        <v>50</v>
      </c>
    </row>
    <row r="103" spans="1:12" s="27" customFormat="1" ht="25.5" hidden="1" x14ac:dyDescent="0.25">
      <c r="A103" s="73"/>
      <c r="B103" s="73">
        <v>329</v>
      </c>
      <c r="C103" s="74"/>
      <c r="D103" s="79" t="s">
        <v>74</v>
      </c>
      <c r="E103" s="95">
        <f t="shared" ref="E103:H103" si="43">SUM(E104:E110)</f>
        <v>13208.13</v>
      </c>
      <c r="F103" s="95">
        <f t="shared" si="43"/>
        <v>19072.870000000003</v>
      </c>
      <c r="G103" s="95">
        <f t="shared" si="43"/>
        <v>15756.41</v>
      </c>
      <c r="H103" s="95">
        <f t="shared" si="43"/>
        <v>28348.400000000001</v>
      </c>
      <c r="I103" s="95">
        <f t="shared" ref="I103" si="44">SUM(I104:I110)</f>
        <v>18196</v>
      </c>
      <c r="J103" s="225">
        <f t="shared" si="38"/>
        <v>-2480.4300000000003</v>
      </c>
      <c r="K103" s="226">
        <f t="shared" si="27"/>
        <v>-8.7498059855229933</v>
      </c>
      <c r="L103" s="95">
        <f>SUM(L104:L110)</f>
        <v>25867.97</v>
      </c>
    </row>
    <row r="104" spans="1:12" ht="25.5" hidden="1" x14ac:dyDescent="0.25">
      <c r="A104" s="76"/>
      <c r="B104" s="76">
        <v>3291</v>
      </c>
      <c r="C104" s="77"/>
      <c r="D104" s="99" t="s">
        <v>110</v>
      </c>
      <c r="E104" s="101">
        <v>0</v>
      </c>
      <c r="F104" s="101">
        <v>796.34</v>
      </c>
      <c r="G104" s="101">
        <v>0</v>
      </c>
      <c r="H104" s="101">
        <v>1400</v>
      </c>
      <c r="I104" s="101">
        <v>100</v>
      </c>
      <c r="J104" s="93">
        <f t="shared" si="38"/>
        <v>0</v>
      </c>
      <c r="K104" s="226">
        <f t="shared" si="27"/>
        <v>0</v>
      </c>
      <c r="L104" s="101">
        <v>1400</v>
      </c>
    </row>
    <row r="105" spans="1:12" hidden="1" x14ac:dyDescent="0.25">
      <c r="A105" s="76"/>
      <c r="B105" s="76">
        <v>3292</v>
      </c>
      <c r="C105" s="77"/>
      <c r="D105" s="99" t="s">
        <v>127</v>
      </c>
      <c r="E105" s="101">
        <v>0</v>
      </c>
      <c r="F105" s="101"/>
      <c r="G105" s="101">
        <v>0</v>
      </c>
      <c r="H105" s="101"/>
      <c r="I105" s="101"/>
      <c r="J105" s="93">
        <f t="shared" si="38"/>
        <v>0</v>
      </c>
      <c r="K105" s="226" t="e">
        <f t="shared" si="27"/>
        <v>#DIV/0!</v>
      </c>
      <c r="L105" s="101"/>
    </row>
    <row r="106" spans="1:12" hidden="1" x14ac:dyDescent="0.25">
      <c r="A106" s="76"/>
      <c r="B106" s="76">
        <v>3293</v>
      </c>
      <c r="C106" s="77"/>
      <c r="D106" s="99" t="s">
        <v>114</v>
      </c>
      <c r="E106" s="101">
        <v>0</v>
      </c>
      <c r="F106" s="101"/>
      <c r="G106" s="101">
        <v>0</v>
      </c>
      <c r="H106" s="101"/>
      <c r="I106" s="101"/>
      <c r="J106" s="93">
        <f t="shared" si="38"/>
        <v>0</v>
      </c>
      <c r="K106" s="226" t="e">
        <f t="shared" si="27"/>
        <v>#DIV/0!</v>
      </c>
      <c r="L106" s="101"/>
    </row>
    <row r="107" spans="1:12" hidden="1" x14ac:dyDescent="0.25">
      <c r="A107" s="76"/>
      <c r="B107" s="76">
        <v>3294</v>
      </c>
      <c r="C107" s="77"/>
      <c r="D107" s="99" t="s">
        <v>106</v>
      </c>
      <c r="E107" s="101">
        <v>159.27000000000001</v>
      </c>
      <c r="F107" s="101">
        <v>159.27000000000001</v>
      </c>
      <c r="G107" s="101">
        <v>163.09</v>
      </c>
      <c r="H107" s="101">
        <v>200</v>
      </c>
      <c r="I107" s="101">
        <v>200</v>
      </c>
      <c r="J107" s="93">
        <f t="shared" si="38"/>
        <v>0</v>
      </c>
      <c r="K107" s="226">
        <f t="shared" si="27"/>
        <v>0</v>
      </c>
      <c r="L107" s="101">
        <v>200</v>
      </c>
    </row>
    <row r="108" spans="1:12" hidden="1" x14ac:dyDescent="0.25">
      <c r="A108" s="76"/>
      <c r="B108" s="76">
        <v>3295</v>
      </c>
      <c r="C108" s="77"/>
      <c r="D108" s="99" t="s">
        <v>73</v>
      </c>
      <c r="E108" s="92">
        <v>1178.08</v>
      </c>
      <c r="F108" s="93">
        <v>3632.72</v>
      </c>
      <c r="G108" s="93">
        <v>900.98</v>
      </c>
      <c r="H108" s="93">
        <v>850</v>
      </c>
      <c r="I108" s="93">
        <v>3900</v>
      </c>
      <c r="J108" s="93">
        <f t="shared" si="38"/>
        <v>-600</v>
      </c>
      <c r="K108" s="226">
        <f t="shared" si="27"/>
        <v>-70.588235294117652</v>
      </c>
      <c r="L108" s="93">
        <v>250</v>
      </c>
    </row>
    <row r="109" spans="1:12" hidden="1" x14ac:dyDescent="0.25">
      <c r="A109" s="76"/>
      <c r="B109" s="76">
        <v>3296</v>
      </c>
      <c r="C109" s="77"/>
      <c r="D109" s="99" t="s">
        <v>75</v>
      </c>
      <c r="E109" s="92">
        <v>3359.55</v>
      </c>
      <c r="F109" s="93">
        <v>2500</v>
      </c>
      <c r="G109" s="93">
        <v>746.57</v>
      </c>
      <c r="H109" s="93"/>
      <c r="I109" s="93">
        <v>0</v>
      </c>
      <c r="J109" s="93">
        <f t="shared" si="38"/>
        <v>0</v>
      </c>
      <c r="K109" s="226" t="e">
        <f t="shared" si="27"/>
        <v>#DIV/0!</v>
      </c>
      <c r="L109" s="93"/>
    </row>
    <row r="110" spans="1:12" hidden="1" x14ac:dyDescent="0.25">
      <c r="A110" s="76"/>
      <c r="B110" s="76">
        <v>3299</v>
      </c>
      <c r="C110" s="77"/>
      <c r="D110" s="99" t="s">
        <v>74</v>
      </c>
      <c r="E110" s="92">
        <v>8511.23</v>
      </c>
      <c r="F110" s="93">
        <v>11984.54</v>
      </c>
      <c r="G110" s="93">
        <v>13945.77</v>
      </c>
      <c r="H110" s="93">
        <v>25898.400000000001</v>
      </c>
      <c r="I110" s="93">
        <v>13996</v>
      </c>
      <c r="J110" s="93">
        <f t="shared" si="38"/>
        <v>-1880.4300000000003</v>
      </c>
      <c r="K110" s="226">
        <f t="shared" si="27"/>
        <v>-7.2607960337318147</v>
      </c>
      <c r="L110" s="93">
        <v>24017.97</v>
      </c>
    </row>
    <row r="111" spans="1:12" hidden="1" x14ac:dyDescent="0.25">
      <c r="A111" s="76"/>
      <c r="B111" s="76"/>
      <c r="C111" s="74" t="s">
        <v>63</v>
      </c>
      <c r="D111" s="74" t="s">
        <v>121</v>
      </c>
      <c r="E111" s="234" t="e">
        <f>#REF!/7.5345</f>
        <v>#REF!</v>
      </c>
      <c r="F111" s="234">
        <v>85818.5</v>
      </c>
      <c r="G111" s="234">
        <v>85818.5</v>
      </c>
      <c r="H111" s="234"/>
      <c r="I111" s="234"/>
      <c r="J111" s="234"/>
      <c r="K111" s="237"/>
      <c r="L111" s="234"/>
    </row>
    <row r="112" spans="1:12" hidden="1" x14ac:dyDescent="0.25">
      <c r="A112" s="76"/>
      <c r="B112" s="76"/>
      <c r="C112" s="74" t="s">
        <v>48</v>
      </c>
      <c r="D112" s="74" t="s">
        <v>226</v>
      </c>
      <c r="E112" s="234" t="e">
        <f>#REF!/7.5345</f>
        <v>#REF!</v>
      </c>
      <c r="F112" s="234">
        <v>876</v>
      </c>
      <c r="G112" s="234">
        <v>1276</v>
      </c>
      <c r="H112" s="234"/>
      <c r="I112" s="234"/>
      <c r="J112" s="234"/>
      <c r="K112" s="237"/>
      <c r="L112" s="234"/>
    </row>
    <row r="113" spans="1:12" ht="25.5" hidden="1" x14ac:dyDescent="0.25">
      <c r="A113" s="67"/>
      <c r="B113" s="67"/>
      <c r="C113" s="89" t="s">
        <v>235</v>
      </c>
      <c r="D113" s="235" t="s">
        <v>173</v>
      </c>
      <c r="E113" s="236" t="e">
        <f>#REF!/7.5345</f>
        <v>#REF!</v>
      </c>
      <c r="F113" s="236"/>
      <c r="G113" s="236"/>
      <c r="H113" s="236"/>
      <c r="I113" s="236"/>
      <c r="J113" s="236"/>
      <c r="K113" s="237"/>
      <c r="L113" s="236"/>
    </row>
    <row r="114" spans="1:12" hidden="1" x14ac:dyDescent="0.25">
      <c r="A114" s="65"/>
      <c r="B114" s="67"/>
      <c r="C114" s="89" t="s">
        <v>94</v>
      </c>
      <c r="D114" s="89" t="s">
        <v>227</v>
      </c>
      <c r="E114" s="183" t="e">
        <f>#REF!/7.5345</f>
        <v>#REF!</v>
      </c>
      <c r="F114" s="183">
        <v>146074</v>
      </c>
      <c r="G114" s="183">
        <v>145674</v>
      </c>
      <c r="H114" s="183"/>
      <c r="I114" s="183"/>
      <c r="J114" s="183"/>
      <c r="K114" s="237"/>
      <c r="L114" s="183"/>
    </row>
    <row r="115" spans="1:12" ht="25.5" hidden="1" x14ac:dyDescent="0.25">
      <c r="A115" s="67"/>
      <c r="B115" s="67"/>
      <c r="C115" s="89" t="s">
        <v>238</v>
      </c>
      <c r="D115" s="235" t="s">
        <v>185</v>
      </c>
      <c r="E115" s="183" t="e">
        <f>#REF!/7.5345</f>
        <v>#REF!</v>
      </c>
      <c r="F115" s="236">
        <v>797</v>
      </c>
      <c r="G115" s="236">
        <v>797</v>
      </c>
      <c r="H115" s="236"/>
      <c r="I115" s="236"/>
      <c r="J115" s="236"/>
      <c r="K115" s="237"/>
      <c r="L115" s="236"/>
    </row>
    <row r="116" spans="1:12" hidden="1" x14ac:dyDescent="0.25">
      <c r="A116" s="65"/>
      <c r="B116" s="67"/>
      <c r="C116" s="89" t="s">
        <v>58</v>
      </c>
      <c r="D116" s="89" t="s">
        <v>225</v>
      </c>
      <c r="E116" s="183" t="e">
        <f>#REF!/7.5345</f>
        <v>#REF!</v>
      </c>
      <c r="F116" s="183">
        <v>70022</v>
      </c>
      <c r="G116" s="183">
        <v>70022</v>
      </c>
      <c r="H116" s="183"/>
      <c r="I116" s="183"/>
      <c r="J116" s="183"/>
      <c r="K116" s="237"/>
      <c r="L116" s="183"/>
    </row>
    <row r="117" spans="1:12" hidden="1" x14ac:dyDescent="0.25">
      <c r="A117" s="67"/>
      <c r="B117" s="67"/>
      <c r="C117" s="89" t="s">
        <v>239</v>
      </c>
      <c r="D117" s="235" t="s">
        <v>240</v>
      </c>
      <c r="E117" s="236" t="e">
        <f>#REF!/7.5345</f>
        <v>#REF!</v>
      </c>
      <c r="F117" s="236"/>
      <c r="G117" s="236"/>
      <c r="H117" s="236"/>
      <c r="I117" s="236"/>
      <c r="J117" s="236"/>
      <c r="K117" s="237"/>
      <c r="L117" s="236"/>
    </row>
    <row r="118" spans="1:12" hidden="1" x14ac:dyDescent="0.25">
      <c r="A118" s="76"/>
      <c r="B118" s="76"/>
      <c r="C118" s="74" t="s">
        <v>62</v>
      </c>
      <c r="D118" s="74" t="s">
        <v>229</v>
      </c>
      <c r="E118" s="234" t="e">
        <f>#REF!/7.5345</f>
        <v>#REF!</v>
      </c>
      <c r="F118" s="234">
        <v>8281</v>
      </c>
      <c r="G118" s="234">
        <v>8281</v>
      </c>
      <c r="H118" s="234"/>
      <c r="I118" s="234"/>
      <c r="J118" s="234"/>
      <c r="K118" s="237"/>
      <c r="L118" s="234"/>
    </row>
    <row r="119" spans="1:12" ht="25.5" hidden="1" x14ac:dyDescent="0.25">
      <c r="A119" s="67"/>
      <c r="B119" s="67"/>
      <c r="C119" s="89" t="s">
        <v>241</v>
      </c>
      <c r="D119" s="235" t="s">
        <v>214</v>
      </c>
      <c r="E119" s="236" t="e">
        <f>#REF!/7.5345</f>
        <v>#REF!</v>
      </c>
      <c r="F119" s="236">
        <v>2041</v>
      </c>
      <c r="G119" s="236">
        <v>2041</v>
      </c>
      <c r="H119" s="236"/>
      <c r="I119" s="236"/>
      <c r="J119" s="236"/>
      <c r="K119" s="237"/>
      <c r="L119" s="236"/>
    </row>
    <row r="120" spans="1:12" x14ac:dyDescent="0.25">
      <c r="A120" s="76"/>
      <c r="B120" s="74">
        <v>34</v>
      </c>
      <c r="C120" s="74"/>
      <c r="D120" s="102" t="s">
        <v>76</v>
      </c>
      <c r="E120" s="94">
        <f t="shared" ref="E120:L120" si="45">E121</f>
        <v>6325.47</v>
      </c>
      <c r="F120" s="94">
        <f t="shared" si="45"/>
        <v>5500.4</v>
      </c>
      <c r="G120" s="94">
        <f t="shared" si="45"/>
        <v>1650.39</v>
      </c>
      <c r="H120" s="94">
        <f t="shared" si="45"/>
        <v>1320</v>
      </c>
      <c r="I120" s="94">
        <f t="shared" si="45"/>
        <v>1550</v>
      </c>
      <c r="J120" s="94"/>
      <c r="K120" s="226">
        <f t="shared" si="27"/>
        <v>0</v>
      </c>
      <c r="L120" s="94">
        <f t="shared" si="45"/>
        <v>1320</v>
      </c>
    </row>
    <row r="121" spans="1:12" s="27" customFormat="1" hidden="1" x14ac:dyDescent="0.25">
      <c r="A121" s="73"/>
      <c r="B121" s="73">
        <v>343</v>
      </c>
      <c r="C121" s="74"/>
      <c r="D121" s="79" t="s">
        <v>77</v>
      </c>
      <c r="E121" s="95">
        <f t="shared" ref="E121:H121" si="46">E122+E123</f>
        <v>6325.47</v>
      </c>
      <c r="F121" s="95">
        <f t="shared" si="46"/>
        <v>5500.4</v>
      </c>
      <c r="G121" s="95">
        <f t="shared" si="46"/>
        <v>1650.39</v>
      </c>
      <c r="H121" s="95">
        <f t="shared" si="46"/>
        <v>1320</v>
      </c>
      <c r="I121" s="95">
        <f t="shared" ref="I121:L121" si="47">I122+I123</f>
        <v>1550</v>
      </c>
      <c r="J121" s="95"/>
      <c r="K121" s="226">
        <f t="shared" si="27"/>
        <v>0</v>
      </c>
      <c r="L121" s="95">
        <f t="shared" si="47"/>
        <v>1320</v>
      </c>
    </row>
    <row r="122" spans="1:12" ht="26.25" hidden="1" x14ac:dyDescent="0.25">
      <c r="A122" s="97"/>
      <c r="B122" s="97">
        <v>3431</v>
      </c>
      <c r="C122" s="103"/>
      <c r="D122" s="98" t="s">
        <v>107</v>
      </c>
      <c r="E122" s="92">
        <v>1475.71</v>
      </c>
      <c r="F122" s="93">
        <v>1975.4</v>
      </c>
      <c r="G122" s="93">
        <v>1234.47</v>
      </c>
      <c r="H122" s="100">
        <v>1320</v>
      </c>
      <c r="I122" s="100">
        <v>1550</v>
      </c>
      <c r="J122" s="100"/>
      <c r="K122" s="226">
        <f t="shared" si="27"/>
        <v>0</v>
      </c>
      <c r="L122" s="100">
        <v>1320</v>
      </c>
    </row>
    <row r="123" spans="1:12" hidden="1" x14ac:dyDescent="0.25">
      <c r="A123" s="76"/>
      <c r="B123" s="76">
        <v>3433</v>
      </c>
      <c r="C123" s="74"/>
      <c r="D123" s="99" t="s">
        <v>78</v>
      </c>
      <c r="E123" s="92">
        <v>4849.76</v>
      </c>
      <c r="F123" s="93">
        <v>3525</v>
      </c>
      <c r="G123" s="93">
        <v>415.92</v>
      </c>
      <c r="H123" s="93">
        <v>0</v>
      </c>
      <c r="I123" s="93">
        <v>0</v>
      </c>
      <c r="J123" s="93"/>
      <c r="K123" s="226" t="e">
        <f t="shared" si="27"/>
        <v>#DIV/0!</v>
      </c>
      <c r="L123" s="93">
        <v>0</v>
      </c>
    </row>
    <row r="124" spans="1:12" hidden="1" x14ac:dyDescent="0.25">
      <c r="A124" s="76"/>
      <c r="B124" s="76"/>
      <c r="C124" s="74" t="s">
        <v>63</v>
      </c>
      <c r="D124" s="74" t="s">
        <v>121</v>
      </c>
      <c r="E124" s="234" t="e">
        <f>#REF!/7.5345</f>
        <v>#REF!</v>
      </c>
      <c r="F124" s="234">
        <v>1725.4</v>
      </c>
      <c r="G124" s="234">
        <v>1725.4</v>
      </c>
      <c r="H124" s="234"/>
      <c r="I124" s="234"/>
      <c r="J124" s="234"/>
      <c r="K124" s="237"/>
      <c r="L124" s="234"/>
    </row>
    <row r="125" spans="1:12" hidden="1" x14ac:dyDescent="0.25">
      <c r="A125" s="76"/>
      <c r="B125" s="76"/>
      <c r="C125" s="74" t="s">
        <v>58</v>
      </c>
      <c r="D125" s="74" t="s">
        <v>225</v>
      </c>
      <c r="E125" s="234"/>
      <c r="F125" s="234">
        <v>3500</v>
      </c>
      <c r="G125" s="234">
        <v>3500</v>
      </c>
      <c r="H125" s="234"/>
      <c r="I125" s="234"/>
      <c r="J125" s="234"/>
      <c r="K125" s="237"/>
      <c r="L125" s="234"/>
    </row>
    <row r="126" spans="1:12" hidden="1" x14ac:dyDescent="0.25">
      <c r="A126" s="65"/>
      <c r="B126" s="67"/>
      <c r="C126" s="89" t="s">
        <v>94</v>
      </c>
      <c r="D126" s="89" t="s">
        <v>227</v>
      </c>
      <c r="E126" s="183" t="e">
        <f>#REF!/7.5345</f>
        <v>#REF!</v>
      </c>
      <c r="F126" s="183">
        <v>200</v>
      </c>
      <c r="G126" s="183">
        <v>200</v>
      </c>
      <c r="H126" s="183"/>
      <c r="I126" s="183"/>
      <c r="J126" s="183"/>
      <c r="K126" s="237"/>
      <c r="L126" s="183"/>
    </row>
    <row r="127" spans="1:12" hidden="1" x14ac:dyDescent="0.25">
      <c r="A127" s="65"/>
      <c r="B127" s="67"/>
      <c r="C127" s="89" t="s">
        <v>235</v>
      </c>
      <c r="D127" s="89" t="s">
        <v>246</v>
      </c>
      <c r="E127" s="183" t="e">
        <f>#REF!/7.5345</f>
        <v>#REF!</v>
      </c>
      <c r="F127" s="183">
        <v>75</v>
      </c>
      <c r="G127" s="183">
        <v>75</v>
      </c>
      <c r="H127" s="183"/>
      <c r="I127" s="183"/>
      <c r="J127" s="183"/>
      <c r="K127" s="237"/>
      <c r="L127" s="183"/>
    </row>
    <row r="128" spans="1:12" ht="25.5" x14ac:dyDescent="0.25">
      <c r="A128" s="65"/>
      <c r="B128" s="65">
        <v>36</v>
      </c>
      <c r="C128" s="89"/>
      <c r="D128" s="177" t="s">
        <v>369</v>
      </c>
      <c r="E128" s="183"/>
      <c r="F128" s="183"/>
      <c r="G128" s="183">
        <f>G129</f>
        <v>0</v>
      </c>
      <c r="H128" s="183">
        <f>H129</f>
        <v>1000</v>
      </c>
      <c r="I128" s="183">
        <f t="shared" ref="I128:J128" si="48">I129</f>
        <v>0</v>
      </c>
      <c r="J128" s="183">
        <f t="shared" si="48"/>
        <v>0</v>
      </c>
      <c r="K128" s="226">
        <f t="shared" si="27"/>
        <v>0</v>
      </c>
      <c r="L128" s="183">
        <f>L129</f>
        <v>1000</v>
      </c>
    </row>
    <row r="129" spans="1:12" ht="25.5" hidden="1" x14ac:dyDescent="0.25">
      <c r="A129" s="65"/>
      <c r="B129" s="65">
        <v>369</v>
      </c>
      <c r="C129" s="89"/>
      <c r="D129" s="120" t="s">
        <v>367</v>
      </c>
      <c r="E129" s="183"/>
      <c r="F129" s="183"/>
      <c r="G129" s="183">
        <f>G130</f>
        <v>0</v>
      </c>
      <c r="H129" s="66">
        <f>H130</f>
        <v>1000</v>
      </c>
      <c r="I129" s="66">
        <f t="shared" ref="I129:J129" si="49">I130</f>
        <v>0</v>
      </c>
      <c r="J129" s="66">
        <f t="shared" si="49"/>
        <v>0</v>
      </c>
      <c r="K129" s="226">
        <f t="shared" ref="K129:K169" si="50">J129/H129*100</f>
        <v>0</v>
      </c>
      <c r="L129" s="66">
        <f>L130</f>
        <v>1000</v>
      </c>
    </row>
    <row r="130" spans="1:12" ht="25.5" hidden="1" x14ac:dyDescent="0.25">
      <c r="A130" s="65"/>
      <c r="B130" s="67">
        <v>36911</v>
      </c>
      <c r="C130" s="89"/>
      <c r="D130" s="29" t="s">
        <v>368</v>
      </c>
      <c r="E130" s="183"/>
      <c r="F130" s="183"/>
      <c r="G130" s="68">
        <v>0</v>
      </c>
      <c r="H130" s="68">
        <v>1000</v>
      </c>
      <c r="I130" s="72"/>
      <c r="J130" s="183"/>
      <c r="K130" s="226">
        <f t="shared" si="50"/>
        <v>0</v>
      </c>
      <c r="L130" s="68">
        <v>1000</v>
      </c>
    </row>
    <row r="131" spans="1:12" ht="38.25" x14ac:dyDescent="0.25">
      <c r="A131" s="74"/>
      <c r="B131" s="74">
        <v>37</v>
      </c>
      <c r="C131" s="74"/>
      <c r="D131" s="102" t="s">
        <v>101</v>
      </c>
      <c r="E131" s="94">
        <f t="shared" ref="E131:L131" si="51">E132</f>
        <v>55526.06</v>
      </c>
      <c r="F131" s="94">
        <f t="shared" si="51"/>
        <v>57046.87</v>
      </c>
      <c r="G131" s="94">
        <f t="shared" si="51"/>
        <v>51354.61</v>
      </c>
      <c r="H131" s="94">
        <f t="shared" si="51"/>
        <v>73515</v>
      </c>
      <c r="I131" s="94">
        <f t="shared" si="51"/>
        <v>66200</v>
      </c>
      <c r="J131" s="94">
        <f t="shared" si="51"/>
        <v>-5552</v>
      </c>
      <c r="K131" s="226">
        <f t="shared" si="50"/>
        <v>-7.5522002312453234</v>
      </c>
      <c r="L131" s="94">
        <f t="shared" si="51"/>
        <v>67963</v>
      </c>
    </row>
    <row r="132" spans="1:12" s="27" customFormat="1" ht="25.5" hidden="1" x14ac:dyDescent="0.25">
      <c r="A132" s="73"/>
      <c r="B132" s="73">
        <v>372</v>
      </c>
      <c r="C132" s="74"/>
      <c r="D132" s="79" t="s">
        <v>91</v>
      </c>
      <c r="E132" s="95">
        <f t="shared" ref="E132:J132" si="52">SUM(E133:E135)</f>
        <v>55526.06</v>
      </c>
      <c r="F132" s="95">
        <f t="shared" si="52"/>
        <v>57046.87</v>
      </c>
      <c r="G132" s="95">
        <f t="shared" si="52"/>
        <v>51354.61</v>
      </c>
      <c r="H132" s="95">
        <f t="shared" si="52"/>
        <v>73515</v>
      </c>
      <c r="I132" s="95">
        <f t="shared" si="52"/>
        <v>66200</v>
      </c>
      <c r="J132" s="95">
        <f t="shared" si="52"/>
        <v>-5552</v>
      </c>
      <c r="K132" s="226">
        <f t="shared" si="50"/>
        <v>-7.5522002312453234</v>
      </c>
      <c r="L132" s="95">
        <f t="shared" ref="L132" si="53">SUM(L133:L135)</f>
        <v>67963</v>
      </c>
    </row>
    <row r="133" spans="1:12" ht="25.5" hidden="1" x14ac:dyDescent="0.25">
      <c r="A133" s="76"/>
      <c r="B133" s="76">
        <v>3721</v>
      </c>
      <c r="C133" s="74"/>
      <c r="D133" s="99" t="s">
        <v>92</v>
      </c>
      <c r="E133" s="92">
        <v>2759.94</v>
      </c>
      <c r="F133" s="93">
        <v>3900</v>
      </c>
      <c r="G133" s="93">
        <v>2174.16</v>
      </c>
      <c r="H133" s="93">
        <v>3000</v>
      </c>
      <c r="I133" s="93">
        <v>3900</v>
      </c>
      <c r="J133" s="93"/>
      <c r="K133" s="226">
        <f t="shared" si="50"/>
        <v>0</v>
      </c>
      <c r="L133" s="93">
        <v>3000</v>
      </c>
    </row>
    <row r="134" spans="1:12" ht="25.5" hidden="1" x14ac:dyDescent="0.25">
      <c r="A134" s="76"/>
      <c r="B134" s="76">
        <v>3722</v>
      </c>
      <c r="C134" s="74"/>
      <c r="D134" s="99" t="s">
        <v>93</v>
      </c>
      <c r="E134" s="92">
        <v>48426.879999999997</v>
      </c>
      <c r="F134" s="93">
        <v>45847.12</v>
      </c>
      <c r="G134" s="93">
        <v>48916.45</v>
      </c>
      <c r="H134" s="93">
        <v>63215</v>
      </c>
      <c r="I134" s="93">
        <v>55000</v>
      </c>
      <c r="J134" s="93">
        <f>L134-H134</f>
        <v>1400</v>
      </c>
      <c r="K134" s="226">
        <f t="shared" si="50"/>
        <v>2.2146642410820214</v>
      </c>
      <c r="L134" s="93">
        <v>64615</v>
      </c>
    </row>
    <row r="135" spans="1:12" ht="25.5" hidden="1" x14ac:dyDescent="0.25">
      <c r="A135" s="76"/>
      <c r="B135" s="76">
        <v>3723</v>
      </c>
      <c r="C135" s="74"/>
      <c r="D135" s="99" t="s">
        <v>111</v>
      </c>
      <c r="E135" s="101">
        <v>4339.24</v>
      </c>
      <c r="F135" s="101">
        <v>7299.75</v>
      </c>
      <c r="G135" s="101">
        <v>264</v>
      </c>
      <c r="H135" s="101">
        <v>7300</v>
      </c>
      <c r="I135" s="101">
        <v>7300</v>
      </c>
      <c r="J135" s="101">
        <f>L135-H135</f>
        <v>-6952</v>
      </c>
      <c r="K135" s="226">
        <f t="shared" si="50"/>
        <v>-95.232876712328761</v>
      </c>
      <c r="L135" s="101">
        <v>348</v>
      </c>
    </row>
    <row r="136" spans="1:12" hidden="1" x14ac:dyDescent="0.25">
      <c r="A136" s="76"/>
      <c r="B136" s="76"/>
      <c r="C136" s="74" t="s">
        <v>63</v>
      </c>
      <c r="D136" s="74" t="s">
        <v>121</v>
      </c>
      <c r="E136" s="234" t="e">
        <f>#REF!/7.5345</f>
        <v>#REF!</v>
      </c>
      <c r="F136" s="234">
        <v>11546.87</v>
      </c>
      <c r="G136" s="234">
        <v>11546.87</v>
      </c>
      <c r="H136" s="234"/>
      <c r="I136" s="234"/>
      <c r="J136" s="234"/>
      <c r="K136" s="237"/>
      <c r="L136" s="234"/>
    </row>
    <row r="137" spans="1:12" hidden="1" x14ac:dyDescent="0.25">
      <c r="A137" s="65"/>
      <c r="B137" s="67"/>
      <c r="C137" s="89" t="s">
        <v>58</v>
      </c>
      <c r="D137" s="89" t="s">
        <v>225</v>
      </c>
      <c r="E137" s="183" t="e">
        <f>#REF!/7.5345</f>
        <v>#REF!</v>
      </c>
      <c r="F137" s="183">
        <v>45500</v>
      </c>
      <c r="G137" s="183">
        <v>45500</v>
      </c>
      <c r="H137" s="183"/>
      <c r="I137" s="183"/>
      <c r="J137" s="183"/>
      <c r="K137" s="237"/>
      <c r="L137" s="183"/>
    </row>
    <row r="138" spans="1:12" s="27" customFormat="1" x14ac:dyDescent="0.25">
      <c r="A138" s="104"/>
      <c r="B138" s="104">
        <v>38</v>
      </c>
      <c r="C138" s="103"/>
      <c r="D138" s="105" t="s">
        <v>190</v>
      </c>
      <c r="E138" s="95">
        <f>E141</f>
        <v>0</v>
      </c>
      <c r="F138" s="95">
        <f>F141</f>
        <v>0</v>
      </c>
      <c r="G138" s="95">
        <f>G139+G141</f>
        <v>1338.15</v>
      </c>
      <c r="H138" s="95">
        <f t="shared" ref="H138:I138" si="54">H139+H141</f>
        <v>2000</v>
      </c>
      <c r="I138" s="95">
        <f t="shared" si="54"/>
        <v>2000</v>
      </c>
      <c r="J138" s="95"/>
      <c r="K138" s="226">
        <f t="shared" si="50"/>
        <v>0</v>
      </c>
      <c r="L138" s="95">
        <f t="shared" ref="L138" si="55">L139+L141</f>
        <v>2000</v>
      </c>
    </row>
    <row r="139" spans="1:12" s="27" customFormat="1" hidden="1" x14ac:dyDescent="0.25">
      <c r="A139" s="104"/>
      <c r="B139" s="104">
        <v>381</v>
      </c>
      <c r="C139" s="103"/>
      <c r="D139" s="105" t="s">
        <v>60</v>
      </c>
      <c r="E139" s="95"/>
      <c r="F139" s="95"/>
      <c r="G139" s="95">
        <f>G140</f>
        <v>1338.15</v>
      </c>
      <c r="H139" s="95">
        <f t="shared" ref="H139:L139" si="56">H140</f>
        <v>2000</v>
      </c>
      <c r="I139" s="95">
        <f t="shared" si="56"/>
        <v>2000</v>
      </c>
      <c r="J139" s="95"/>
      <c r="K139" s="226">
        <f t="shared" si="50"/>
        <v>0</v>
      </c>
      <c r="L139" s="95">
        <f t="shared" si="56"/>
        <v>2000</v>
      </c>
    </row>
    <row r="140" spans="1:12" s="27" customFormat="1" hidden="1" x14ac:dyDescent="0.25">
      <c r="A140" s="104"/>
      <c r="B140" s="97">
        <v>3812</v>
      </c>
      <c r="C140" s="103"/>
      <c r="D140" s="140" t="s">
        <v>306</v>
      </c>
      <c r="E140" s="95"/>
      <c r="F140" s="95"/>
      <c r="G140" s="96">
        <v>1338.15</v>
      </c>
      <c r="H140" s="96">
        <v>2000</v>
      </c>
      <c r="I140" s="96">
        <v>2000</v>
      </c>
      <c r="J140" s="96"/>
      <c r="K140" s="226">
        <f t="shared" si="50"/>
        <v>0</v>
      </c>
      <c r="L140" s="96">
        <v>2000</v>
      </c>
    </row>
    <row r="141" spans="1:12" s="27" customFormat="1" hidden="1" x14ac:dyDescent="0.25">
      <c r="A141" s="104"/>
      <c r="B141" s="104">
        <v>383</v>
      </c>
      <c r="C141" s="103"/>
      <c r="D141" s="105" t="s">
        <v>191</v>
      </c>
      <c r="E141" s="95">
        <f t="shared" ref="E141:L141" si="57">E142</f>
        <v>0</v>
      </c>
      <c r="F141" s="95">
        <f t="shared" si="57"/>
        <v>0</v>
      </c>
      <c r="G141" s="95">
        <f t="shared" si="57"/>
        <v>0</v>
      </c>
      <c r="H141" s="95">
        <f t="shared" si="57"/>
        <v>0</v>
      </c>
      <c r="I141" s="95">
        <f t="shared" si="57"/>
        <v>0</v>
      </c>
      <c r="J141" s="95"/>
      <c r="K141" s="226" t="e">
        <f t="shared" si="50"/>
        <v>#DIV/0!</v>
      </c>
      <c r="L141" s="95">
        <f t="shared" si="57"/>
        <v>0</v>
      </c>
    </row>
    <row r="142" spans="1:12" ht="26.25" hidden="1" x14ac:dyDescent="0.25">
      <c r="A142" s="97"/>
      <c r="B142" s="97">
        <v>3831</v>
      </c>
      <c r="C142" s="103"/>
      <c r="D142" s="106" t="s">
        <v>192</v>
      </c>
      <c r="E142" s="92">
        <v>0</v>
      </c>
      <c r="F142" s="92"/>
      <c r="G142" s="92">
        <v>0</v>
      </c>
      <c r="H142" s="92"/>
      <c r="I142" s="92"/>
      <c r="J142" s="92"/>
      <c r="K142" s="226" t="e">
        <f t="shared" si="50"/>
        <v>#DIV/0!</v>
      </c>
      <c r="L142" s="92"/>
    </row>
    <row r="143" spans="1:12" s="238" customFormat="1" hidden="1" x14ac:dyDescent="0.25">
      <c r="A143" s="65"/>
      <c r="B143" s="67"/>
      <c r="C143" s="89" t="s">
        <v>58</v>
      </c>
      <c r="D143" s="89" t="s">
        <v>225</v>
      </c>
      <c r="E143" s="183" t="e">
        <f>#REF!/7.5345</f>
        <v>#REF!</v>
      </c>
      <c r="F143" s="183">
        <v>0</v>
      </c>
      <c r="G143" s="183">
        <v>0</v>
      </c>
      <c r="H143" s="183">
        <v>0</v>
      </c>
      <c r="I143" s="183">
        <v>0</v>
      </c>
      <c r="J143" s="183"/>
      <c r="K143" s="237" t="e">
        <f t="shared" si="50"/>
        <v>#DIV/0!</v>
      </c>
      <c r="L143" s="183">
        <v>0</v>
      </c>
    </row>
    <row r="144" spans="1:12" ht="25.5" x14ac:dyDescent="0.25">
      <c r="A144" s="80">
        <v>4</v>
      </c>
      <c r="B144" s="80"/>
      <c r="C144" s="80"/>
      <c r="D144" s="107" t="s">
        <v>16</v>
      </c>
      <c r="E144" s="91">
        <f t="shared" ref="E144:J144" si="58">E145+E165</f>
        <v>328180.15999999997</v>
      </c>
      <c r="F144" s="91">
        <f t="shared" si="58"/>
        <v>250396.88</v>
      </c>
      <c r="G144" s="91">
        <f t="shared" si="58"/>
        <v>171959.67</v>
      </c>
      <c r="H144" s="91">
        <f t="shared" si="58"/>
        <v>479651.49</v>
      </c>
      <c r="I144" s="91">
        <f t="shared" si="58"/>
        <v>137136.06</v>
      </c>
      <c r="J144" s="91">
        <f t="shared" si="58"/>
        <v>-193745.87</v>
      </c>
      <c r="K144" s="226">
        <f t="shared" si="50"/>
        <v>-40.393050796110316</v>
      </c>
      <c r="L144" s="91">
        <f t="shared" ref="L144" si="59">L145+L165</f>
        <v>285905.62</v>
      </c>
    </row>
    <row r="145" spans="1:12" ht="25.5" x14ac:dyDescent="0.25">
      <c r="A145" s="67"/>
      <c r="B145" s="89">
        <v>42</v>
      </c>
      <c r="C145" s="89"/>
      <c r="D145" s="108" t="s">
        <v>35</v>
      </c>
      <c r="E145" s="90">
        <f t="shared" ref="E145:J145" si="60">E146+E148+E155</f>
        <v>35568.539999999994</v>
      </c>
      <c r="F145" s="90">
        <f t="shared" si="60"/>
        <v>150854.88</v>
      </c>
      <c r="G145" s="90">
        <f t="shared" si="60"/>
        <v>67641.260000000009</v>
      </c>
      <c r="H145" s="90">
        <f t="shared" si="60"/>
        <v>136701.49</v>
      </c>
      <c r="I145" s="90">
        <f t="shared" si="60"/>
        <v>127136.06</v>
      </c>
      <c r="J145" s="90">
        <f t="shared" si="60"/>
        <v>-91845.87</v>
      </c>
      <c r="K145" s="226">
        <f t="shared" si="50"/>
        <v>-67.187175501891019</v>
      </c>
      <c r="L145" s="90">
        <f t="shared" ref="L145" si="61">L146+L148+L155</f>
        <v>44855.62</v>
      </c>
    </row>
    <row r="146" spans="1:12" s="27" customFormat="1" hidden="1" x14ac:dyDescent="0.25">
      <c r="A146" s="65"/>
      <c r="B146" s="65">
        <v>421</v>
      </c>
      <c r="C146" s="89"/>
      <c r="D146" s="107" t="s">
        <v>108</v>
      </c>
      <c r="E146" s="109">
        <f t="shared" ref="E146:L146" si="62">E147</f>
        <v>7465.66</v>
      </c>
      <c r="F146" s="109">
        <f t="shared" si="62"/>
        <v>99542</v>
      </c>
      <c r="G146" s="109">
        <f t="shared" si="62"/>
        <v>22033.99</v>
      </c>
      <c r="H146" s="109">
        <f t="shared" si="62"/>
        <v>60000</v>
      </c>
      <c r="I146" s="109">
        <f t="shared" si="62"/>
        <v>50000</v>
      </c>
      <c r="J146" s="109">
        <f t="shared" si="62"/>
        <v>-47400</v>
      </c>
      <c r="K146" s="226">
        <f t="shared" si="50"/>
        <v>-79</v>
      </c>
      <c r="L146" s="109">
        <f t="shared" si="62"/>
        <v>12600</v>
      </c>
    </row>
    <row r="147" spans="1:12" hidden="1" x14ac:dyDescent="0.25">
      <c r="A147" s="67"/>
      <c r="B147" s="67">
        <v>4212</v>
      </c>
      <c r="C147" s="89"/>
      <c r="D147" s="82" t="s">
        <v>109</v>
      </c>
      <c r="E147" s="101">
        <v>7465.66</v>
      </c>
      <c r="F147" s="101">
        <v>99542</v>
      </c>
      <c r="G147" s="101">
        <v>22033.99</v>
      </c>
      <c r="H147" s="101">
        <v>60000</v>
      </c>
      <c r="I147" s="101">
        <v>50000</v>
      </c>
      <c r="J147" s="101">
        <f>L147-H147</f>
        <v>-47400</v>
      </c>
      <c r="K147" s="226">
        <f t="shared" si="50"/>
        <v>-79</v>
      </c>
      <c r="L147" s="101">
        <v>12600</v>
      </c>
    </row>
    <row r="148" spans="1:12" s="27" customFormat="1" hidden="1" x14ac:dyDescent="0.25">
      <c r="A148" s="65"/>
      <c r="B148" s="65">
        <v>422</v>
      </c>
      <c r="C148" s="65"/>
      <c r="D148" s="107" t="s">
        <v>86</v>
      </c>
      <c r="E148" s="91">
        <f t="shared" ref="E148:G148" si="63">SUM(E149:E154)</f>
        <v>26193.040000000001</v>
      </c>
      <c r="F148" s="91">
        <f t="shared" si="63"/>
        <v>30283.879999999997</v>
      </c>
      <c r="G148" s="91">
        <f t="shared" si="63"/>
        <v>33344.14</v>
      </c>
      <c r="H148" s="91">
        <f>SUM(H149:H154)</f>
        <v>59771.49</v>
      </c>
      <c r="I148" s="91">
        <f t="shared" ref="I148:J148" si="64">SUM(I149:I154)</f>
        <v>56136.06</v>
      </c>
      <c r="J148" s="91">
        <f t="shared" si="64"/>
        <v>-36045.869999999995</v>
      </c>
      <c r="K148" s="226">
        <f t="shared" si="50"/>
        <v>-60.306125880415564</v>
      </c>
      <c r="L148" s="91">
        <f>SUM(L149:L154)</f>
        <v>23725.620000000003</v>
      </c>
    </row>
    <row r="149" spans="1:12" hidden="1" x14ac:dyDescent="0.25">
      <c r="A149" s="67"/>
      <c r="B149" s="67">
        <v>4221</v>
      </c>
      <c r="C149" s="67"/>
      <c r="D149" s="82" t="s">
        <v>87</v>
      </c>
      <c r="E149" s="92">
        <v>8768.7900000000009</v>
      </c>
      <c r="F149" s="93">
        <v>11921.6</v>
      </c>
      <c r="G149" s="93">
        <v>0</v>
      </c>
      <c r="H149" s="93">
        <v>9677.06</v>
      </c>
      <c r="I149" s="93">
        <v>9677.06</v>
      </c>
      <c r="J149" s="93">
        <f>L149-H149</f>
        <v>-4190.9999999999991</v>
      </c>
      <c r="K149" s="226">
        <f t="shared" si="50"/>
        <v>-43.308608192984224</v>
      </c>
      <c r="L149" s="93">
        <v>5486.06</v>
      </c>
    </row>
    <row r="150" spans="1:12" hidden="1" x14ac:dyDescent="0.25">
      <c r="A150" s="67"/>
      <c r="B150" s="67">
        <v>4222</v>
      </c>
      <c r="C150" s="67"/>
      <c r="D150" s="82" t="s">
        <v>115</v>
      </c>
      <c r="E150" s="92"/>
      <c r="F150" s="93"/>
      <c r="G150">
        <v>0</v>
      </c>
      <c r="H150" s="100"/>
      <c r="I150" s="100"/>
      <c r="J150" s="93">
        <f t="shared" ref="J150:J154" si="65">L150-H150</f>
        <v>0</v>
      </c>
      <c r="K150" s="226">
        <v>0</v>
      </c>
      <c r="L150" s="100"/>
    </row>
    <row r="151" spans="1:12" hidden="1" x14ac:dyDescent="0.25">
      <c r="A151" s="67"/>
      <c r="B151" s="67">
        <v>4223</v>
      </c>
      <c r="C151" s="67"/>
      <c r="D151" s="82" t="s">
        <v>198</v>
      </c>
      <c r="E151" s="92">
        <v>3755.52</v>
      </c>
      <c r="F151" s="93"/>
      <c r="G151" s="93">
        <v>673.16</v>
      </c>
      <c r="H151" s="100">
        <v>0</v>
      </c>
      <c r="I151" s="100">
        <v>0</v>
      </c>
      <c r="J151" s="93">
        <f t="shared" si="65"/>
        <v>0</v>
      </c>
      <c r="K151" s="226">
        <v>0</v>
      </c>
      <c r="L151" s="100">
        <v>0</v>
      </c>
    </row>
    <row r="152" spans="1:12" hidden="1" x14ac:dyDescent="0.25">
      <c r="A152" s="67"/>
      <c r="B152" s="67">
        <v>4225</v>
      </c>
      <c r="C152" s="67"/>
      <c r="D152" s="82" t="s">
        <v>199</v>
      </c>
      <c r="E152" s="92"/>
      <c r="F152" s="93"/>
      <c r="G152" s="93">
        <v>0</v>
      </c>
      <c r="H152" s="100"/>
      <c r="I152" s="100"/>
      <c r="J152" s="93">
        <f t="shared" si="65"/>
        <v>0</v>
      </c>
      <c r="K152" s="226">
        <v>0</v>
      </c>
      <c r="L152" s="100"/>
    </row>
    <row r="153" spans="1:12" hidden="1" x14ac:dyDescent="0.25">
      <c r="A153" s="67"/>
      <c r="B153" s="67">
        <v>4226</v>
      </c>
      <c r="C153" s="67"/>
      <c r="D153" s="82" t="s">
        <v>187</v>
      </c>
      <c r="E153" s="92">
        <v>198.05</v>
      </c>
      <c r="F153" s="93">
        <v>1191</v>
      </c>
      <c r="G153" s="93">
        <v>219.99</v>
      </c>
      <c r="H153" s="100">
        <v>235.43</v>
      </c>
      <c r="I153" s="100"/>
      <c r="J153" s="93"/>
      <c r="K153" s="226">
        <f t="shared" si="50"/>
        <v>0</v>
      </c>
      <c r="L153" s="100">
        <v>235.43</v>
      </c>
    </row>
    <row r="154" spans="1:12" ht="25.5" hidden="1" x14ac:dyDescent="0.25">
      <c r="A154" s="67"/>
      <c r="B154" s="67">
        <v>4227</v>
      </c>
      <c r="C154" s="67"/>
      <c r="D154" s="82" t="s">
        <v>88</v>
      </c>
      <c r="E154" s="92">
        <v>13470.68</v>
      </c>
      <c r="F154" s="93">
        <v>17171.28</v>
      </c>
      <c r="G154" s="93">
        <v>32450.99</v>
      </c>
      <c r="H154" s="93">
        <v>49859</v>
      </c>
      <c r="I154" s="93">
        <v>46459</v>
      </c>
      <c r="J154" s="93">
        <f t="shared" si="65"/>
        <v>-31854.87</v>
      </c>
      <c r="K154" s="226">
        <f t="shared" si="50"/>
        <v>-63.889909544916669</v>
      </c>
      <c r="L154" s="93">
        <v>18004.13</v>
      </c>
    </row>
    <row r="155" spans="1:12" s="27" customFormat="1" ht="25.5" hidden="1" x14ac:dyDescent="0.25">
      <c r="A155" s="65"/>
      <c r="B155" s="65">
        <v>424</v>
      </c>
      <c r="C155" s="65"/>
      <c r="D155" s="107" t="s">
        <v>89</v>
      </c>
      <c r="E155" s="91">
        <f t="shared" ref="E155:L155" si="66">E156</f>
        <v>1909.84</v>
      </c>
      <c r="F155" s="91">
        <f t="shared" si="66"/>
        <v>21029</v>
      </c>
      <c r="G155" s="91">
        <f t="shared" si="66"/>
        <v>12263.13</v>
      </c>
      <c r="H155" s="91">
        <f t="shared" si="66"/>
        <v>16930</v>
      </c>
      <c r="I155" s="91">
        <f t="shared" si="66"/>
        <v>21000</v>
      </c>
      <c r="J155" s="91">
        <f t="shared" si="66"/>
        <v>-8400</v>
      </c>
      <c r="K155" s="226">
        <f t="shared" si="50"/>
        <v>-49.616066154754876</v>
      </c>
      <c r="L155" s="91">
        <f t="shared" si="66"/>
        <v>8530</v>
      </c>
    </row>
    <row r="156" spans="1:12" hidden="1" x14ac:dyDescent="0.25">
      <c r="A156" s="67"/>
      <c r="B156" s="67">
        <v>4241</v>
      </c>
      <c r="C156" s="67"/>
      <c r="D156" s="82" t="s">
        <v>90</v>
      </c>
      <c r="E156" s="92">
        <v>1909.84</v>
      </c>
      <c r="F156" s="93">
        <v>21029</v>
      </c>
      <c r="G156" s="93">
        <v>12263.13</v>
      </c>
      <c r="H156" s="100">
        <v>16930</v>
      </c>
      <c r="I156" s="100">
        <v>21000</v>
      </c>
      <c r="J156" s="100">
        <f>L156-H156</f>
        <v>-8400</v>
      </c>
      <c r="K156" s="226">
        <f t="shared" si="50"/>
        <v>-49.616066154754876</v>
      </c>
      <c r="L156" s="100">
        <v>8530</v>
      </c>
    </row>
    <row r="157" spans="1:12" hidden="1" x14ac:dyDescent="0.25">
      <c r="A157" s="76"/>
      <c r="B157" s="76"/>
      <c r="C157" s="74" t="s">
        <v>63</v>
      </c>
      <c r="D157" s="74" t="s">
        <v>121</v>
      </c>
      <c r="E157" s="234" t="e">
        <f>#REF!/7.5345</f>
        <v>#REF!</v>
      </c>
      <c r="F157" s="234">
        <v>49107.44</v>
      </c>
      <c r="G157" s="234">
        <v>49107.44</v>
      </c>
      <c r="H157" s="234"/>
      <c r="I157" s="234"/>
      <c r="J157" s="234"/>
      <c r="K157" s="237"/>
      <c r="L157" s="234"/>
    </row>
    <row r="158" spans="1:12" hidden="1" x14ac:dyDescent="0.25">
      <c r="A158" s="76"/>
      <c r="B158" s="76"/>
      <c r="C158" s="74" t="s">
        <v>48</v>
      </c>
      <c r="D158" s="74" t="s">
        <v>226</v>
      </c>
      <c r="E158" s="234" t="e">
        <f>#REF!/7.5345</f>
        <v>#REF!</v>
      </c>
      <c r="F158" s="234">
        <v>179</v>
      </c>
      <c r="G158" s="234">
        <v>179</v>
      </c>
      <c r="H158" s="234"/>
      <c r="I158" s="234"/>
      <c r="J158" s="234"/>
      <c r="K158" s="237"/>
      <c r="L158" s="234"/>
    </row>
    <row r="159" spans="1:12" ht="25.5" hidden="1" x14ac:dyDescent="0.25">
      <c r="A159" s="67"/>
      <c r="B159" s="67"/>
      <c r="C159" s="89" t="s">
        <v>235</v>
      </c>
      <c r="D159" s="235" t="s">
        <v>173</v>
      </c>
      <c r="E159" s="236" t="e">
        <f>#REF!/7.5345</f>
        <v>#REF!</v>
      </c>
      <c r="F159" s="236">
        <v>2000</v>
      </c>
      <c r="G159" s="236">
        <v>2000</v>
      </c>
      <c r="H159" s="236"/>
      <c r="I159" s="236"/>
      <c r="J159" s="236"/>
      <c r="K159" s="237"/>
      <c r="L159" s="236"/>
    </row>
    <row r="160" spans="1:12" hidden="1" x14ac:dyDescent="0.25">
      <c r="A160" s="67"/>
      <c r="B160" s="67"/>
      <c r="C160" s="89" t="s">
        <v>94</v>
      </c>
      <c r="D160" s="89" t="s">
        <v>227</v>
      </c>
      <c r="E160" s="236"/>
      <c r="F160" s="236">
        <v>3318</v>
      </c>
      <c r="G160" s="236">
        <v>3318</v>
      </c>
      <c r="H160" s="236"/>
      <c r="I160" s="236"/>
      <c r="J160" s="236"/>
      <c r="K160" s="237"/>
      <c r="L160" s="236"/>
    </row>
    <row r="161" spans="1:12" ht="25.5" hidden="1" x14ac:dyDescent="0.25">
      <c r="A161" s="67"/>
      <c r="B161" s="67"/>
      <c r="C161" s="89" t="s">
        <v>238</v>
      </c>
      <c r="D161" s="235" t="s">
        <v>185</v>
      </c>
      <c r="E161" s="236"/>
      <c r="F161" s="236">
        <v>531</v>
      </c>
      <c r="G161" s="236">
        <v>531</v>
      </c>
      <c r="H161" s="236"/>
      <c r="I161" s="236"/>
      <c r="J161" s="236"/>
      <c r="K161" s="237"/>
      <c r="L161" s="236"/>
    </row>
    <row r="162" spans="1:12" ht="15.75" hidden="1" customHeight="1" x14ac:dyDescent="0.25">
      <c r="A162" s="67"/>
      <c r="B162" s="67"/>
      <c r="C162" s="89" t="s">
        <v>58</v>
      </c>
      <c r="D162" s="108" t="s">
        <v>225</v>
      </c>
      <c r="E162" s="90" t="e">
        <f>#REF!/7.5345</f>
        <v>#REF!</v>
      </c>
      <c r="F162" s="90">
        <v>20797</v>
      </c>
      <c r="G162" s="90">
        <v>20797</v>
      </c>
      <c r="H162" s="90"/>
      <c r="I162" s="90"/>
      <c r="J162" s="90"/>
      <c r="K162" s="237"/>
      <c r="L162" s="90"/>
    </row>
    <row r="163" spans="1:12" hidden="1" x14ac:dyDescent="0.25">
      <c r="A163" s="76"/>
      <c r="B163" s="76"/>
      <c r="C163" s="74" t="s">
        <v>62</v>
      </c>
      <c r="D163" s="74" t="s">
        <v>229</v>
      </c>
      <c r="E163" s="234" t="e">
        <f>#REF!/7.5345</f>
        <v>#REF!</v>
      </c>
      <c r="F163" s="234">
        <v>651</v>
      </c>
      <c r="G163" s="234">
        <v>651</v>
      </c>
      <c r="H163" s="234"/>
      <c r="I163" s="234"/>
      <c r="J163" s="234"/>
      <c r="K163" s="237"/>
      <c r="L163" s="234"/>
    </row>
    <row r="164" spans="1:12" ht="25.5" hidden="1" x14ac:dyDescent="0.25">
      <c r="A164" s="76"/>
      <c r="B164" s="76"/>
      <c r="C164" s="89" t="s">
        <v>241</v>
      </c>
      <c r="D164" s="235" t="s">
        <v>214</v>
      </c>
      <c r="E164" s="234" t="e">
        <f>#REF!/7.5345</f>
        <v>#REF!</v>
      </c>
      <c r="F164" s="234">
        <v>1274</v>
      </c>
      <c r="G164" s="234">
        <v>1274</v>
      </c>
      <c r="H164" s="234"/>
      <c r="I164" s="234"/>
      <c r="J164" s="234"/>
      <c r="K164" s="237"/>
      <c r="L164" s="234"/>
    </row>
    <row r="165" spans="1:12" ht="25.5" x14ac:dyDescent="0.25">
      <c r="A165" s="67"/>
      <c r="B165" s="89">
        <v>45</v>
      </c>
      <c r="C165" s="89"/>
      <c r="D165" s="108" t="s">
        <v>112</v>
      </c>
      <c r="E165" s="90">
        <f t="shared" ref="E165:L166" si="67">E166</f>
        <v>292611.62</v>
      </c>
      <c r="F165" s="90">
        <f t="shared" si="67"/>
        <v>99542</v>
      </c>
      <c r="G165" s="90">
        <f t="shared" si="67"/>
        <v>104318.41</v>
      </c>
      <c r="H165" s="90">
        <f t="shared" si="67"/>
        <v>342950</v>
      </c>
      <c r="I165" s="90">
        <f t="shared" si="67"/>
        <v>10000</v>
      </c>
      <c r="J165" s="90">
        <f t="shared" si="67"/>
        <v>-101900</v>
      </c>
      <c r="K165" s="237">
        <f t="shared" si="50"/>
        <v>-29.712786120425715</v>
      </c>
      <c r="L165" s="90">
        <f t="shared" si="67"/>
        <v>241050</v>
      </c>
    </row>
    <row r="166" spans="1:12" s="27" customFormat="1" ht="25.5" hidden="1" x14ac:dyDescent="0.25">
      <c r="A166" s="65"/>
      <c r="B166" s="65">
        <v>451</v>
      </c>
      <c r="C166" s="89"/>
      <c r="D166" s="107" t="s">
        <v>113</v>
      </c>
      <c r="E166" s="239">
        <f t="shared" si="67"/>
        <v>292611.62</v>
      </c>
      <c r="F166" s="239">
        <f t="shared" si="67"/>
        <v>99542</v>
      </c>
      <c r="G166" s="239">
        <f t="shared" si="67"/>
        <v>104318.41</v>
      </c>
      <c r="H166" s="239">
        <f t="shared" si="67"/>
        <v>342950</v>
      </c>
      <c r="I166" s="239">
        <f t="shared" si="67"/>
        <v>10000</v>
      </c>
      <c r="J166" s="239">
        <f t="shared" si="67"/>
        <v>-101900</v>
      </c>
      <c r="K166" s="237">
        <f t="shared" si="50"/>
        <v>-29.712786120425715</v>
      </c>
      <c r="L166" s="239">
        <f t="shared" si="67"/>
        <v>241050</v>
      </c>
    </row>
    <row r="167" spans="1:12" ht="25.5" hidden="1" x14ac:dyDescent="0.25">
      <c r="A167" s="67"/>
      <c r="B167" s="67">
        <v>4511</v>
      </c>
      <c r="C167" s="89"/>
      <c r="D167" s="82" t="s">
        <v>113</v>
      </c>
      <c r="E167" s="240">
        <v>292611.62</v>
      </c>
      <c r="F167" s="240">
        <v>99542</v>
      </c>
      <c r="G167" s="240">
        <v>104318.41</v>
      </c>
      <c r="H167" s="240">
        <v>342950</v>
      </c>
      <c r="I167" s="240">
        <v>10000</v>
      </c>
      <c r="J167" s="240">
        <f>L167-H167</f>
        <v>-101900</v>
      </c>
      <c r="K167" s="237">
        <f t="shared" si="50"/>
        <v>-29.712786120425715</v>
      </c>
      <c r="L167" s="240">
        <v>241050</v>
      </c>
    </row>
    <row r="168" spans="1:12" hidden="1" x14ac:dyDescent="0.25">
      <c r="A168" s="76"/>
      <c r="B168" s="76"/>
      <c r="C168" s="74" t="s">
        <v>63</v>
      </c>
      <c r="D168" s="74" t="s">
        <v>121</v>
      </c>
      <c r="E168" s="234" t="e">
        <f>#REF!/7.5345</f>
        <v>#REF!</v>
      </c>
      <c r="F168" s="234">
        <f>F165</f>
        <v>99542</v>
      </c>
      <c r="G168" s="234">
        <f>G163</f>
        <v>651</v>
      </c>
      <c r="H168" s="234"/>
      <c r="I168" s="234"/>
      <c r="J168" s="234"/>
      <c r="K168" s="237"/>
      <c r="L168" s="234"/>
    </row>
    <row r="169" spans="1:12" x14ac:dyDescent="0.25">
      <c r="A169" s="83"/>
      <c r="B169" s="83"/>
      <c r="C169" s="83"/>
      <c r="D169" s="84" t="s">
        <v>116</v>
      </c>
      <c r="E169" s="85">
        <f>E64+E144</f>
        <v>2388646.11</v>
      </c>
      <c r="F169" s="85">
        <f>F64+F144</f>
        <v>2466042.65</v>
      </c>
      <c r="G169" s="85">
        <f>G64+G144</f>
        <v>2525255.52</v>
      </c>
      <c r="H169" s="85">
        <f>H64+H144</f>
        <v>3494506.1500000004</v>
      </c>
      <c r="I169" s="85">
        <f t="shared" ref="I169" si="68">I64+I144</f>
        <v>2785319.06</v>
      </c>
      <c r="J169" s="85">
        <f>J64+J144</f>
        <v>-197891.9</v>
      </c>
      <c r="K169" s="226">
        <f t="shared" si="50"/>
        <v>-5.662943245929041</v>
      </c>
      <c r="L169" s="85">
        <f>L64+L144</f>
        <v>3296614.25</v>
      </c>
    </row>
    <row r="172" spans="1:12" x14ac:dyDescent="0.25">
      <c r="F172" s="39"/>
    </row>
    <row r="173" spans="1:12" x14ac:dyDescent="0.25">
      <c r="F173" s="39"/>
    </row>
    <row r="174" spans="1:12" x14ac:dyDescent="0.25">
      <c r="F174" s="39"/>
    </row>
    <row r="175" spans="1:12" x14ac:dyDescent="0.25">
      <c r="F175" s="39"/>
    </row>
    <row r="176" spans="1:12" x14ac:dyDescent="0.25">
      <c r="F176" s="39"/>
      <c r="G176" s="39"/>
    </row>
    <row r="177" spans="6:6" x14ac:dyDescent="0.25">
      <c r="F177" s="56"/>
    </row>
    <row r="178" spans="6:6" x14ac:dyDescent="0.25">
      <c r="F178" s="39"/>
    </row>
    <row r="179" spans="6:6" x14ac:dyDescent="0.25">
      <c r="F179" s="39"/>
    </row>
    <row r="183" spans="6:6" x14ac:dyDescent="0.25">
      <c r="F183" s="39"/>
    </row>
  </sheetData>
  <mergeCells count="5">
    <mergeCell ref="A60:H60"/>
    <mergeCell ref="A1:L1"/>
    <mergeCell ref="A3:L3"/>
    <mergeCell ref="A5:L5"/>
    <mergeCell ref="A7:L7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231BC-C8AD-428D-86DA-28708F91F74A}">
  <dimension ref="A1:I74"/>
  <sheetViews>
    <sheetView workbookViewId="0">
      <selection activeCell="E49" sqref="E49"/>
    </sheetView>
  </sheetViews>
  <sheetFormatPr defaultRowHeight="15" x14ac:dyDescent="0.25"/>
  <cols>
    <col min="1" max="1" width="46.7109375" customWidth="1"/>
    <col min="2" max="2" width="24.85546875" customWidth="1"/>
    <col min="3" max="3" width="11.42578125" hidden="1" customWidth="1"/>
    <col min="4" max="4" width="0.140625" customWidth="1"/>
    <col min="5" max="5" width="24.85546875" customWidth="1"/>
    <col min="6" max="6" width="4.42578125" customWidth="1"/>
    <col min="7" max="7" width="24.85546875" customWidth="1"/>
    <col min="9" max="9" width="11.7109375" bestFit="1" customWidth="1"/>
  </cols>
  <sheetData>
    <row r="1" spans="1:7" ht="15.75" customHeight="1" x14ac:dyDescent="0.25">
      <c r="A1" s="241" t="s">
        <v>393</v>
      </c>
      <c r="B1" s="241"/>
      <c r="C1" s="241"/>
      <c r="D1" s="241"/>
      <c r="E1" s="241"/>
      <c r="F1" s="241"/>
      <c r="G1" s="241"/>
    </row>
    <row r="2" spans="1:7" ht="15.75" customHeight="1" x14ac:dyDescent="0.25">
      <c r="A2" s="274"/>
      <c r="B2" s="274"/>
      <c r="C2" s="274"/>
      <c r="D2" s="274"/>
      <c r="E2" s="274"/>
      <c r="F2" s="274"/>
      <c r="G2" s="274"/>
    </row>
    <row r="3" spans="1:7" ht="33.75" customHeight="1" x14ac:dyDescent="0.25">
      <c r="A3" s="125" t="s">
        <v>18</v>
      </c>
      <c r="B3" s="125" t="s">
        <v>384</v>
      </c>
      <c r="C3" s="125" t="s">
        <v>278</v>
      </c>
      <c r="D3" s="125" t="s">
        <v>279</v>
      </c>
      <c r="E3" s="125" t="s">
        <v>385</v>
      </c>
      <c r="F3" s="190" t="s">
        <v>394</v>
      </c>
      <c r="G3" s="125" t="s">
        <v>386</v>
      </c>
    </row>
    <row r="4" spans="1:7" ht="13.5" customHeight="1" x14ac:dyDescent="0.25">
      <c r="A4" s="201">
        <v>1</v>
      </c>
      <c r="B4" s="191">
        <v>2</v>
      </c>
      <c r="C4" s="191" t="s">
        <v>280</v>
      </c>
      <c r="D4" s="191" t="s">
        <v>378</v>
      </c>
      <c r="E4" s="191">
        <v>3</v>
      </c>
      <c r="F4" s="200">
        <v>4</v>
      </c>
      <c r="G4" s="191">
        <v>5</v>
      </c>
    </row>
    <row r="5" spans="1:7" x14ac:dyDescent="0.25">
      <c r="A5" s="126" t="s">
        <v>121</v>
      </c>
      <c r="B5" s="127"/>
      <c r="C5" s="127"/>
      <c r="D5" s="127"/>
      <c r="E5" s="127"/>
      <c r="F5" s="189"/>
      <c r="G5" s="127"/>
    </row>
    <row r="6" spans="1:7" x14ac:dyDescent="0.25">
      <c r="A6" s="128" t="s">
        <v>281</v>
      </c>
      <c r="B6" s="127"/>
      <c r="C6" s="127"/>
      <c r="D6" s="127"/>
      <c r="E6" s="127"/>
      <c r="F6" s="189"/>
      <c r="G6" s="127"/>
    </row>
    <row r="7" spans="1:7" x14ac:dyDescent="0.25">
      <c r="A7" s="129" t="s">
        <v>282</v>
      </c>
      <c r="B7" s="130">
        <v>742145</v>
      </c>
      <c r="C7" s="130" t="e">
        <f>B7/#REF!*100</f>
        <v>#REF!</v>
      </c>
      <c r="D7" s="130" t="e">
        <f>B7/#REF!*100</f>
        <v>#REF!</v>
      </c>
      <c r="E7" s="130">
        <v>-201997</v>
      </c>
      <c r="F7" s="204">
        <f>E7/B7*100</f>
        <v>-27.217996483167035</v>
      </c>
      <c r="G7" s="130">
        <v>540148</v>
      </c>
    </row>
    <row r="8" spans="1:7" x14ac:dyDescent="0.25">
      <c r="A8" s="129" t="s">
        <v>283</v>
      </c>
      <c r="B8" s="130">
        <v>742145</v>
      </c>
      <c r="C8" s="130" t="e">
        <f>B8/#REF!*100</f>
        <v>#REF!</v>
      </c>
      <c r="D8" s="130" t="e">
        <f>B8/#REF!*100</f>
        <v>#REF!</v>
      </c>
      <c r="E8" s="130">
        <v>-201997</v>
      </c>
      <c r="F8" s="204">
        <f t="shared" ref="F8:F71" si="0">E8/B8*100</f>
        <v>-27.217996483167035</v>
      </c>
      <c r="G8" s="130">
        <v>540148</v>
      </c>
    </row>
    <row r="9" spans="1:7" x14ac:dyDescent="0.25">
      <c r="A9" s="129" t="s">
        <v>284</v>
      </c>
      <c r="B9" s="130">
        <f t="shared" ref="B9" si="1">B7-B8</f>
        <v>0</v>
      </c>
      <c r="C9" s="130">
        <v>0</v>
      </c>
      <c r="D9" s="130">
        <v>0</v>
      </c>
      <c r="E9" s="130">
        <f t="shared" ref="E9" si="2">E7-E8</f>
        <v>0</v>
      </c>
      <c r="F9" s="204"/>
      <c r="G9" s="130">
        <f t="shared" ref="G9" si="3">G7-G8</f>
        <v>0</v>
      </c>
    </row>
    <row r="10" spans="1:7" ht="15.6" customHeight="1" x14ac:dyDescent="0.25">
      <c r="A10" s="131" t="s">
        <v>293</v>
      </c>
      <c r="B10" s="130"/>
      <c r="C10" s="130"/>
      <c r="D10" s="130"/>
      <c r="E10" s="130"/>
      <c r="F10" s="204"/>
      <c r="G10" s="130"/>
    </row>
    <row r="11" spans="1:7" ht="15.6" customHeight="1" x14ac:dyDescent="0.25">
      <c r="A11" s="132" t="s">
        <v>285</v>
      </c>
      <c r="B11" s="130"/>
      <c r="C11" s="130">
        <v>0</v>
      </c>
      <c r="D11" s="130">
        <v>0</v>
      </c>
      <c r="E11" s="130"/>
      <c r="F11" s="204"/>
      <c r="G11" s="130"/>
    </row>
    <row r="12" spans="1:7" ht="15.6" customHeight="1" x14ac:dyDescent="0.25">
      <c r="A12" s="132" t="s">
        <v>283</v>
      </c>
      <c r="B12" s="130">
        <v>0</v>
      </c>
      <c r="C12" s="130">
        <v>0</v>
      </c>
      <c r="D12" s="130">
        <v>0</v>
      </c>
      <c r="E12" s="130">
        <v>0</v>
      </c>
      <c r="F12" s="204"/>
      <c r="G12" s="130">
        <v>0</v>
      </c>
    </row>
    <row r="13" spans="1:7" ht="15" customHeight="1" x14ac:dyDescent="0.25">
      <c r="A13" s="132" t="s">
        <v>284</v>
      </c>
      <c r="B13" s="130">
        <f t="shared" ref="B13" si="4">B11-B12</f>
        <v>0</v>
      </c>
      <c r="C13" s="130">
        <v>0</v>
      </c>
      <c r="D13" s="130">
        <v>0</v>
      </c>
      <c r="E13" s="130">
        <f t="shared" ref="E13" si="5">E11-E12</f>
        <v>0</v>
      </c>
      <c r="F13" s="204"/>
      <c r="G13" s="130">
        <f t="shared" ref="G13" si="6">G11-G12</f>
        <v>0</v>
      </c>
    </row>
    <row r="14" spans="1:7" ht="15.6" hidden="1" customHeight="1" x14ac:dyDescent="0.25">
      <c r="A14" s="131"/>
      <c r="B14" s="130"/>
      <c r="C14" s="130"/>
      <c r="D14" s="130"/>
      <c r="E14" s="130"/>
      <c r="F14" s="204" t="e">
        <f t="shared" si="0"/>
        <v>#DIV/0!</v>
      </c>
      <c r="G14" s="130"/>
    </row>
    <row r="15" spans="1:7" hidden="1" x14ac:dyDescent="0.25">
      <c r="A15" s="133"/>
      <c r="B15" s="93"/>
      <c r="C15" s="130"/>
      <c r="D15" s="130"/>
      <c r="E15" s="93"/>
      <c r="F15" s="204" t="e">
        <f t="shared" si="0"/>
        <v>#DIV/0!</v>
      </c>
      <c r="G15" s="93"/>
    </row>
    <row r="16" spans="1:7" ht="15" hidden="1" customHeight="1" x14ac:dyDescent="0.25">
      <c r="A16" s="135"/>
      <c r="B16" s="93"/>
      <c r="C16" s="130"/>
      <c r="D16" s="130"/>
      <c r="E16" s="93"/>
      <c r="F16" s="204" t="e">
        <f t="shared" si="0"/>
        <v>#DIV/0!</v>
      </c>
      <c r="G16" s="93"/>
    </row>
    <row r="17" spans="1:9" x14ac:dyDescent="0.25">
      <c r="A17" s="136" t="s">
        <v>229</v>
      </c>
      <c r="B17" s="93"/>
      <c r="C17" s="130"/>
      <c r="D17" s="130"/>
      <c r="E17" s="93"/>
      <c r="F17" s="204"/>
      <c r="G17" s="93"/>
    </row>
    <row r="18" spans="1:9" x14ac:dyDescent="0.25">
      <c r="A18" s="137" t="s">
        <v>314</v>
      </c>
      <c r="B18" s="93"/>
      <c r="C18" s="130"/>
      <c r="D18" s="130"/>
      <c r="E18" s="93"/>
      <c r="F18" s="204"/>
      <c r="G18" s="93"/>
    </row>
    <row r="19" spans="1:9" x14ac:dyDescent="0.25">
      <c r="A19" s="133" t="s">
        <v>282</v>
      </c>
      <c r="B19" s="130">
        <v>14800</v>
      </c>
      <c r="C19" s="130" t="e">
        <f>B19/#REF!*100</f>
        <v>#REF!</v>
      </c>
      <c r="D19" s="130" t="e">
        <f>B19/#REF!*100</f>
        <v>#REF!</v>
      </c>
      <c r="E19" s="130"/>
      <c r="F19" s="204">
        <f t="shared" si="0"/>
        <v>0</v>
      </c>
      <c r="G19" s="130">
        <v>14800</v>
      </c>
    </row>
    <row r="20" spans="1:9" x14ac:dyDescent="0.25">
      <c r="A20" s="135" t="s">
        <v>286</v>
      </c>
      <c r="B20" s="130">
        <v>14800</v>
      </c>
      <c r="C20" s="130" t="e">
        <f>B20/#REF!*100</f>
        <v>#REF!</v>
      </c>
      <c r="D20" s="130" t="e">
        <f>B20/#REF!*100</f>
        <v>#REF!</v>
      </c>
      <c r="E20" s="130"/>
      <c r="F20" s="204">
        <f t="shared" si="0"/>
        <v>0</v>
      </c>
      <c r="G20" s="130">
        <v>14800</v>
      </c>
    </row>
    <row r="21" spans="1:9" x14ac:dyDescent="0.25">
      <c r="A21" s="135" t="s">
        <v>284</v>
      </c>
      <c r="B21" s="134">
        <f t="shared" ref="B21" si="7">B19-B20</f>
        <v>0</v>
      </c>
      <c r="C21" s="130" t="e">
        <f>B21/#REF!*100</f>
        <v>#REF!</v>
      </c>
      <c r="D21" s="130"/>
      <c r="E21" s="134"/>
      <c r="F21" s="204"/>
      <c r="G21" s="134">
        <f t="shared" ref="G21" si="8">G19-G20</f>
        <v>0</v>
      </c>
    </row>
    <row r="22" spans="1:9" x14ac:dyDescent="0.25">
      <c r="A22" s="82" t="s">
        <v>294</v>
      </c>
      <c r="B22" s="93"/>
      <c r="C22" s="130"/>
      <c r="D22" s="130"/>
      <c r="E22" s="93"/>
      <c r="F22" s="204"/>
      <c r="G22" s="93"/>
    </row>
    <row r="23" spans="1:9" x14ac:dyDescent="0.25">
      <c r="A23" s="132" t="s">
        <v>285</v>
      </c>
      <c r="B23" s="134">
        <v>2996.18</v>
      </c>
      <c r="C23" s="130" t="e">
        <f>B23/#REF!*100</f>
        <v>#REF!</v>
      </c>
      <c r="D23" s="130" t="e">
        <f>B23/#REF!*100</f>
        <v>#REF!</v>
      </c>
      <c r="E23" s="134"/>
      <c r="F23" s="204">
        <f t="shared" si="0"/>
        <v>0</v>
      </c>
      <c r="G23" s="134">
        <v>2996.18</v>
      </c>
    </row>
    <row r="24" spans="1:9" x14ac:dyDescent="0.25">
      <c r="A24" s="135" t="s">
        <v>286</v>
      </c>
      <c r="B24" s="134">
        <v>2996.18</v>
      </c>
      <c r="C24" s="134">
        <v>0</v>
      </c>
      <c r="D24" s="130" t="e">
        <f>B24/#REF!*100</f>
        <v>#REF!</v>
      </c>
      <c r="E24" s="134"/>
      <c r="F24" s="204">
        <f t="shared" si="0"/>
        <v>0</v>
      </c>
      <c r="G24" s="134">
        <v>2996.18</v>
      </c>
    </row>
    <row r="25" spans="1:9" x14ac:dyDescent="0.25">
      <c r="A25" s="135" t="s">
        <v>284</v>
      </c>
      <c r="B25" s="134">
        <f t="shared" ref="B25" si="9">B23-B24</f>
        <v>0</v>
      </c>
      <c r="C25" s="130" t="e">
        <f>B25/#REF!*100</f>
        <v>#REF!</v>
      </c>
      <c r="D25" s="130"/>
      <c r="E25" s="134"/>
      <c r="F25" s="204"/>
      <c r="G25" s="134">
        <f t="shared" ref="G25" si="10">G23-G24</f>
        <v>0</v>
      </c>
      <c r="I25" s="39"/>
    </row>
    <row r="26" spans="1:9" x14ac:dyDescent="0.25">
      <c r="A26" s="136" t="s">
        <v>226</v>
      </c>
      <c r="B26" s="93"/>
      <c r="C26" s="130"/>
      <c r="D26" s="130"/>
      <c r="E26" s="93"/>
      <c r="F26" s="204"/>
      <c r="G26" s="93"/>
    </row>
    <row r="27" spans="1:9" x14ac:dyDescent="0.25">
      <c r="A27" s="137" t="s">
        <v>295</v>
      </c>
      <c r="B27" s="93"/>
      <c r="C27" s="130"/>
      <c r="D27" s="130"/>
      <c r="E27" s="93"/>
      <c r="F27" s="204"/>
      <c r="G27" s="93"/>
    </row>
    <row r="28" spans="1:9" x14ac:dyDescent="0.25">
      <c r="A28" s="135" t="s">
        <v>282</v>
      </c>
      <c r="B28" s="130">
        <v>1500</v>
      </c>
      <c r="C28" s="130" t="e">
        <f>B28/#REF!*100</f>
        <v>#REF!</v>
      </c>
      <c r="D28" s="130" t="e">
        <f>B28/#REF!*100</f>
        <v>#REF!</v>
      </c>
      <c r="E28" s="130"/>
      <c r="F28" s="204">
        <f t="shared" si="0"/>
        <v>0</v>
      </c>
      <c r="G28" s="130">
        <v>1500</v>
      </c>
    </row>
    <row r="29" spans="1:9" x14ac:dyDescent="0.25">
      <c r="A29" s="135" t="s">
        <v>286</v>
      </c>
      <c r="B29" s="130">
        <v>1500</v>
      </c>
      <c r="C29" s="130" t="e">
        <f>B29/#REF!*100</f>
        <v>#REF!</v>
      </c>
      <c r="D29" s="130" t="e">
        <f>B29/#REF!*100</f>
        <v>#REF!</v>
      </c>
      <c r="E29" s="130"/>
      <c r="F29" s="204">
        <f t="shared" si="0"/>
        <v>0</v>
      </c>
      <c r="G29" s="130">
        <v>1500</v>
      </c>
    </row>
    <row r="30" spans="1:9" x14ac:dyDescent="0.25">
      <c r="A30" s="135" t="s">
        <v>284</v>
      </c>
      <c r="B30" s="134">
        <f>B28-B29</f>
        <v>0</v>
      </c>
      <c r="C30" s="130" t="e">
        <f>B30/#REF!*100</f>
        <v>#REF!</v>
      </c>
      <c r="D30" s="130">
        <v>0</v>
      </c>
      <c r="E30" s="134"/>
      <c r="F30" s="204"/>
      <c r="G30" s="134">
        <f>G28-G29</f>
        <v>0</v>
      </c>
    </row>
    <row r="31" spans="1:9" x14ac:dyDescent="0.25">
      <c r="A31" s="82" t="s">
        <v>296</v>
      </c>
      <c r="B31" s="142"/>
      <c r="C31" s="130"/>
      <c r="D31" s="130"/>
      <c r="E31" s="142"/>
      <c r="F31" s="204"/>
      <c r="G31" s="142"/>
    </row>
    <row r="32" spans="1:9" x14ac:dyDescent="0.25">
      <c r="A32" s="132" t="s">
        <v>285</v>
      </c>
      <c r="B32" s="130">
        <v>252.36</v>
      </c>
      <c r="C32" s="130" t="e">
        <f>B32/#REF!*100</f>
        <v>#REF!</v>
      </c>
      <c r="D32" s="130" t="e">
        <f>B32/#REF!*100</f>
        <v>#REF!</v>
      </c>
      <c r="E32" s="130"/>
      <c r="F32" s="204">
        <f t="shared" si="0"/>
        <v>0</v>
      </c>
      <c r="G32" s="130">
        <v>252.36</v>
      </c>
    </row>
    <row r="33" spans="1:7" x14ac:dyDescent="0.25">
      <c r="A33" s="135" t="s">
        <v>286</v>
      </c>
      <c r="B33" s="130">
        <v>252.36</v>
      </c>
      <c r="C33" s="130" t="e">
        <f>B33/#REF!*100</f>
        <v>#REF!</v>
      </c>
      <c r="D33" s="130" t="e">
        <f>B33/#REF!*100</f>
        <v>#REF!</v>
      </c>
      <c r="E33" s="130"/>
      <c r="F33" s="204">
        <f t="shared" si="0"/>
        <v>0</v>
      </c>
      <c r="G33" s="130">
        <v>252.36</v>
      </c>
    </row>
    <row r="34" spans="1:7" x14ac:dyDescent="0.25">
      <c r="A34" s="135" t="s">
        <v>284</v>
      </c>
      <c r="B34" s="142">
        <f t="shared" ref="B34" si="11">B32-B33</f>
        <v>0</v>
      </c>
      <c r="C34" s="130" t="e">
        <f>B34/#REF!*100</f>
        <v>#REF!</v>
      </c>
      <c r="D34" s="130"/>
      <c r="E34" s="142"/>
      <c r="F34" s="204"/>
      <c r="G34" s="142">
        <f t="shared" ref="G34" si="12">G32-G33</f>
        <v>0</v>
      </c>
    </row>
    <row r="35" spans="1:7" x14ac:dyDescent="0.25">
      <c r="A35" s="136" t="s">
        <v>287</v>
      </c>
      <c r="B35" s="93"/>
      <c r="C35" s="130"/>
      <c r="D35" s="130"/>
      <c r="E35" s="93"/>
      <c r="F35" s="204"/>
      <c r="G35" s="93"/>
    </row>
    <row r="36" spans="1:7" x14ac:dyDescent="0.25">
      <c r="A36" s="138" t="s">
        <v>297</v>
      </c>
      <c r="B36" s="93"/>
      <c r="C36" s="130"/>
      <c r="D36" s="130"/>
      <c r="E36" s="93"/>
      <c r="F36" s="204"/>
      <c r="G36" s="93"/>
    </row>
    <row r="37" spans="1:7" x14ac:dyDescent="0.25">
      <c r="A37" s="135" t="s">
        <v>282</v>
      </c>
      <c r="B37" s="130">
        <v>54050</v>
      </c>
      <c r="C37" s="130" t="e">
        <f>B37/#REF!*100</f>
        <v>#REF!</v>
      </c>
      <c r="D37" s="130" t="e">
        <f>B37/#REF!*100</f>
        <v>#REF!</v>
      </c>
      <c r="E37" s="130">
        <v>2800</v>
      </c>
      <c r="F37" s="204">
        <f t="shared" si="0"/>
        <v>5.1803885291396856</v>
      </c>
      <c r="G37" s="130">
        <v>56850</v>
      </c>
    </row>
    <row r="38" spans="1:7" x14ac:dyDescent="0.25">
      <c r="A38" s="135" t="s">
        <v>286</v>
      </c>
      <c r="B38" s="130">
        <v>54050</v>
      </c>
      <c r="C38" s="130" t="e">
        <f>B38/#REF!*100</f>
        <v>#REF!</v>
      </c>
      <c r="D38" s="130" t="e">
        <f>B38/#REF!*100</f>
        <v>#REF!</v>
      </c>
      <c r="E38" s="130">
        <v>2800</v>
      </c>
      <c r="F38" s="204">
        <f t="shared" si="0"/>
        <v>5.1803885291396856</v>
      </c>
      <c r="G38" s="130">
        <v>56850</v>
      </c>
    </row>
    <row r="39" spans="1:7" x14ac:dyDescent="0.25">
      <c r="A39" s="135" t="s">
        <v>284</v>
      </c>
      <c r="B39" s="134">
        <f t="shared" ref="B39" si="13">B37-B38</f>
        <v>0</v>
      </c>
      <c r="C39" s="130">
        <v>0</v>
      </c>
      <c r="D39" s="130">
        <v>0</v>
      </c>
      <c r="E39" s="134">
        <f t="shared" ref="E39" si="14">E37-E38</f>
        <v>0</v>
      </c>
      <c r="F39" s="204"/>
      <c r="G39" s="134">
        <f t="shared" ref="G39" si="15">G37-G38</f>
        <v>0</v>
      </c>
    </row>
    <row r="40" spans="1:7" x14ac:dyDescent="0.25">
      <c r="A40" s="138" t="s">
        <v>298</v>
      </c>
      <c r="B40" s="142"/>
      <c r="C40" s="130"/>
      <c r="D40" s="130"/>
      <c r="E40" s="142"/>
      <c r="F40" s="204"/>
      <c r="G40" s="142"/>
    </row>
    <row r="41" spans="1:7" x14ac:dyDescent="0.25">
      <c r="A41" s="132" t="s">
        <v>285</v>
      </c>
      <c r="B41" s="130">
        <v>4157.71</v>
      </c>
      <c r="C41" s="130">
        <v>0</v>
      </c>
      <c r="D41" s="130">
        <v>0</v>
      </c>
      <c r="E41" s="130"/>
      <c r="F41" s="204">
        <f t="shared" si="0"/>
        <v>0</v>
      </c>
      <c r="G41" s="130">
        <v>4157.71</v>
      </c>
    </row>
    <row r="42" spans="1:7" x14ac:dyDescent="0.25">
      <c r="A42" s="132" t="s">
        <v>288</v>
      </c>
      <c r="B42" s="142">
        <v>0</v>
      </c>
      <c r="C42" s="130" t="e">
        <f>B42/#REF!*100</f>
        <v>#REF!</v>
      </c>
      <c r="D42" s="130">
        <v>0</v>
      </c>
      <c r="E42" s="142">
        <v>0</v>
      </c>
      <c r="F42" s="204"/>
      <c r="G42" s="142">
        <v>0</v>
      </c>
    </row>
    <row r="43" spans="1:7" x14ac:dyDescent="0.25">
      <c r="A43" s="135" t="s">
        <v>286</v>
      </c>
      <c r="B43" s="130">
        <v>4157.71</v>
      </c>
      <c r="C43" s="130">
        <v>0</v>
      </c>
      <c r="D43" s="130">
        <v>0</v>
      </c>
      <c r="E43" s="130"/>
      <c r="F43" s="204">
        <f t="shared" si="0"/>
        <v>0</v>
      </c>
      <c r="G43" s="130">
        <v>4157.71</v>
      </c>
    </row>
    <row r="44" spans="1:7" x14ac:dyDescent="0.25">
      <c r="A44" s="135" t="s">
        <v>284</v>
      </c>
      <c r="B44" s="142">
        <f t="shared" ref="B44" si="16">B41-B43</f>
        <v>0</v>
      </c>
      <c r="C44" s="130">
        <v>0</v>
      </c>
      <c r="D44" s="130">
        <v>0</v>
      </c>
      <c r="E44" s="142">
        <f t="shared" ref="E44" si="17">E41-E43</f>
        <v>0</v>
      </c>
      <c r="F44" s="204"/>
      <c r="G44" s="142">
        <f t="shared" ref="G44" si="18">G41-G43</f>
        <v>0</v>
      </c>
    </row>
    <row r="45" spans="1:7" x14ac:dyDescent="0.25">
      <c r="A45" s="136" t="s">
        <v>225</v>
      </c>
      <c r="B45" s="93"/>
      <c r="C45" s="130"/>
      <c r="D45" s="130"/>
      <c r="E45" s="93"/>
      <c r="F45" s="204"/>
      <c r="G45" s="93"/>
    </row>
    <row r="46" spans="1:7" x14ac:dyDescent="0.25">
      <c r="A46" s="138" t="s">
        <v>307</v>
      </c>
      <c r="B46" s="93"/>
      <c r="C46" s="130"/>
      <c r="D46" s="130"/>
      <c r="E46" s="93"/>
      <c r="F46" s="204"/>
      <c r="G46" s="93"/>
    </row>
    <row r="47" spans="1:7" x14ac:dyDescent="0.25">
      <c r="A47" s="135" t="s">
        <v>282</v>
      </c>
      <c r="B47" s="130">
        <v>2536270</v>
      </c>
      <c r="C47" s="130" t="e">
        <f>B47/#REF!*100</f>
        <v>#REF!</v>
      </c>
      <c r="D47" s="130" t="e">
        <f>B47/#REF!*100</f>
        <v>#REF!</v>
      </c>
      <c r="E47" s="130">
        <v>-6513.9</v>
      </c>
      <c r="F47" s="204">
        <f t="shared" si="0"/>
        <v>-0.25682991164189928</v>
      </c>
      <c r="G47" s="130">
        <v>2529756.1</v>
      </c>
    </row>
    <row r="48" spans="1:7" x14ac:dyDescent="0.25">
      <c r="A48" s="135" t="s">
        <v>286</v>
      </c>
      <c r="B48" s="142">
        <v>2536270</v>
      </c>
      <c r="C48" s="130" t="e">
        <f>B48/#REF!*100</f>
        <v>#REF!</v>
      </c>
      <c r="D48" s="130" t="e">
        <f>B48/#REF!*100</f>
        <v>#REF!</v>
      </c>
      <c r="E48" s="142">
        <v>-6513.9</v>
      </c>
      <c r="F48" s="204">
        <f t="shared" si="0"/>
        <v>-0.25682991164189928</v>
      </c>
      <c r="G48" s="142">
        <v>2529756.1</v>
      </c>
    </row>
    <row r="49" spans="1:7" x14ac:dyDescent="0.25">
      <c r="A49" s="135" t="s">
        <v>284</v>
      </c>
      <c r="B49" s="142">
        <f t="shared" ref="B49" si="19">B47-B48</f>
        <v>0</v>
      </c>
      <c r="C49" s="130" t="e">
        <f>B49/#REF!*100</f>
        <v>#REF!</v>
      </c>
      <c r="D49" s="130">
        <v>0</v>
      </c>
      <c r="E49" s="142">
        <f t="shared" ref="E49" si="20">E47-E48</f>
        <v>0</v>
      </c>
      <c r="F49" s="204"/>
      <c r="G49" s="142">
        <f t="shared" ref="G49" si="21">G47-G48</f>
        <v>0</v>
      </c>
    </row>
    <row r="50" spans="1:7" ht="15.6" customHeight="1" x14ac:dyDescent="0.25">
      <c r="A50" s="138" t="s">
        <v>315</v>
      </c>
      <c r="B50" s="142"/>
      <c r="C50" s="130"/>
      <c r="D50" s="130"/>
      <c r="E50" s="142"/>
      <c r="F50" s="204"/>
      <c r="G50" s="142"/>
    </row>
    <row r="51" spans="1:7" x14ac:dyDescent="0.25">
      <c r="A51" s="132" t="s">
        <v>288</v>
      </c>
      <c r="B51" s="142">
        <v>-11846.1</v>
      </c>
      <c r="C51" s="130" t="e">
        <f>B51/#REF!*100</f>
        <v>#REF!</v>
      </c>
      <c r="D51" s="130">
        <v>0</v>
      </c>
      <c r="E51" s="142"/>
      <c r="F51" s="204">
        <f t="shared" si="0"/>
        <v>0</v>
      </c>
      <c r="G51" s="142">
        <v>-11846.1</v>
      </c>
    </row>
    <row r="52" spans="1:7" x14ac:dyDescent="0.25">
      <c r="A52" s="132" t="s">
        <v>285</v>
      </c>
      <c r="B52" s="142">
        <v>1000</v>
      </c>
      <c r="C52" s="130" t="e">
        <f>B52/#REF!*100</f>
        <v>#REF!</v>
      </c>
      <c r="D52" s="130"/>
      <c r="E52" s="142"/>
      <c r="F52" s="204">
        <f t="shared" si="0"/>
        <v>0</v>
      </c>
      <c r="G52" s="142">
        <v>1000</v>
      </c>
    </row>
    <row r="53" spans="1:7" x14ac:dyDescent="0.25">
      <c r="A53" s="135" t="s">
        <v>286</v>
      </c>
      <c r="B53" s="142">
        <v>-10846.1</v>
      </c>
      <c r="C53" s="130">
        <v>0</v>
      </c>
      <c r="D53" s="130">
        <v>0</v>
      </c>
      <c r="E53" s="142"/>
      <c r="F53" s="204">
        <f t="shared" si="0"/>
        <v>0</v>
      </c>
      <c r="G53" s="142">
        <v>-10846.1</v>
      </c>
    </row>
    <row r="54" spans="1:7" x14ac:dyDescent="0.25">
      <c r="A54" s="135" t="s">
        <v>284</v>
      </c>
      <c r="B54" s="142"/>
      <c r="C54" s="130" t="e">
        <f>B54/#REF!*100</f>
        <v>#REF!</v>
      </c>
      <c r="D54" s="130">
        <v>0</v>
      </c>
      <c r="E54" s="142"/>
      <c r="F54" s="204"/>
      <c r="G54" s="142"/>
    </row>
    <row r="55" spans="1:7" x14ac:dyDescent="0.25">
      <c r="A55" s="82" t="s">
        <v>300</v>
      </c>
      <c r="B55" s="142"/>
      <c r="C55" s="130"/>
      <c r="D55" s="130"/>
      <c r="E55" s="142"/>
      <c r="F55" s="204"/>
      <c r="G55" s="142"/>
    </row>
    <row r="56" spans="1:7" x14ac:dyDescent="0.25">
      <c r="A56" s="135" t="s">
        <v>282</v>
      </c>
      <c r="B56" s="130">
        <v>149181</v>
      </c>
      <c r="C56" s="130" t="e">
        <f>B56/#REF!*100</f>
        <v>#REF!</v>
      </c>
      <c r="D56" s="130">
        <v>0</v>
      </c>
      <c r="E56" s="130">
        <v>7819</v>
      </c>
      <c r="F56" s="204">
        <f t="shared" si="0"/>
        <v>5.2412840777310779</v>
      </c>
      <c r="G56" s="130">
        <v>157000</v>
      </c>
    </row>
    <row r="57" spans="1:7" x14ac:dyDescent="0.25">
      <c r="A57" s="135" t="s">
        <v>286</v>
      </c>
      <c r="B57" s="142">
        <v>149181</v>
      </c>
      <c r="C57" s="130" t="e">
        <f>B57/#REF!*100</f>
        <v>#REF!</v>
      </c>
      <c r="D57" s="130">
        <v>0</v>
      </c>
      <c r="E57" s="142">
        <v>7819</v>
      </c>
      <c r="F57" s="204">
        <f t="shared" si="0"/>
        <v>5.2412840777310779</v>
      </c>
      <c r="G57" s="142">
        <v>157000</v>
      </c>
    </row>
    <row r="58" spans="1:7" x14ac:dyDescent="0.25">
      <c r="A58" s="135" t="s">
        <v>284</v>
      </c>
      <c r="B58" s="93">
        <f t="shared" ref="B58" si="22">B56-B57</f>
        <v>0</v>
      </c>
      <c r="C58" s="130">
        <v>0</v>
      </c>
      <c r="D58" s="130">
        <v>0</v>
      </c>
      <c r="E58" s="93">
        <f t="shared" ref="E58" si="23">E56-E57</f>
        <v>0</v>
      </c>
      <c r="F58" s="204"/>
      <c r="G58" s="93">
        <f t="shared" ref="G58" si="24">G56-G57</f>
        <v>0</v>
      </c>
    </row>
    <row r="59" spans="1:7" x14ac:dyDescent="0.25">
      <c r="A59" s="138" t="s">
        <v>299</v>
      </c>
      <c r="B59" s="142"/>
      <c r="C59" s="130"/>
      <c r="D59" s="130"/>
      <c r="E59" s="142"/>
      <c r="F59" s="204"/>
      <c r="G59" s="142"/>
    </row>
    <row r="60" spans="1:7" x14ac:dyDescent="0.25">
      <c r="A60" s="132" t="s">
        <v>285</v>
      </c>
      <c r="B60" s="142">
        <v>0</v>
      </c>
      <c r="C60" s="130">
        <v>0</v>
      </c>
      <c r="D60" s="130">
        <v>0</v>
      </c>
      <c r="E60" s="142">
        <v>0</v>
      </c>
      <c r="F60" s="204"/>
      <c r="G60" s="142">
        <v>0</v>
      </c>
    </row>
    <row r="61" spans="1:7" x14ac:dyDescent="0.25">
      <c r="A61" s="135" t="s">
        <v>286</v>
      </c>
      <c r="B61" s="142">
        <v>0</v>
      </c>
      <c r="C61" s="130">
        <v>0</v>
      </c>
      <c r="D61" s="130">
        <v>0</v>
      </c>
      <c r="E61" s="142">
        <v>0</v>
      </c>
      <c r="F61" s="204"/>
      <c r="G61" s="142">
        <v>0</v>
      </c>
    </row>
    <row r="62" spans="1:7" x14ac:dyDescent="0.25">
      <c r="A62" s="135" t="s">
        <v>284</v>
      </c>
      <c r="B62" s="142">
        <f>B60-B61</f>
        <v>0</v>
      </c>
      <c r="C62" s="130">
        <v>0</v>
      </c>
      <c r="D62" s="130">
        <v>0</v>
      </c>
      <c r="E62" s="142">
        <f>E60-E61</f>
        <v>0</v>
      </c>
      <c r="F62" s="204"/>
      <c r="G62" s="142">
        <f>G60-G61</f>
        <v>0</v>
      </c>
    </row>
    <row r="63" spans="1:7" hidden="1" x14ac:dyDescent="0.25">
      <c r="A63" s="136" t="s">
        <v>289</v>
      </c>
      <c r="B63" s="93"/>
      <c r="C63" s="130"/>
      <c r="D63" s="130"/>
      <c r="E63" s="93"/>
      <c r="F63" s="204" t="e">
        <f t="shared" si="0"/>
        <v>#DIV/0!</v>
      </c>
      <c r="G63" s="93"/>
    </row>
    <row r="64" spans="1:7" hidden="1" x14ac:dyDescent="0.25">
      <c r="A64" s="138" t="s">
        <v>290</v>
      </c>
      <c r="B64" s="93"/>
      <c r="C64" s="130"/>
      <c r="D64" s="130"/>
      <c r="E64" s="93"/>
      <c r="F64" s="204" t="e">
        <f t="shared" si="0"/>
        <v>#DIV/0!</v>
      </c>
      <c r="G64" s="93"/>
    </row>
    <row r="65" spans="1:7" ht="13.15" hidden="1" customHeight="1" x14ac:dyDescent="0.25">
      <c r="A65" s="135" t="s">
        <v>282</v>
      </c>
      <c r="B65" s="142">
        <v>122.22</v>
      </c>
      <c r="C65" s="130">
        <v>0</v>
      </c>
      <c r="D65" s="130" t="e">
        <f>B65/#REF!*100</f>
        <v>#REF!</v>
      </c>
      <c r="E65" s="142">
        <v>122.22</v>
      </c>
      <c r="F65" s="204">
        <f t="shared" si="0"/>
        <v>100</v>
      </c>
      <c r="G65" s="142">
        <v>122.22</v>
      </c>
    </row>
    <row r="66" spans="1:7" ht="16.899999999999999" hidden="1" customHeight="1" x14ac:dyDescent="0.25">
      <c r="A66" s="135" t="s">
        <v>286</v>
      </c>
      <c r="B66" s="143">
        <v>0</v>
      </c>
      <c r="C66" s="130">
        <v>0</v>
      </c>
      <c r="D66" s="130" t="e">
        <f>B66/#REF!*100</f>
        <v>#REF!</v>
      </c>
      <c r="E66" s="143">
        <v>0</v>
      </c>
      <c r="F66" s="204" t="e">
        <f t="shared" si="0"/>
        <v>#DIV/0!</v>
      </c>
      <c r="G66" s="143">
        <v>0</v>
      </c>
    </row>
    <row r="67" spans="1:7" ht="16.899999999999999" hidden="1" customHeight="1" x14ac:dyDescent="0.25">
      <c r="A67" s="135" t="s">
        <v>284</v>
      </c>
      <c r="B67" s="143">
        <f t="shared" ref="B67" si="25">B65-B66</f>
        <v>122.22</v>
      </c>
      <c r="C67" s="130">
        <v>0</v>
      </c>
      <c r="D67" s="130">
        <v>0</v>
      </c>
      <c r="E67" s="143">
        <f t="shared" ref="E67" si="26">E65-E66</f>
        <v>122.22</v>
      </c>
      <c r="F67" s="204">
        <f t="shared" si="0"/>
        <v>100</v>
      </c>
      <c r="G67" s="143">
        <f t="shared" ref="G67" si="27">G65-G66</f>
        <v>122.22</v>
      </c>
    </row>
    <row r="68" spans="1:7" ht="13.15" hidden="1" customHeight="1" x14ac:dyDescent="0.25">
      <c r="A68" s="137" t="s">
        <v>291</v>
      </c>
      <c r="B68" s="142"/>
      <c r="C68" s="130"/>
      <c r="D68" s="130"/>
      <c r="E68" s="142"/>
      <c r="F68" s="204" t="e">
        <f t="shared" si="0"/>
        <v>#DIV/0!</v>
      </c>
      <c r="G68" s="142"/>
    </row>
    <row r="69" spans="1:7" hidden="1" x14ac:dyDescent="0.25">
      <c r="A69" s="132" t="s">
        <v>285</v>
      </c>
      <c r="B69" s="142">
        <v>3616.14</v>
      </c>
      <c r="C69" s="130">
        <v>0</v>
      </c>
      <c r="D69" s="130" t="e">
        <f>B69/#REF!*100</f>
        <v>#REF!</v>
      </c>
      <c r="E69" s="142">
        <v>3616.14</v>
      </c>
      <c r="F69" s="204">
        <f t="shared" si="0"/>
        <v>100</v>
      </c>
      <c r="G69" s="142">
        <v>3616.14</v>
      </c>
    </row>
    <row r="70" spans="1:7" hidden="1" x14ac:dyDescent="0.25">
      <c r="A70" s="135" t="s">
        <v>286</v>
      </c>
      <c r="B70" s="142">
        <v>0</v>
      </c>
      <c r="C70" s="130">
        <v>0</v>
      </c>
      <c r="D70" s="130" t="e">
        <f>B70/#REF!*100</f>
        <v>#REF!</v>
      </c>
      <c r="E70" s="142">
        <v>0</v>
      </c>
      <c r="F70" s="204" t="e">
        <f t="shared" si="0"/>
        <v>#DIV/0!</v>
      </c>
      <c r="G70" s="142">
        <v>0</v>
      </c>
    </row>
    <row r="71" spans="1:7" hidden="1" x14ac:dyDescent="0.25">
      <c r="A71" s="135" t="s">
        <v>284</v>
      </c>
      <c r="B71" s="142">
        <f>B69-B70</f>
        <v>3616.14</v>
      </c>
      <c r="C71" s="130">
        <v>0</v>
      </c>
      <c r="D71" s="130">
        <v>0</v>
      </c>
      <c r="E71" s="142">
        <f>E69-E70</f>
        <v>3616.14</v>
      </c>
      <c r="F71" s="204">
        <f t="shared" si="0"/>
        <v>100</v>
      </c>
      <c r="G71" s="142">
        <f>G69-G70</f>
        <v>3616.14</v>
      </c>
    </row>
    <row r="72" spans="1:7" x14ac:dyDescent="0.25">
      <c r="A72" s="8" t="s">
        <v>292</v>
      </c>
      <c r="B72" s="141">
        <f>B7+B19+B28+B37+B47+B56</f>
        <v>3497946</v>
      </c>
      <c r="C72" s="141" t="e">
        <f>C7+C19+C28+C37+C47</f>
        <v>#REF!</v>
      </c>
      <c r="D72" s="141" t="e">
        <f>D7+D19+D28+D37+D47</f>
        <v>#REF!</v>
      </c>
      <c r="E72" s="141">
        <f>E7+E19+E28+E37+E47+E56</f>
        <v>-197891.9</v>
      </c>
      <c r="F72" s="204">
        <f t="shared" ref="F72:F74" si="28">E72/B72*100</f>
        <v>-5.657374356265076</v>
      </c>
      <c r="G72" s="141">
        <f>G7+G19+G28+G37+G47+G56</f>
        <v>3300054.1</v>
      </c>
    </row>
    <row r="73" spans="1:7" ht="13.15" customHeight="1" x14ac:dyDescent="0.25">
      <c r="A73" s="107" t="s">
        <v>19</v>
      </c>
      <c r="B73" s="93">
        <f>B8+B20+B24+B29+B33+B38+B43+B53+B57+B48</f>
        <v>3494506.15</v>
      </c>
      <c r="C73" s="93" t="e">
        <f>C8+C24+C29+C33+C38+C43+C48+C20</f>
        <v>#REF!</v>
      </c>
      <c r="D73" s="93" t="e">
        <f>D8+D24+D29+D33+D38+D43+D48+D20</f>
        <v>#REF!</v>
      </c>
      <c r="E73" s="93">
        <f>E8+E20+E24+E29+E33+E38+E43+E53+E57+E48</f>
        <v>-197891.9</v>
      </c>
      <c r="F73" s="204">
        <f t="shared" si="28"/>
        <v>-5.6629432459290419</v>
      </c>
      <c r="G73" s="93">
        <f>G8+G20+G24+G29+G33+G38+G43+G53+G57+G48</f>
        <v>3296614.25</v>
      </c>
    </row>
    <row r="74" spans="1:7" x14ac:dyDescent="0.25">
      <c r="A74" s="139" t="s">
        <v>366</v>
      </c>
      <c r="B74" s="142">
        <f>B72-B73</f>
        <v>3439.8500000000931</v>
      </c>
      <c r="C74" s="142" t="e">
        <f>C11+C23+C32+C41+C51+C60</f>
        <v>#REF!</v>
      </c>
      <c r="D74" s="142" t="e">
        <f>D11+D23+D32+D41+D51+D60</f>
        <v>#REF!</v>
      </c>
      <c r="E74" s="142">
        <f>E72-E73</f>
        <v>0</v>
      </c>
      <c r="F74" s="204">
        <f t="shared" si="28"/>
        <v>0</v>
      </c>
      <c r="G74" s="142">
        <f>G72-G73</f>
        <v>3439.8500000000931</v>
      </c>
    </row>
  </sheetData>
  <mergeCells count="1">
    <mergeCell ref="A1:G2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Q769"/>
  <sheetViews>
    <sheetView workbookViewId="0">
      <pane ySplit="5" topLeftCell="A6" activePane="bottomLeft" state="frozen"/>
      <selection pane="bottomLeft" activeCell="W54" sqref="W54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8" width="18.7109375" hidden="1" customWidth="1"/>
    <col min="9" max="9" width="27.85546875" hidden="1" customWidth="1"/>
    <col min="10" max="10" width="27.85546875" customWidth="1"/>
    <col min="11" max="11" width="18.7109375" hidden="1" customWidth="1"/>
    <col min="12" max="12" width="27.85546875" customWidth="1"/>
    <col min="13" max="13" width="4.42578125" style="212" customWidth="1"/>
    <col min="14" max="14" width="27.85546875" customWidth="1"/>
  </cols>
  <sheetData>
    <row r="1" spans="1:14" s="43" customFormat="1" ht="51.75" customHeight="1" x14ac:dyDescent="0.25">
      <c r="A1" s="318" t="s">
        <v>389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</row>
    <row r="2" spans="1:14" s="43" customFormat="1" ht="18" x14ac:dyDescent="0.25">
      <c r="A2" s="44"/>
      <c r="B2" s="44"/>
      <c r="C2" s="44"/>
      <c r="D2" s="44"/>
      <c r="E2" s="44"/>
      <c r="F2" s="44"/>
      <c r="G2" s="44"/>
      <c r="H2" s="44"/>
      <c r="I2" s="44"/>
      <c r="J2" s="45"/>
      <c r="K2" s="45"/>
      <c r="L2" s="45"/>
      <c r="M2" s="208"/>
      <c r="N2" s="45"/>
    </row>
    <row r="3" spans="1:14" s="43" customFormat="1" ht="18" customHeight="1" x14ac:dyDescent="0.25">
      <c r="A3" s="318" t="s">
        <v>21</v>
      </c>
      <c r="B3" s="319"/>
      <c r="C3" s="319"/>
      <c r="D3" s="319"/>
      <c r="E3" s="319"/>
      <c r="F3" s="319"/>
      <c r="G3" s="319"/>
      <c r="H3" s="319"/>
      <c r="I3" s="319"/>
      <c r="J3" s="319"/>
      <c r="K3" s="319"/>
      <c r="M3" s="208"/>
    </row>
    <row r="4" spans="1:14" s="43" customFormat="1" ht="10.5" customHeight="1" x14ac:dyDescent="0.25">
      <c r="A4" s="44"/>
      <c r="B4" s="44"/>
      <c r="C4" s="44"/>
      <c r="D4" s="44"/>
      <c r="E4" s="44"/>
      <c r="F4" s="44"/>
      <c r="G4" s="44"/>
      <c r="H4" s="44"/>
      <c r="I4" s="44"/>
      <c r="J4" s="45"/>
      <c r="K4" s="45"/>
      <c r="L4" s="45"/>
      <c r="M4" s="208"/>
      <c r="N4" s="45"/>
    </row>
    <row r="5" spans="1:14" s="43" customFormat="1" ht="27" x14ac:dyDescent="0.25">
      <c r="A5" s="320" t="s">
        <v>23</v>
      </c>
      <c r="B5" s="321"/>
      <c r="C5" s="322"/>
      <c r="D5" s="46" t="s">
        <v>24</v>
      </c>
      <c r="E5" s="46" t="s">
        <v>269</v>
      </c>
      <c r="F5" s="47" t="s">
        <v>210</v>
      </c>
      <c r="G5" s="47" t="s">
        <v>274</v>
      </c>
      <c r="H5" s="47" t="s">
        <v>32</v>
      </c>
      <c r="I5" s="47" t="s">
        <v>304</v>
      </c>
      <c r="J5" s="47" t="s">
        <v>384</v>
      </c>
      <c r="K5" s="47" t="s">
        <v>273</v>
      </c>
      <c r="L5" s="47" t="s">
        <v>385</v>
      </c>
      <c r="M5" s="209" t="s">
        <v>387</v>
      </c>
      <c r="N5" s="47" t="s">
        <v>386</v>
      </c>
    </row>
    <row r="6" spans="1:14" s="43" customFormat="1" x14ac:dyDescent="0.25">
      <c r="A6" s="275" t="s">
        <v>376</v>
      </c>
      <c r="B6" s="276"/>
      <c r="C6" s="277"/>
      <c r="D6" s="202" t="s">
        <v>377</v>
      </c>
      <c r="E6" s="202" t="s">
        <v>378</v>
      </c>
      <c r="F6" s="202" t="s">
        <v>379</v>
      </c>
      <c r="G6" s="202" t="s">
        <v>380</v>
      </c>
      <c r="H6" s="202" t="s">
        <v>381</v>
      </c>
      <c r="I6" s="202" t="s">
        <v>382</v>
      </c>
      <c r="J6" s="202" t="s">
        <v>378</v>
      </c>
      <c r="K6" s="202" t="s">
        <v>379</v>
      </c>
      <c r="L6" s="202" t="s">
        <v>379</v>
      </c>
      <c r="M6" s="210" t="s">
        <v>380</v>
      </c>
      <c r="N6" s="202" t="s">
        <v>381</v>
      </c>
    </row>
    <row r="7" spans="1:14" s="50" customFormat="1" x14ac:dyDescent="0.25">
      <c r="A7" s="323"/>
      <c r="B7" s="324"/>
      <c r="C7" s="325"/>
      <c r="D7" s="48" t="s">
        <v>116</v>
      </c>
      <c r="E7" s="49">
        <f>E8+E60+E191+E198+E205+E212+E247+E238</f>
        <v>2388646.0999999992</v>
      </c>
      <c r="F7" s="49">
        <f>F8+F60+F191+F198+F205+F212+F247</f>
        <v>18706319.59</v>
      </c>
      <c r="G7" s="49">
        <f>G8+G60+G191+G198+G205+G212+G247</f>
        <v>2482755.2710863361</v>
      </c>
      <c r="H7" s="49">
        <f>H8+H60+H191+H198+H205+H212+H247</f>
        <v>2466042.65</v>
      </c>
      <c r="I7" s="49">
        <f>I8+I60+I191+I198+I205+I212+I247+I238</f>
        <v>2950533</v>
      </c>
      <c r="J7" s="49">
        <f>J8+J60+J191+J198+J205+J212+J247+J238</f>
        <v>3494506.15</v>
      </c>
      <c r="K7" s="49">
        <f>K8+K60+K191+K198+K205+K212+K247+K238</f>
        <v>2794876</v>
      </c>
      <c r="L7" s="49">
        <f>L8+L60+L191+L198+L205+L212+L247+L238</f>
        <v>-197891.9</v>
      </c>
      <c r="M7" s="211">
        <f>L7/J7*100</f>
        <v>-5.6629432459290419</v>
      </c>
      <c r="N7" s="49">
        <f>N8+N60+N191+N198+N205+N212+N247+N238</f>
        <v>3296614.25</v>
      </c>
    </row>
    <row r="8" spans="1:14" s="27" customFormat="1" ht="51" x14ac:dyDescent="0.25">
      <c r="A8" s="312" t="s">
        <v>117</v>
      </c>
      <c r="B8" s="313"/>
      <c r="C8" s="314"/>
      <c r="D8" s="32" t="s">
        <v>118</v>
      </c>
      <c r="E8" s="51">
        <f>E9+E45+E54</f>
        <v>96489.500000000015</v>
      </c>
      <c r="F8" s="51">
        <f t="shared" ref="F8:K8" si="0">F9+F45+F54</f>
        <v>622611.17000000004</v>
      </c>
      <c r="G8" s="51">
        <f t="shared" si="0"/>
        <v>82634.703032716148</v>
      </c>
      <c r="H8" s="51">
        <f t="shared" si="0"/>
        <v>84636.999999999985</v>
      </c>
      <c r="I8" s="51">
        <f t="shared" si="0"/>
        <v>85930</v>
      </c>
      <c r="J8" s="51">
        <f t="shared" si="0"/>
        <v>116273</v>
      </c>
      <c r="K8" s="51">
        <f t="shared" si="0"/>
        <v>95873</v>
      </c>
      <c r="L8" s="51">
        <f t="shared" ref="L8:N8" si="1">L9+L45+L54</f>
        <v>-13750</v>
      </c>
      <c r="M8" s="211">
        <f t="shared" ref="M8:M71" si="2">L8/J8*100</f>
        <v>-11.825617297222916</v>
      </c>
      <c r="N8" s="51">
        <f t="shared" si="1"/>
        <v>102523</v>
      </c>
    </row>
    <row r="9" spans="1:14" s="27" customFormat="1" x14ac:dyDescent="0.25">
      <c r="A9" s="278" t="s">
        <v>119</v>
      </c>
      <c r="B9" s="279"/>
      <c r="C9" s="280"/>
      <c r="D9" s="30" t="s">
        <v>12</v>
      </c>
      <c r="E9" s="52">
        <f>E10</f>
        <v>82629.970000000016</v>
      </c>
      <c r="F9" s="52">
        <f t="shared" ref="F9:N10" si="3">F10</f>
        <v>516875</v>
      </c>
      <c r="G9" s="52">
        <f t="shared" si="3"/>
        <v>68601.101599309826</v>
      </c>
      <c r="H9" s="52">
        <f t="shared" si="3"/>
        <v>70777.419999999984</v>
      </c>
      <c r="I9" s="52">
        <f t="shared" si="3"/>
        <v>71640</v>
      </c>
      <c r="J9" s="52">
        <f t="shared" si="3"/>
        <v>81648</v>
      </c>
      <c r="K9" s="52">
        <f t="shared" si="3"/>
        <v>80583</v>
      </c>
      <c r="L9" s="52">
        <f t="shared" si="3"/>
        <v>0</v>
      </c>
      <c r="M9" s="211">
        <f t="shared" si="2"/>
        <v>0</v>
      </c>
      <c r="N9" s="52">
        <f t="shared" si="3"/>
        <v>81648</v>
      </c>
    </row>
    <row r="10" spans="1:14" s="27" customFormat="1" x14ac:dyDescent="0.25">
      <c r="A10" s="281" t="s">
        <v>332</v>
      </c>
      <c r="B10" s="282"/>
      <c r="C10" s="283"/>
      <c r="D10" s="31" t="s">
        <v>121</v>
      </c>
      <c r="E10" s="53">
        <f>E11</f>
        <v>82629.970000000016</v>
      </c>
      <c r="F10" s="53">
        <f>F11</f>
        <v>516875</v>
      </c>
      <c r="G10" s="53">
        <f t="shared" si="3"/>
        <v>68601.101599309826</v>
      </c>
      <c r="H10" s="53">
        <f t="shared" si="3"/>
        <v>70777.419999999984</v>
      </c>
      <c r="I10" s="53">
        <f t="shared" si="3"/>
        <v>71640</v>
      </c>
      <c r="J10" s="53">
        <f t="shared" si="3"/>
        <v>81648</v>
      </c>
      <c r="K10" s="53">
        <f t="shared" si="3"/>
        <v>80583</v>
      </c>
      <c r="L10" s="53">
        <f t="shared" si="3"/>
        <v>0</v>
      </c>
      <c r="M10" s="211">
        <f t="shared" si="2"/>
        <v>0</v>
      </c>
      <c r="N10" s="53">
        <f>N11</f>
        <v>81648</v>
      </c>
    </row>
    <row r="11" spans="1:14" s="27" customFormat="1" x14ac:dyDescent="0.25">
      <c r="A11" s="309">
        <v>3</v>
      </c>
      <c r="B11" s="310"/>
      <c r="C11" s="311"/>
      <c r="D11" s="28" t="s">
        <v>14</v>
      </c>
      <c r="E11" s="25">
        <f>E12+E37+E40</f>
        <v>82629.970000000016</v>
      </c>
      <c r="F11" s="25">
        <f t="shared" ref="F11:K11" si="4">F12+F37+F40</f>
        <v>516875</v>
      </c>
      <c r="G11" s="25">
        <f t="shared" si="4"/>
        <v>68601.101599309826</v>
      </c>
      <c r="H11" s="25">
        <f>H12+H37+H40</f>
        <v>70777.419999999984</v>
      </c>
      <c r="I11" s="25">
        <f>I12+I37+I40</f>
        <v>71640</v>
      </c>
      <c r="J11" s="25">
        <f t="shared" si="4"/>
        <v>81648</v>
      </c>
      <c r="K11" s="25">
        <f t="shared" si="4"/>
        <v>80583</v>
      </c>
      <c r="L11" s="25">
        <f t="shared" ref="L11" si="5">L12+L37+L40</f>
        <v>0</v>
      </c>
      <c r="M11" s="211">
        <f t="shared" si="2"/>
        <v>0</v>
      </c>
      <c r="N11" s="25">
        <f>N12+N37+N40</f>
        <v>81648</v>
      </c>
    </row>
    <row r="12" spans="1:14" s="27" customFormat="1" x14ac:dyDescent="0.25">
      <c r="A12" s="293">
        <v>32</v>
      </c>
      <c r="B12" s="299"/>
      <c r="C12" s="300"/>
      <c r="D12" s="28" t="s">
        <v>25</v>
      </c>
      <c r="E12" s="25">
        <f>SUM(E13+E17+E22+E31)</f>
        <v>76557.290000000008</v>
      </c>
      <c r="F12" s="25">
        <f t="shared" ref="F12:K12" si="6">SUM(F13+F17+F22+F31)</f>
        <v>470375</v>
      </c>
      <c r="G12" s="25">
        <f t="shared" si="6"/>
        <v>62429.49100802972</v>
      </c>
      <c r="H12" s="25">
        <f t="shared" si="6"/>
        <v>64804.899999999994</v>
      </c>
      <c r="I12" s="25">
        <f t="shared" si="6"/>
        <v>66140</v>
      </c>
      <c r="J12" s="25">
        <f t="shared" si="6"/>
        <v>75733</v>
      </c>
      <c r="K12" s="25">
        <f t="shared" si="6"/>
        <v>75083</v>
      </c>
      <c r="L12" s="25">
        <f t="shared" ref="L12" si="7">SUM(L13+L17+L22+L31)</f>
        <v>0</v>
      </c>
      <c r="M12" s="211">
        <f t="shared" si="2"/>
        <v>0</v>
      </c>
      <c r="N12" s="25">
        <f>SUM(N13+N17+N22+N31)</f>
        <v>75733</v>
      </c>
    </row>
    <row r="13" spans="1:14" s="27" customFormat="1" hidden="1" x14ac:dyDescent="0.25">
      <c r="A13" s="293">
        <v>321</v>
      </c>
      <c r="B13" s="299"/>
      <c r="C13" s="300"/>
      <c r="D13" s="28" t="s">
        <v>69</v>
      </c>
      <c r="E13" s="25">
        <f>E14+E15+E16</f>
        <v>3118.61</v>
      </c>
      <c r="F13" s="25">
        <f t="shared" ref="F13:K13" si="8">F14+F15+F16</f>
        <v>45500</v>
      </c>
      <c r="G13" s="25">
        <f t="shared" si="8"/>
        <v>6038.887782865485</v>
      </c>
      <c r="H13" s="25">
        <f t="shared" si="8"/>
        <v>5574.3600000000006</v>
      </c>
      <c r="I13" s="25">
        <f t="shared" si="8"/>
        <v>6700</v>
      </c>
      <c r="J13" s="25">
        <f t="shared" si="8"/>
        <v>7750</v>
      </c>
      <c r="K13" s="25">
        <f t="shared" si="8"/>
        <v>7100</v>
      </c>
      <c r="L13" s="25">
        <f t="shared" ref="L13:N13" si="9">L14+L15+L16</f>
        <v>0</v>
      </c>
      <c r="M13" s="211">
        <f t="shared" si="2"/>
        <v>0</v>
      </c>
      <c r="N13" s="25">
        <f t="shared" si="9"/>
        <v>7750</v>
      </c>
    </row>
    <row r="14" spans="1:14" hidden="1" x14ac:dyDescent="0.25">
      <c r="A14" s="296">
        <v>3211</v>
      </c>
      <c r="B14" s="301"/>
      <c r="C14" s="302"/>
      <c r="D14" s="29" t="s">
        <v>79</v>
      </c>
      <c r="E14" s="26">
        <v>2354.5300000000002</v>
      </c>
      <c r="F14" s="54">
        <v>35000</v>
      </c>
      <c r="G14" s="54">
        <f>F14/7.5345</f>
        <v>4645.298294511912</v>
      </c>
      <c r="H14" s="54">
        <v>4645.3</v>
      </c>
      <c r="I14" s="54">
        <v>5850</v>
      </c>
      <c r="J14" s="54">
        <v>6500</v>
      </c>
      <c r="K14" s="54">
        <v>5850</v>
      </c>
      <c r="L14" s="54"/>
      <c r="M14" s="211">
        <f t="shared" si="2"/>
        <v>0</v>
      </c>
      <c r="N14" s="54">
        <v>6500</v>
      </c>
    </row>
    <row r="15" spans="1:14" hidden="1" x14ac:dyDescent="0.25">
      <c r="A15" s="296">
        <v>3213</v>
      </c>
      <c r="B15" s="301"/>
      <c r="C15" s="302"/>
      <c r="D15" s="29" t="s">
        <v>122</v>
      </c>
      <c r="E15" s="26">
        <v>465.19</v>
      </c>
      <c r="F15" s="54">
        <v>8000</v>
      </c>
      <c r="G15" s="54">
        <f>F15/7.5345</f>
        <v>1061.7824673170085</v>
      </c>
      <c r="H15" s="54">
        <v>597.25</v>
      </c>
      <c r="I15" s="54">
        <v>500</v>
      </c>
      <c r="J15" s="54">
        <v>650</v>
      </c>
      <c r="K15" s="54">
        <f>J15</f>
        <v>650</v>
      </c>
      <c r="L15" s="54"/>
      <c r="M15" s="211">
        <f t="shared" si="2"/>
        <v>0</v>
      </c>
      <c r="N15" s="54">
        <v>650</v>
      </c>
    </row>
    <row r="16" spans="1:14" ht="25.5" hidden="1" x14ac:dyDescent="0.25">
      <c r="A16" s="296">
        <v>3214</v>
      </c>
      <c r="B16" s="301"/>
      <c r="C16" s="302"/>
      <c r="D16" s="29" t="s">
        <v>81</v>
      </c>
      <c r="E16" s="26">
        <v>298.89</v>
      </c>
      <c r="F16" s="54">
        <v>2500</v>
      </c>
      <c r="G16" s="54">
        <f>F16/7.5345</f>
        <v>331.80702103656512</v>
      </c>
      <c r="H16" s="54">
        <v>331.81</v>
      </c>
      <c r="I16" s="54">
        <v>350</v>
      </c>
      <c r="J16" s="54">
        <v>600</v>
      </c>
      <c r="K16" s="55">
        <f>J16</f>
        <v>600</v>
      </c>
      <c r="L16" s="54"/>
      <c r="M16" s="211">
        <f t="shared" si="2"/>
        <v>0</v>
      </c>
      <c r="N16" s="54">
        <v>600</v>
      </c>
    </row>
    <row r="17" spans="1:14" s="27" customFormat="1" hidden="1" x14ac:dyDescent="0.25">
      <c r="A17" s="293">
        <v>322</v>
      </c>
      <c r="B17" s="299"/>
      <c r="C17" s="300"/>
      <c r="D17" s="28" t="s">
        <v>71</v>
      </c>
      <c r="E17" s="25">
        <f>SUM(E18:E21)</f>
        <v>49793.62</v>
      </c>
      <c r="F17" s="25">
        <f t="shared" ref="F17:K17" si="10">SUM(F18:F21)</f>
        <v>279275</v>
      </c>
      <c r="G17" s="25">
        <f t="shared" si="10"/>
        <v>37066.162319994677</v>
      </c>
      <c r="H17" s="25">
        <f t="shared" si="10"/>
        <v>37384.359999999993</v>
      </c>
      <c r="I17" s="25">
        <f t="shared" si="10"/>
        <v>33240</v>
      </c>
      <c r="J17" s="25">
        <f t="shared" si="10"/>
        <v>42133</v>
      </c>
      <c r="K17" s="25">
        <f t="shared" si="10"/>
        <v>42133</v>
      </c>
      <c r="L17" s="25">
        <f t="shared" ref="L17:N17" si="11">SUM(L18:L21)</f>
        <v>0</v>
      </c>
      <c r="M17" s="211">
        <f t="shared" si="2"/>
        <v>0</v>
      </c>
      <c r="N17" s="25">
        <f t="shared" si="11"/>
        <v>42133</v>
      </c>
    </row>
    <row r="18" spans="1:14" ht="25.5" hidden="1" x14ac:dyDescent="0.25">
      <c r="A18" s="296">
        <v>3221</v>
      </c>
      <c r="B18" s="301"/>
      <c r="C18" s="302"/>
      <c r="D18" s="29" t="s">
        <v>123</v>
      </c>
      <c r="E18" s="26">
        <v>19325.21</v>
      </c>
      <c r="F18" s="54">
        <v>48275</v>
      </c>
      <c r="G18" s="54">
        <f>F18/7.5345</f>
        <v>6407.193576216072</v>
      </c>
      <c r="H18" s="54">
        <v>10362</v>
      </c>
      <c r="I18" s="54">
        <v>9000</v>
      </c>
      <c r="J18" s="54">
        <v>9000</v>
      </c>
      <c r="K18" s="55">
        <f>I18</f>
        <v>9000</v>
      </c>
      <c r="L18" s="54"/>
      <c r="M18" s="211">
        <f t="shared" si="2"/>
        <v>0</v>
      </c>
      <c r="N18" s="54">
        <v>9000</v>
      </c>
    </row>
    <row r="19" spans="1:14" hidden="1" x14ac:dyDescent="0.25">
      <c r="A19" s="296">
        <v>3223</v>
      </c>
      <c r="B19" s="301"/>
      <c r="C19" s="302"/>
      <c r="D19" s="29" t="s">
        <v>95</v>
      </c>
      <c r="E19" s="26">
        <v>29776.87</v>
      </c>
      <c r="F19" s="54">
        <v>230000</v>
      </c>
      <c r="G19" s="54">
        <f>F19/7.5345</f>
        <v>30526.24593536399</v>
      </c>
      <c r="H19" s="54">
        <v>26876.37</v>
      </c>
      <c r="I19" s="54">
        <v>24040</v>
      </c>
      <c r="J19" s="54">
        <v>33000</v>
      </c>
      <c r="K19" s="55">
        <f>J19</f>
        <v>33000</v>
      </c>
      <c r="L19" s="54"/>
      <c r="M19" s="211">
        <f t="shared" si="2"/>
        <v>0</v>
      </c>
      <c r="N19" s="54">
        <v>33000</v>
      </c>
    </row>
    <row r="20" spans="1:14" hidden="1" x14ac:dyDescent="0.25">
      <c r="A20" s="296">
        <v>3225</v>
      </c>
      <c r="B20" s="301"/>
      <c r="C20" s="302"/>
      <c r="D20" s="29" t="s">
        <v>124</v>
      </c>
      <c r="E20" s="26">
        <v>0</v>
      </c>
      <c r="F20" s="54">
        <v>500</v>
      </c>
      <c r="G20" s="54">
        <f>F20/7.5345</f>
        <v>66.361404207313029</v>
      </c>
      <c r="H20" s="54">
        <v>132.72</v>
      </c>
      <c r="I20" s="54">
        <v>100</v>
      </c>
      <c r="J20" s="54">
        <v>100</v>
      </c>
      <c r="K20" s="55">
        <f>J20</f>
        <v>100</v>
      </c>
      <c r="L20" s="54"/>
      <c r="M20" s="211">
        <f t="shared" si="2"/>
        <v>0</v>
      </c>
      <c r="N20" s="54">
        <v>100</v>
      </c>
    </row>
    <row r="21" spans="1:14" ht="25.5" hidden="1" x14ac:dyDescent="0.25">
      <c r="A21" s="296">
        <v>3227</v>
      </c>
      <c r="B21" s="301"/>
      <c r="C21" s="302"/>
      <c r="D21" s="29" t="s">
        <v>125</v>
      </c>
      <c r="E21" s="26">
        <v>691.54</v>
      </c>
      <c r="F21" s="54">
        <v>500</v>
      </c>
      <c r="G21" s="54">
        <f>F21/7.5345</f>
        <v>66.361404207313029</v>
      </c>
      <c r="H21" s="54">
        <v>13.27</v>
      </c>
      <c r="I21" s="54">
        <v>100</v>
      </c>
      <c r="J21" s="54">
        <v>33</v>
      </c>
      <c r="K21" s="55">
        <f>J21</f>
        <v>33</v>
      </c>
      <c r="L21" s="54"/>
      <c r="M21" s="211">
        <f t="shared" si="2"/>
        <v>0</v>
      </c>
      <c r="N21" s="54">
        <v>33</v>
      </c>
    </row>
    <row r="22" spans="1:14" s="27" customFormat="1" hidden="1" x14ac:dyDescent="0.25">
      <c r="A22" s="293">
        <v>323</v>
      </c>
      <c r="B22" s="299"/>
      <c r="C22" s="300"/>
      <c r="D22" s="28" t="s">
        <v>84</v>
      </c>
      <c r="E22" s="25">
        <f>SUM(E23:E30)</f>
        <v>23226.98</v>
      </c>
      <c r="F22" s="25">
        <f>SUM(F23:F30)</f>
        <v>142600</v>
      </c>
      <c r="G22" s="25">
        <f t="shared" ref="G22:K22" si="12">SUM(G23:G30)</f>
        <v>18926.272479925672</v>
      </c>
      <c r="H22" s="25">
        <f t="shared" si="12"/>
        <v>21288.739999999998</v>
      </c>
      <c r="I22" s="25">
        <f t="shared" si="12"/>
        <v>25400</v>
      </c>
      <c r="J22" s="25">
        <f t="shared" si="12"/>
        <v>25300</v>
      </c>
      <c r="K22" s="25">
        <f t="shared" si="12"/>
        <v>25300</v>
      </c>
      <c r="L22" s="25">
        <f t="shared" ref="L22:N22" si="13">SUM(L23:L30)</f>
        <v>0</v>
      </c>
      <c r="M22" s="211">
        <f t="shared" si="2"/>
        <v>0</v>
      </c>
      <c r="N22" s="25">
        <f t="shared" si="13"/>
        <v>25300</v>
      </c>
    </row>
    <row r="23" spans="1:14" hidden="1" x14ac:dyDescent="0.25">
      <c r="A23" s="296">
        <v>3231</v>
      </c>
      <c r="B23" s="301"/>
      <c r="C23" s="302"/>
      <c r="D23" s="29" t="s">
        <v>126</v>
      </c>
      <c r="E23" s="26">
        <v>2553.14</v>
      </c>
      <c r="F23" s="54">
        <v>21000</v>
      </c>
      <c r="G23" s="54">
        <f t="shared" ref="G23:G30" si="14">F23/7.5345</f>
        <v>2787.1789767071468</v>
      </c>
      <c r="H23" s="54">
        <v>2654.46</v>
      </c>
      <c r="I23" s="54">
        <v>2900</v>
      </c>
      <c r="J23" s="54">
        <v>2900</v>
      </c>
      <c r="K23" s="55">
        <f t="shared" ref="K23:K30" si="15">J23</f>
        <v>2900</v>
      </c>
      <c r="L23" s="54"/>
      <c r="M23" s="211">
        <f t="shared" si="2"/>
        <v>0</v>
      </c>
      <c r="N23" s="54">
        <v>2900</v>
      </c>
    </row>
    <row r="24" spans="1:14" hidden="1" x14ac:dyDescent="0.25">
      <c r="A24" s="296">
        <v>3233</v>
      </c>
      <c r="B24" s="301"/>
      <c r="C24" s="302"/>
      <c r="D24" s="29" t="s">
        <v>102</v>
      </c>
      <c r="E24" s="26">
        <v>622.74</v>
      </c>
      <c r="F24" s="54">
        <v>2500</v>
      </c>
      <c r="G24" s="54">
        <f t="shared" si="14"/>
        <v>331.80702103656512</v>
      </c>
      <c r="H24" s="54">
        <v>66.36</v>
      </c>
      <c r="I24" s="54">
        <v>100</v>
      </c>
      <c r="J24" s="54">
        <v>50</v>
      </c>
      <c r="K24" s="55">
        <f t="shared" si="15"/>
        <v>50</v>
      </c>
      <c r="L24" s="54"/>
      <c r="M24" s="211">
        <f t="shared" si="2"/>
        <v>0</v>
      </c>
      <c r="N24" s="54">
        <v>50</v>
      </c>
    </row>
    <row r="25" spans="1:14" hidden="1" x14ac:dyDescent="0.25">
      <c r="A25" s="296">
        <v>3234</v>
      </c>
      <c r="B25" s="301"/>
      <c r="C25" s="302"/>
      <c r="D25" s="29" t="s">
        <v>99</v>
      </c>
      <c r="E25" s="26">
        <v>6778.16</v>
      </c>
      <c r="F25" s="54">
        <v>45000</v>
      </c>
      <c r="G25" s="54">
        <f t="shared" si="14"/>
        <v>5972.5263786581718</v>
      </c>
      <c r="H25" s="54">
        <v>7299.75</v>
      </c>
      <c r="I25" s="54">
        <v>9300</v>
      </c>
      <c r="J25" s="54">
        <v>8300</v>
      </c>
      <c r="K25" s="55">
        <f t="shared" si="15"/>
        <v>8300</v>
      </c>
      <c r="L25" s="54"/>
      <c r="M25" s="211">
        <f t="shared" si="2"/>
        <v>0</v>
      </c>
      <c r="N25" s="54">
        <v>8300</v>
      </c>
    </row>
    <row r="26" spans="1:14" hidden="1" x14ac:dyDescent="0.25">
      <c r="A26" s="296">
        <v>3235</v>
      </c>
      <c r="B26" s="301"/>
      <c r="C26" s="302"/>
      <c r="D26" s="29" t="s">
        <v>103</v>
      </c>
      <c r="E26" s="26">
        <v>4155.88</v>
      </c>
      <c r="F26" s="54">
        <v>27000</v>
      </c>
      <c r="G26" s="54">
        <f t="shared" si="14"/>
        <v>3583.5158271949031</v>
      </c>
      <c r="H26" s="54">
        <v>4167.5</v>
      </c>
      <c r="I26" s="54">
        <v>4200</v>
      </c>
      <c r="J26" s="54">
        <v>4500</v>
      </c>
      <c r="K26" s="55">
        <f t="shared" si="15"/>
        <v>4500</v>
      </c>
      <c r="L26" s="54"/>
      <c r="M26" s="211">
        <f t="shared" si="2"/>
        <v>0</v>
      </c>
      <c r="N26" s="54">
        <v>4500</v>
      </c>
    </row>
    <row r="27" spans="1:14" hidden="1" x14ac:dyDescent="0.25">
      <c r="A27" s="296">
        <v>3236</v>
      </c>
      <c r="B27" s="301"/>
      <c r="C27" s="302"/>
      <c r="D27" s="29" t="s">
        <v>100</v>
      </c>
      <c r="E27" s="26">
        <v>5328.82</v>
      </c>
      <c r="F27" s="54">
        <v>20000</v>
      </c>
      <c r="G27" s="54">
        <f t="shared" si="14"/>
        <v>2654.4561682925209</v>
      </c>
      <c r="H27" s="54">
        <v>3185.35</v>
      </c>
      <c r="I27" s="54">
        <v>4500</v>
      </c>
      <c r="J27" s="54">
        <v>5500</v>
      </c>
      <c r="K27" s="55">
        <f t="shared" si="15"/>
        <v>5500</v>
      </c>
      <c r="L27" s="54"/>
      <c r="M27" s="211">
        <f t="shared" si="2"/>
        <v>0</v>
      </c>
      <c r="N27" s="54">
        <v>5500</v>
      </c>
    </row>
    <row r="28" spans="1:14" hidden="1" x14ac:dyDescent="0.25">
      <c r="A28" s="296">
        <v>3237</v>
      </c>
      <c r="B28" s="301"/>
      <c r="C28" s="302"/>
      <c r="D28" s="29" t="s">
        <v>85</v>
      </c>
      <c r="E28" s="26">
        <v>1552.86</v>
      </c>
      <c r="F28" s="54">
        <v>7500</v>
      </c>
      <c r="G28" s="54">
        <f t="shared" si="14"/>
        <v>995.4210631096953</v>
      </c>
      <c r="H28" s="54">
        <v>1327.23</v>
      </c>
      <c r="I28" s="54">
        <v>1800</v>
      </c>
      <c r="J28" s="54">
        <v>1800</v>
      </c>
      <c r="K28" s="55">
        <f t="shared" si="15"/>
        <v>1800</v>
      </c>
      <c r="L28" s="54"/>
      <c r="M28" s="211">
        <f t="shared" si="2"/>
        <v>0</v>
      </c>
      <c r="N28" s="54">
        <v>1800</v>
      </c>
    </row>
    <row r="29" spans="1:14" hidden="1" x14ac:dyDescent="0.25">
      <c r="A29" s="296">
        <v>3238</v>
      </c>
      <c r="B29" s="301"/>
      <c r="C29" s="302"/>
      <c r="D29" s="29" t="s">
        <v>104</v>
      </c>
      <c r="E29" s="26">
        <v>2148.2800000000002</v>
      </c>
      <c r="F29" s="54">
        <v>19500</v>
      </c>
      <c r="G29" s="54">
        <f t="shared" si="14"/>
        <v>2588.0947640852078</v>
      </c>
      <c r="H29" s="54">
        <v>2389.0100000000002</v>
      </c>
      <c r="I29" s="54">
        <v>2500</v>
      </c>
      <c r="J29" s="54">
        <v>2200</v>
      </c>
      <c r="K29" s="55">
        <f t="shared" si="15"/>
        <v>2200</v>
      </c>
      <c r="L29" s="54"/>
      <c r="M29" s="211">
        <f t="shared" si="2"/>
        <v>0</v>
      </c>
      <c r="N29" s="54">
        <v>2200</v>
      </c>
    </row>
    <row r="30" spans="1:14" hidden="1" x14ac:dyDescent="0.25">
      <c r="A30" s="296">
        <v>3239</v>
      </c>
      <c r="B30" s="301"/>
      <c r="C30" s="302"/>
      <c r="D30" s="29" t="s">
        <v>105</v>
      </c>
      <c r="E30" s="26">
        <v>87.1</v>
      </c>
      <c r="F30" s="54">
        <v>100</v>
      </c>
      <c r="G30" s="54">
        <f t="shared" si="14"/>
        <v>13.272280841462605</v>
      </c>
      <c r="H30" s="54">
        <v>199.08</v>
      </c>
      <c r="I30" s="54">
        <v>100</v>
      </c>
      <c r="J30" s="54">
        <v>50</v>
      </c>
      <c r="K30" s="55">
        <f t="shared" si="15"/>
        <v>50</v>
      </c>
      <c r="L30" s="54"/>
      <c r="M30" s="211">
        <f t="shared" si="2"/>
        <v>0</v>
      </c>
      <c r="N30" s="54">
        <v>50</v>
      </c>
    </row>
    <row r="31" spans="1:14" s="27" customFormat="1" ht="25.5" hidden="1" x14ac:dyDescent="0.25">
      <c r="A31" s="293">
        <v>329</v>
      </c>
      <c r="B31" s="299"/>
      <c r="C31" s="300"/>
      <c r="D31" s="28" t="s">
        <v>74</v>
      </c>
      <c r="E31" s="25">
        <f>SUM(E32:E36)</f>
        <v>418.08000000000004</v>
      </c>
      <c r="F31" s="25">
        <f t="shared" ref="F31:K31" si="16">SUM(F32:F36)</f>
        <v>3000</v>
      </c>
      <c r="G31" s="25">
        <f t="shared" si="16"/>
        <v>398.16842524387812</v>
      </c>
      <c r="H31" s="25">
        <f t="shared" si="16"/>
        <v>557.44000000000005</v>
      </c>
      <c r="I31" s="25">
        <f t="shared" si="16"/>
        <v>800</v>
      </c>
      <c r="J31" s="25">
        <f t="shared" si="16"/>
        <v>550</v>
      </c>
      <c r="K31" s="25">
        <f t="shared" si="16"/>
        <v>550</v>
      </c>
      <c r="L31" s="25">
        <f t="shared" ref="L31:N31" si="17">SUM(L32:L36)</f>
        <v>0</v>
      </c>
      <c r="M31" s="211">
        <f t="shared" si="2"/>
        <v>0</v>
      </c>
      <c r="N31" s="25">
        <f t="shared" si="17"/>
        <v>550</v>
      </c>
    </row>
    <row r="32" spans="1:14" hidden="1" x14ac:dyDescent="0.25">
      <c r="A32" s="296">
        <v>3292</v>
      </c>
      <c r="B32" s="301"/>
      <c r="C32" s="302"/>
      <c r="D32" s="29" t="s">
        <v>127</v>
      </c>
      <c r="E32" s="26"/>
      <c r="F32" s="54">
        <v>0</v>
      </c>
      <c r="G32" s="54">
        <f>F32/7.5345</f>
        <v>0</v>
      </c>
      <c r="H32" s="54"/>
      <c r="I32" s="54"/>
      <c r="J32" s="54"/>
      <c r="K32" s="55"/>
      <c r="L32" s="54"/>
      <c r="M32" s="211" t="e">
        <f t="shared" si="2"/>
        <v>#DIV/0!</v>
      </c>
      <c r="N32" s="54"/>
    </row>
    <row r="33" spans="1:14" hidden="1" x14ac:dyDescent="0.25">
      <c r="A33" s="296">
        <v>3293</v>
      </c>
      <c r="B33" s="301"/>
      <c r="C33" s="302"/>
      <c r="D33" s="29" t="s">
        <v>114</v>
      </c>
      <c r="E33" s="26"/>
      <c r="F33" s="54">
        <v>0</v>
      </c>
      <c r="G33" s="54">
        <f>F33/7.5345</f>
        <v>0</v>
      </c>
      <c r="H33" s="54"/>
      <c r="I33" s="54"/>
      <c r="J33" s="54"/>
      <c r="K33" s="55"/>
      <c r="L33" s="54"/>
      <c r="M33" s="211" t="e">
        <f t="shared" si="2"/>
        <v>#DIV/0!</v>
      </c>
      <c r="N33" s="54"/>
    </row>
    <row r="34" spans="1:14" hidden="1" x14ac:dyDescent="0.25">
      <c r="A34" s="296">
        <v>3294</v>
      </c>
      <c r="B34" s="301"/>
      <c r="C34" s="302"/>
      <c r="D34" s="29" t="s">
        <v>106</v>
      </c>
      <c r="E34" s="26">
        <v>159.27000000000001</v>
      </c>
      <c r="F34" s="54">
        <v>500</v>
      </c>
      <c r="G34" s="54">
        <f>F34/7.5345</f>
        <v>66.361404207313029</v>
      </c>
      <c r="H34" s="54">
        <v>159.27000000000001</v>
      </c>
      <c r="I34" s="54">
        <v>200</v>
      </c>
      <c r="J34" s="54">
        <v>200</v>
      </c>
      <c r="K34" s="55">
        <f t="shared" ref="K34:K36" si="18">J34</f>
        <v>200</v>
      </c>
      <c r="L34" s="54"/>
      <c r="M34" s="211">
        <f t="shared" si="2"/>
        <v>0</v>
      </c>
      <c r="N34" s="54">
        <v>200</v>
      </c>
    </row>
    <row r="35" spans="1:14" hidden="1" x14ac:dyDescent="0.25">
      <c r="A35" s="296">
        <v>3295</v>
      </c>
      <c r="B35" s="301"/>
      <c r="C35" s="302"/>
      <c r="D35" s="29" t="s">
        <v>73</v>
      </c>
      <c r="E35" s="26">
        <v>99.54</v>
      </c>
      <c r="F35" s="54">
        <v>1000</v>
      </c>
      <c r="G35" s="54">
        <f>F35/7.5345</f>
        <v>132.72280841462606</v>
      </c>
      <c r="H35" s="54">
        <v>132.72</v>
      </c>
      <c r="I35" s="54">
        <v>400</v>
      </c>
      <c r="J35" s="54">
        <v>250</v>
      </c>
      <c r="K35" s="55">
        <f t="shared" si="18"/>
        <v>250</v>
      </c>
      <c r="L35" s="54"/>
      <c r="M35" s="211">
        <f t="shared" si="2"/>
        <v>0</v>
      </c>
      <c r="N35" s="54">
        <v>250</v>
      </c>
    </row>
    <row r="36" spans="1:14" ht="25.5" hidden="1" x14ac:dyDescent="0.25">
      <c r="A36" s="296">
        <v>3299</v>
      </c>
      <c r="B36" s="301"/>
      <c r="C36" s="302"/>
      <c r="D36" s="29" t="s">
        <v>74</v>
      </c>
      <c r="E36" s="26">
        <v>159.27000000000001</v>
      </c>
      <c r="F36" s="54">
        <v>1500</v>
      </c>
      <c r="G36" s="54">
        <f>F36/7.5345</f>
        <v>199.08421262193906</v>
      </c>
      <c r="H36" s="54">
        <v>265.45</v>
      </c>
      <c r="I36" s="54">
        <v>200</v>
      </c>
      <c r="J36" s="54">
        <v>100</v>
      </c>
      <c r="K36" s="55">
        <f t="shared" si="18"/>
        <v>100</v>
      </c>
      <c r="L36" s="54"/>
      <c r="M36" s="211">
        <f t="shared" si="2"/>
        <v>0</v>
      </c>
      <c r="N36" s="54">
        <v>100</v>
      </c>
    </row>
    <row r="37" spans="1:14" s="27" customFormat="1" x14ac:dyDescent="0.25">
      <c r="A37" s="293">
        <v>34</v>
      </c>
      <c r="B37" s="299"/>
      <c r="C37" s="300"/>
      <c r="D37" s="28" t="s">
        <v>76</v>
      </c>
      <c r="E37" s="25">
        <f>SUM(E38)</f>
        <v>1475.71</v>
      </c>
      <c r="F37" s="25">
        <f t="shared" ref="F37:N37" si="19">SUM(F38)</f>
        <v>6500</v>
      </c>
      <c r="G37" s="25">
        <f t="shared" si="19"/>
        <v>862.69825469506929</v>
      </c>
      <c r="H37" s="25">
        <f t="shared" si="19"/>
        <v>1725.4</v>
      </c>
      <c r="I37" s="25">
        <f t="shared" si="19"/>
        <v>1500</v>
      </c>
      <c r="J37" s="25">
        <f t="shared" si="19"/>
        <v>1300</v>
      </c>
      <c r="K37" s="25">
        <f t="shared" si="19"/>
        <v>1500</v>
      </c>
      <c r="L37" s="25">
        <f t="shared" si="19"/>
        <v>0</v>
      </c>
      <c r="M37" s="211">
        <f t="shared" si="2"/>
        <v>0</v>
      </c>
      <c r="N37" s="25">
        <f t="shared" si="19"/>
        <v>1300</v>
      </c>
    </row>
    <row r="38" spans="1:14" s="27" customFormat="1" hidden="1" x14ac:dyDescent="0.25">
      <c r="A38" s="293">
        <v>343</v>
      </c>
      <c r="B38" s="299"/>
      <c r="C38" s="300"/>
      <c r="D38" s="28" t="s">
        <v>77</v>
      </c>
      <c r="E38" s="25">
        <f>E39</f>
        <v>1475.71</v>
      </c>
      <c r="F38" s="25">
        <f t="shared" ref="F38:N38" si="20">F39</f>
        <v>6500</v>
      </c>
      <c r="G38" s="25">
        <f t="shared" si="20"/>
        <v>862.69825469506929</v>
      </c>
      <c r="H38" s="25">
        <f t="shared" si="20"/>
        <v>1725.4</v>
      </c>
      <c r="I38" s="25">
        <f t="shared" si="20"/>
        <v>1500</v>
      </c>
      <c r="J38" s="25">
        <f t="shared" si="20"/>
        <v>1300</v>
      </c>
      <c r="K38" s="25">
        <f t="shared" si="20"/>
        <v>1500</v>
      </c>
      <c r="L38" s="25">
        <f t="shared" si="20"/>
        <v>0</v>
      </c>
      <c r="M38" s="211">
        <f t="shared" si="2"/>
        <v>0</v>
      </c>
      <c r="N38" s="25">
        <f t="shared" si="20"/>
        <v>1300</v>
      </c>
    </row>
    <row r="39" spans="1:14" ht="25.5" hidden="1" x14ac:dyDescent="0.25">
      <c r="A39" s="296">
        <v>3431</v>
      </c>
      <c r="B39" s="301"/>
      <c r="C39" s="302"/>
      <c r="D39" s="29" t="s">
        <v>107</v>
      </c>
      <c r="E39" s="26">
        <v>1475.71</v>
      </c>
      <c r="F39" s="54">
        <v>6500</v>
      </c>
      <c r="G39" s="54">
        <f>F39/7.5345</f>
        <v>862.69825469506929</v>
      </c>
      <c r="H39" s="54">
        <v>1725.4</v>
      </c>
      <c r="I39" s="54">
        <v>1500</v>
      </c>
      <c r="J39" s="54">
        <v>1300</v>
      </c>
      <c r="K39" s="55">
        <f>I39</f>
        <v>1500</v>
      </c>
      <c r="L39" s="54"/>
      <c r="M39" s="211">
        <f t="shared" si="2"/>
        <v>0</v>
      </c>
      <c r="N39" s="54">
        <v>1300</v>
      </c>
    </row>
    <row r="40" spans="1:14" ht="24" customHeight="1" x14ac:dyDescent="0.25">
      <c r="A40" s="278" t="s">
        <v>263</v>
      </c>
      <c r="B40" s="279"/>
      <c r="C40" s="280"/>
      <c r="D40" s="30" t="s">
        <v>206</v>
      </c>
      <c r="E40" s="52">
        <f t="shared" ref="E40:N41" si="21">E41</f>
        <v>4596.97</v>
      </c>
      <c r="F40" s="52">
        <f t="shared" si="21"/>
        <v>40000</v>
      </c>
      <c r="G40" s="52">
        <f t="shared" si="21"/>
        <v>5308.9123365850419</v>
      </c>
      <c r="H40" s="52">
        <f t="shared" si="21"/>
        <v>4247.12</v>
      </c>
      <c r="I40" s="52">
        <f t="shared" si="21"/>
        <v>4000</v>
      </c>
      <c r="J40" s="52">
        <f t="shared" si="21"/>
        <v>4615</v>
      </c>
      <c r="K40" s="52">
        <f t="shared" si="21"/>
        <v>4000</v>
      </c>
      <c r="L40" s="52">
        <f t="shared" si="21"/>
        <v>0</v>
      </c>
      <c r="M40" s="211">
        <f t="shared" si="2"/>
        <v>0</v>
      </c>
      <c r="N40" s="52">
        <f t="shared" si="21"/>
        <v>4615</v>
      </c>
    </row>
    <row r="41" spans="1:14" ht="15" customHeight="1" x14ac:dyDescent="0.25">
      <c r="A41" s="281" t="s">
        <v>332</v>
      </c>
      <c r="B41" s="282"/>
      <c r="C41" s="283"/>
      <c r="D41" s="31" t="s">
        <v>121</v>
      </c>
      <c r="E41" s="53">
        <f t="shared" si="21"/>
        <v>4596.97</v>
      </c>
      <c r="F41" s="53">
        <f t="shared" si="21"/>
        <v>40000</v>
      </c>
      <c r="G41" s="53">
        <f t="shared" si="21"/>
        <v>5308.9123365850419</v>
      </c>
      <c r="H41" s="53">
        <f t="shared" si="21"/>
        <v>4247.12</v>
      </c>
      <c r="I41" s="53">
        <f t="shared" si="21"/>
        <v>4000</v>
      </c>
      <c r="J41" s="53">
        <f t="shared" si="21"/>
        <v>4615</v>
      </c>
      <c r="K41" s="53">
        <f t="shared" si="21"/>
        <v>4000</v>
      </c>
      <c r="L41" s="53">
        <f t="shared" si="21"/>
        <v>0</v>
      </c>
      <c r="M41" s="211">
        <f t="shared" si="2"/>
        <v>0</v>
      </c>
      <c r="N41" s="53">
        <f t="shared" si="21"/>
        <v>4615</v>
      </c>
    </row>
    <row r="42" spans="1:14" s="27" customFormat="1" ht="38.25" x14ac:dyDescent="0.25">
      <c r="A42" s="293">
        <v>37</v>
      </c>
      <c r="B42" s="299"/>
      <c r="C42" s="300"/>
      <c r="D42" s="28" t="s">
        <v>128</v>
      </c>
      <c r="E42" s="25">
        <f>E43</f>
        <v>4596.97</v>
      </c>
      <c r="F42" s="25">
        <f t="shared" ref="F42:N43" si="22">F43</f>
        <v>40000</v>
      </c>
      <c r="G42" s="25">
        <f t="shared" si="22"/>
        <v>5308.9123365850419</v>
      </c>
      <c r="H42" s="25">
        <f t="shared" si="22"/>
        <v>4247.12</v>
      </c>
      <c r="I42" s="25">
        <f t="shared" si="22"/>
        <v>4000</v>
      </c>
      <c r="J42" s="25">
        <f t="shared" si="22"/>
        <v>4615</v>
      </c>
      <c r="K42" s="25">
        <f t="shared" si="22"/>
        <v>4000</v>
      </c>
      <c r="L42" s="25">
        <f t="shared" si="22"/>
        <v>0</v>
      </c>
      <c r="M42" s="211">
        <f t="shared" si="2"/>
        <v>0</v>
      </c>
      <c r="N42" s="25">
        <f t="shared" si="22"/>
        <v>4615</v>
      </c>
    </row>
    <row r="43" spans="1:14" s="27" customFormat="1" ht="25.5" hidden="1" x14ac:dyDescent="0.25">
      <c r="A43" s="293">
        <v>372</v>
      </c>
      <c r="B43" s="299"/>
      <c r="C43" s="300"/>
      <c r="D43" s="28" t="s">
        <v>91</v>
      </c>
      <c r="E43" s="25">
        <f>E44</f>
        <v>4596.97</v>
      </c>
      <c r="F43" s="25">
        <f t="shared" si="22"/>
        <v>40000</v>
      </c>
      <c r="G43" s="25">
        <f t="shared" si="22"/>
        <v>5308.9123365850419</v>
      </c>
      <c r="H43" s="25">
        <f t="shared" si="22"/>
        <v>4247.12</v>
      </c>
      <c r="I43" s="25">
        <f t="shared" si="22"/>
        <v>4000</v>
      </c>
      <c r="J43" s="25">
        <f t="shared" si="22"/>
        <v>4615</v>
      </c>
      <c r="K43" s="25">
        <f t="shared" si="22"/>
        <v>4000</v>
      </c>
      <c r="L43" s="25">
        <f t="shared" si="22"/>
        <v>0</v>
      </c>
      <c r="M43" s="211">
        <f t="shared" si="2"/>
        <v>0</v>
      </c>
      <c r="N43" s="25">
        <f t="shared" si="22"/>
        <v>4615</v>
      </c>
    </row>
    <row r="44" spans="1:14" ht="25.5" hidden="1" x14ac:dyDescent="0.25">
      <c r="A44" s="296">
        <v>3722</v>
      </c>
      <c r="B44" s="301"/>
      <c r="C44" s="302"/>
      <c r="D44" s="29" t="s">
        <v>93</v>
      </c>
      <c r="E44" s="26">
        <v>4596.97</v>
      </c>
      <c r="F44" s="54">
        <v>40000</v>
      </c>
      <c r="G44" s="54">
        <f>F44/7.5345</f>
        <v>5308.9123365850419</v>
      </c>
      <c r="H44" s="54">
        <v>4247.12</v>
      </c>
      <c r="I44" s="54">
        <v>4000</v>
      </c>
      <c r="J44" s="54">
        <v>4615</v>
      </c>
      <c r="K44" s="55">
        <v>4000</v>
      </c>
      <c r="L44" s="54"/>
      <c r="M44" s="211">
        <f t="shared" si="2"/>
        <v>0</v>
      </c>
      <c r="N44" s="54">
        <v>4615</v>
      </c>
    </row>
    <row r="45" spans="1:14" s="27" customFormat="1" ht="38.25" x14ac:dyDescent="0.25">
      <c r="A45" s="278" t="s">
        <v>129</v>
      </c>
      <c r="B45" s="279"/>
      <c r="C45" s="280"/>
      <c r="D45" s="30" t="s">
        <v>130</v>
      </c>
      <c r="E45" s="52">
        <f t="shared" ref="E45:N47" si="23">E46</f>
        <v>13859.529999999999</v>
      </c>
      <c r="F45" s="52">
        <f t="shared" si="23"/>
        <v>105736.17</v>
      </c>
      <c r="G45" s="52">
        <f t="shared" si="23"/>
        <v>14033.601433406329</v>
      </c>
      <c r="H45" s="52">
        <f t="shared" si="23"/>
        <v>13859.580000000002</v>
      </c>
      <c r="I45" s="52">
        <f t="shared" si="23"/>
        <v>14290</v>
      </c>
      <c r="J45" s="52">
        <f t="shared" si="23"/>
        <v>14625</v>
      </c>
      <c r="K45" s="52">
        <f t="shared" si="23"/>
        <v>15290</v>
      </c>
      <c r="L45" s="52">
        <f t="shared" si="23"/>
        <v>0</v>
      </c>
      <c r="M45" s="211">
        <f t="shared" si="2"/>
        <v>0</v>
      </c>
      <c r="N45" s="52">
        <f t="shared" si="23"/>
        <v>14625</v>
      </c>
    </row>
    <row r="46" spans="1:14" s="27" customFormat="1" x14ac:dyDescent="0.25">
      <c r="A46" s="281" t="s">
        <v>332</v>
      </c>
      <c r="B46" s="282"/>
      <c r="C46" s="283"/>
      <c r="D46" s="31" t="s">
        <v>121</v>
      </c>
      <c r="E46" s="53">
        <f t="shared" si="23"/>
        <v>13859.529999999999</v>
      </c>
      <c r="F46" s="53">
        <f t="shared" si="23"/>
        <v>105736.17</v>
      </c>
      <c r="G46" s="53">
        <f t="shared" si="23"/>
        <v>14033.601433406329</v>
      </c>
      <c r="H46" s="53">
        <f t="shared" si="23"/>
        <v>13859.580000000002</v>
      </c>
      <c r="I46" s="53">
        <f t="shared" si="23"/>
        <v>14290</v>
      </c>
      <c r="J46" s="53">
        <f t="shared" si="23"/>
        <v>14625</v>
      </c>
      <c r="K46" s="53">
        <f t="shared" si="23"/>
        <v>15290</v>
      </c>
      <c r="L46" s="53">
        <f t="shared" si="23"/>
        <v>0</v>
      </c>
      <c r="M46" s="211">
        <f t="shared" si="2"/>
        <v>0</v>
      </c>
      <c r="N46" s="53">
        <f t="shared" si="23"/>
        <v>14625</v>
      </c>
    </row>
    <row r="47" spans="1:14" s="27" customFormat="1" x14ac:dyDescent="0.25">
      <c r="A47" s="309">
        <v>3</v>
      </c>
      <c r="B47" s="310"/>
      <c r="C47" s="311"/>
      <c r="D47" s="28" t="s">
        <v>14</v>
      </c>
      <c r="E47" s="25">
        <f t="shared" si="23"/>
        <v>13859.529999999999</v>
      </c>
      <c r="F47" s="25">
        <f t="shared" si="23"/>
        <v>105736.17</v>
      </c>
      <c r="G47" s="25">
        <f t="shared" si="23"/>
        <v>14033.601433406329</v>
      </c>
      <c r="H47" s="25">
        <f t="shared" si="23"/>
        <v>13859.580000000002</v>
      </c>
      <c r="I47" s="25">
        <f t="shared" si="23"/>
        <v>14290</v>
      </c>
      <c r="J47" s="25">
        <f t="shared" si="23"/>
        <v>14625</v>
      </c>
      <c r="K47" s="25">
        <f t="shared" si="23"/>
        <v>15290</v>
      </c>
      <c r="L47" s="25">
        <f t="shared" si="23"/>
        <v>0</v>
      </c>
      <c r="M47" s="211">
        <f t="shared" si="2"/>
        <v>0</v>
      </c>
      <c r="N47" s="25">
        <f t="shared" si="23"/>
        <v>14625</v>
      </c>
    </row>
    <row r="48" spans="1:14" s="27" customFormat="1" x14ac:dyDescent="0.25">
      <c r="A48" s="293">
        <v>32</v>
      </c>
      <c r="B48" s="299"/>
      <c r="C48" s="300"/>
      <c r="D48" s="28" t="s">
        <v>25</v>
      </c>
      <c r="E48" s="25">
        <f>E49+E51</f>
        <v>13859.529999999999</v>
      </c>
      <c r="F48" s="25">
        <f t="shared" ref="F48:K48" si="24">F49+F51</f>
        <v>105736.17</v>
      </c>
      <c r="G48" s="25">
        <f t="shared" si="24"/>
        <v>14033.601433406329</v>
      </c>
      <c r="H48" s="25">
        <f t="shared" si="24"/>
        <v>13859.580000000002</v>
      </c>
      <c r="I48" s="25">
        <f t="shared" si="24"/>
        <v>14290</v>
      </c>
      <c r="J48" s="25">
        <f t="shared" si="24"/>
        <v>14625</v>
      </c>
      <c r="K48" s="25">
        <f t="shared" si="24"/>
        <v>15290</v>
      </c>
      <c r="L48" s="25">
        <f t="shared" ref="L48:N48" si="25">L49+L51</f>
        <v>0</v>
      </c>
      <c r="M48" s="211">
        <f t="shared" si="2"/>
        <v>0</v>
      </c>
      <c r="N48" s="25">
        <f t="shared" si="25"/>
        <v>14625</v>
      </c>
    </row>
    <row r="49" spans="1:14" s="27" customFormat="1" hidden="1" x14ac:dyDescent="0.25">
      <c r="A49" s="293">
        <v>322</v>
      </c>
      <c r="B49" s="299"/>
      <c r="C49" s="300"/>
      <c r="D49" s="28" t="s">
        <v>71</v>
      </c>
      <c r="E49" s="25">
        <f>E50</f>
        <v>3905.32</v>
      </c>
      <c r="F49" s="25">
        <f t="shared" ref="F49:N49" si="26">F50</f>
        <v>35000</v>
      </c>
      <c r="G49" s="25">
        <f t="shared" si="26"/>
        <v>4645.298294511912</v>
      </c>
      <c r="H49" s="25">
        <f t="shared" si="26"/>
        <v>4645.3</v>
      </c>
      <c r="I49" s="25">
        <f t="shared" si="26"/>
        <v>5000</v>
      </c>
      <c r="J49" s="25">
        <f t="shared" si="26"/>
        <v>6000</v>
      </c>
      <c r="K49" s="25">
        <f t="shared" si="26"/>
        <v>6000</v>
      </c>
      <c r="L49" s="25">
        <f t="shared" si="26"/>
        <v>0</v>
      </c>
      <c r="M49" s="211">
        <f t="shared" si="2"/>
        <v>0</v>
      </c>
      <c r="N49" s="25">
        <f t="shared" si="26"/>
        <v>6000</v>
      </c>
    </row>
    <row r="50" spans="1:14" ht="25.5" hidden="1" x14ac:dyDescent="0.25">
      <c r="A50" s="296">
        <v>3224</v>
      </c>
      <c r="B50" s="301"/>
      <c r="C50" s="302"/>
      <c r="D50" s="29" t="s">
        <v>131</v>
      </c>
      <c r="E50" s="26">
        <v>3905.32</v>
      </c>
      <c r="F50" s="54">
        <v>35000</v>
      </c>
      <c r="G50" s="54">
        <f>F50/7.5345</f>
        <v>4645.298294511912</v>
      </c>
      <c r="H50" s="54">
        <v>4645.3</v>
      </c>
      <c r="I50" s="54">
        <v>5000</v>
      </c>
      <c r="J50" s="54">
        <v>6000</v>
      </c>
      <c r="K50" s="55">
        <f>J50</f>
        <v>6000</v>
      </c>
      <c r="L50" s="54"/>
      <c r="M50" s="211">
        <f t="shared" si="2"/>
        <v>0</v>
      </c>
      <c r="N50" s="54">
        <v>6000</v>
      </c>
    </row>
    <row r="51" spans="1:14" s="27" customFormat="1" hidden="1" x14ac:dyDescent="0.25">
      <c r="A51" s="293">
        <v>323</v>
      </c>
      <c r="B51" s="299"/>
      <c r="C51" s="300"/>
      <c r="D51" s="28" t="s">
        <v>84</v>
      </c>
      <c r="E51" s="25">
        <f>E52+E53</f>
        <v>9954.2099999999991</v>
      </c>
      <c r="F51" s="25">
        <f t="shared" ref="F51:K51" si="27">F52+F53</f>
        <v>70736.17</v>
      </c>
      <c r="G51" s="25">
        <f t="shared" si="27"/>
        <v>9388.3031388944182</v>
      </c>
      <c r="H51" s="25">
        <f t="shared" si="27"/>
        <v>9214.2800000000007</v>
      </c>
      <c r="I51" s="25">
        <f>I52+I53</f>
        <v>9290</v>
      </c>
      <c r="J51" s="25">
        <f t="shared" si="27"/>
        <v>8625</v>
      </c>
      <c r="K51" s="25">
        <f t="shared" si="27"/>
        <v>9290</v>
      </c>
      <c r="L51" s="25">
        <f t="shared" ref="L51:N51" si="28">L52+L53</f>
        <v>0</v>
      </c>
      <c r="M51" s="211">
        <f t="shared" si="2"/>
        <v>0</v>
      </c>
      <c r="N51" s="25">
        <f t="shared" si="28"/>
        <v>8625</v>
      </c>
    </row>
    <row r="52" spans="1:14" ht="25.5" hidden="1" x14ac:dyDescent="0.25">
      <c r="A52" s="296">
        <v>3232</v>
      </c>
      <c r="B52" s="301"/>
      <c r="C52" s="302"/>
      <c r="D52" s="29" t="s">
        <v>132</v>
      </c>
      <c r="E52" s="26">
        <v>9954.2099999999991</v>
      </c>
      <c r="F52" s="54">
        <v>70636.17</v>
      </c>
      <c r="G52" s="54">
        <f>F52/7.5345</f>
        <v>9375.0308580529563</v>
      </c>
      <c r="H52" s="54">
        <v>9201.01</v>
      </c>
      <c r="I52" s="54">
        <v>9200</v>
      </c>
      <c r="J52" s="54">
        <v>8600</v>
      </c>
      <c r="K52" s="55">
        <v>9200</v>
      </c>
      <c r="L52" s="54"/>
      <c r="M52" s="211">
        <f t="shared" si="2"/>
        <v>0</v>
      </c>
      <c r="N52" s="54">
        <v>8625</v>
      </c>
    </row>
    <row r="53" spans="1:14" hidden="1" x14ac:dyDescent="0.25">
      <c r="A53" s="296">
        <v>3237</v>
      </c>
      <c r="B53" s="301"/>
      <c r="C53" s="302"/>
      <c r="D53" s="29" t="s">
        <v>85</v>
      </c>
      <c r="E53" s="26"/>
      <c r="F53" s="54">
        <v>100</v>
      </c>
      <c r="G53" s="54">
        <f>F53/7.5345</f>
        <v>13.272280841462605</v>
      </c>
      <c r="H53" s="54">
        <v>13.27</v>
      </c>
      <c r="I53" s="54">
        <v>90</v>
      </c>
      <c r="J53" s="54">
        <v>25</v>
      </c>
      <c r="K53" s="55">
        <v>90</v>
      </c>
      <c r="L53" s="54"/>
      <c r="M53" s="211">
        <f t="shared" si="2"/>
        <v>0</v>
      </c>
      <c r="N53" s="54"/>
    </row>
    <row r="54" spans="1:14" s="27" customFormat="1" x14ac:dyDescent="0.25">
      <c r="A54" s="278" t="s">
        <v>133</v>
      </c>
      <c r="B54" s="279"/>
      <c r="C54" s="280"/>
      <c r="D54" s="30" t="s">
        <v>134</v>
      </c>
      <c r="E54" s="52">
        <f t="shared" ref="E54:N58" si="29">E55</f>
        <v>0</v>
      </c>
      <c r="F54" s="52">
        <f t="shared" si="29"/>
        <v>0</v>
      </c>
      <c r="G54" s="52">
        <f t="shared" si="29"/>
        <v>0</v>
      </c>
      <c r="H54" s="52">
        <f t="shared" si="29"/>
        <v>0</v>
      </c>
      <c r="I54" s="52"/>
      <c r="J54" s="52">
        <f t="shared" si="29"/>
        <v>20000</v>
      </c>
      <c r="K54" s="52">
        <f t="shared" si="29"/>
        <v>0</v>
      </c>
      <c r="L54" s="52">
        <f t="shared" si="29"/>
        <v>-13750</v>
      </c>
      <c r="M54" s="211">
        <f t="shared" si="2"/>
        <v>-68.75</v>
      </c>
      <c r="N54" s="52">
        <f t="shared" si="29"/>
        <v>6250</v>
      </c>
    </row>
    <row r="55" spans="1:14" s="27" customFormat="1" x14ac:dyDescent="0.25">
      <c r="A55" s="281" t="s">
        <v>332</v>
      </c>
      <c r="B55" s="282"/>
      <c r="C55" s="283"/>
      <c r="D55" s="31" t="s">
        <v>121</v>
      </c>
      <c r="E55" s="53">
        <f t="shared" si="29"/>
        <v>0</v>
      </c>
      <c r="F55" s="53">
        <f t="shared" si="29"/>
        <v>0</v>
      </c>
      <c r="G55" s="53">
        <f t="shared" si="29"/>
        <v>0</v>
      </c>
      <c r="H55" s="53">
        <f t="shared" si="29"/>
        <v>0</v>
      </c>
      <c r="I55" s="53"/>
      <c r="J55" s="53">
        <f t="shared" si="29"/>
        <v>20000</v>
      </c>
      <c r="K55" s="53">
        <f t="shared" si="29"/>
        <v>0</v>
      </c>
      <c r="L55" s="53">
        <f t="shared" si="29"/>
        <v>-13750</v>
      </c>
      <c r="M55" s="211">
        <f t="shared" si="2"/>
        <v>-68.75</v>
      </c>
      <c r="N55" s="53">
        <f t="shared" si="29"/>
        <v>6250</v>
      </c>
    </row>
    <row r="56" spans="1:14" s="27" customFormat="1" x14ac:dyDescent="0.25">
      <c r="A56" s="309">
        <v>3</v>
      </c>
      <c r="B56" s="310"/>
      <c r="C56" s="311"/>
      <c r="D56" s="28" t="s">
        <v>14</v>
      </c>
      <c r="E56" s="25">
        <f t="shared" si="29"/>
        <v>0</v>
      </c>
      <c r="F56" s="25">
        <f t="shared" si="29"/>
        <v>0</v>
      </c>
      <c r="G56" s="25">
        <f t="shared" si="29"/>
        <v>0</v>
      </c>
      <c r="H56" s="25">
        <f t="shared" si="29"/>
        <v>0</v>
      </c>
      <c r="I56" s="25"/>
      <c r="J56" s="25">
        <f t="shared" si="29"/>
        <v>20000</v>
      </c>
      <c r="K56" s="25">
        <f t="shared" si="29"/>
        <v>0</v>
      </c>
      <c r="L56" s="25">
        <f t="shared" si="29"/>
        <v>-13750</v>
      </c>
      <c r="M56" s="211">
        <f t="shared" si="2"/>
        <v>-68.75</v>
      </c>
      <c r="N56" s="25">
        <f t="shared" si="29"/>
        <v>6250</v>
      </c>
    </row>
    <row r="57" spans="1:14" s="27" customFormat="1" x14ac:dyDescent="0.25">
      <c r="A57" s="293">
        <v>32</v>
      </c>
      <c r="B57" s="299"/>
      <c r="C57" s="300"/>
      <c r="D57" s="28" t="s">
        <v>25</v>
      </c>
      <c r="E57" s="25">
        <f t="shared" si="29"/>
        <v>0</v>
      </c>
      <c r="F57" s="25">
        <f t="shared" si="29"/>
        <v>0</v>
      </c>
      <c r="G57" s="25">
        <f t="shared" si="29"/>
        <v>0</v>
      </c>
      <c r="H57" s="25">
        <f t="shared" si="29"/>
        <v>0</v>
      </c>
      <c r="I57" s="25"/>
      <c r="J57" s="25">
        <f t="shared" si="29"/>
        <v>20000</v>
      </c>
      <c r="K57" s="25">
        <f t="shared" si="29"/>
        <v>0</v>
      </c>
      <c r="L57" s="25">
        <f t="shared" si="29"/>
        <v>-13750</v>
      </c>
      <c r="M57" s="211">
        <f t="shared" si="2"/>
        <v>-68.75</v>
      </c>
      <c r="N57" s="25">
        <f t="shared" si="29"/>
        <v>6250</v>
      </c>
    </row>
    <row r="58" spans="1:14" s="27" customFormat="1" hidden="1" x14ac:dyDescent="0.25">
      <c r="A58" s="293">
        <v>322</v>
      </c>
      <c r="B58" s="299"/>
      <c r="C58" s="300"/>
      <c r="D58" s="28" t="s">
        <v>71</v>
      </c>
      <c r="E58" s="25">
        <f t="shared" si="29"/>
        <v>0</v>
      </c>
      <c r="F58" s="25">
        <f t="shared" si="29"/>
        <v>0</v>
      </c>
      <c r="G58" s="25">
        <f t="shared" si="29"/>
        <v>0</v>
      </c>
      <c r="H58" s="25">
        <f t="shared" si="29"/>
        <v>0</v>
      </c>
      <c r="I58" s="25"/>
      <c r="J58" s="25">
        <f t="shared" si="29"/>
        <v>20000</v>
      </c>
      <c r="K58" s="25">
        <f t="shared" si="29"/>
        <v>0</v>
      </c>
      <c r="L58" s="25">
        <f t="shared" si="29"/>
        <v>-13750</v>
      </c>
      <c r="M58" s="211">
        <f t="shared" si="2"/>
        <v>-68.75</v>
      </c>
      <c r="N58" s="25">
        <f t="shared" si="29"/>
        <v>6250</v>
      </c>
    </row>
    <row r="59" spans="1:14" hidden="1" x14ac:dyDescent="0.25">
      <c r="A59" s="296">
        <v>3223</v>
      </c>
      <c r="B59" s="301"/>
      <c r="C59" s="302"/>
      <c r="D59" s="29" t="s">
        <v>95</v>
      </c>
      <c r="E59" s="26"/>
      <c r="F59" s="54"/>
      <c r="G59" s="54"/>
      <c r="H59" s="54"/>
      <c r="I59" s="54"/>
      <c r="J59" s="54">
        <v>20000</v>
      </c>
      <c r="K59" s="55"/>
      <c r="L59" s="54">
        <v>-13750</v>
      </c>
      <c r="M59" s="211">
        <f t="shared" si="2"/>
        <v>-68.75</v>
      </c>
      <c r="N59" s="54">
        <v>6250</v>
      </c>
    </row>
    <row r="60" spans="1:14" s="27" customFormat="1" ht="25.5" x14ac:dyDescent="0.25">
      <c r="A60" s="312" t="s">
        <v>117</v>
      </c>
      <c r="B60" s="313"/>
      <c r="C60" s="314"/>
      <c r="D60" s="32" t="s">
        <v>135</v>
      </c>
      <c r="E60" s="51">
        <f>E61+E67+E83+E95+E101+E107+E113+E119+E133+E147+E161</f>
        <v>89581.19</v>
      </c>
      <c r="F60" s="51">
        <f>F61+F67+F83+F95+F101+F107+F113+F119+F133+F147+F161</f>
        <v>703318.42</v>
      </c>
      <c r="G60" s="51">
        <f>G61+G67+G83+G95+G101+G107+G113+G119+G133+G147+G161</f>
        <v>93346.395912137523</v>
      </c>
      <c r="H60" s="51">
        <f>H61+H67+H83+H95+H101+H107+H113+H119+H133+H147+H161</f>
        <v>79622.02</v>
      </c>
      <c r="I60" s="51">
        <f>I61+I67+I83+I95+I101+I107+I113+I119+I133+I147+I161+I176</f>
        <v>101427</v>
      </c>
      <c r="J60" s="51">
        <f>J61+J67+J83+J95+J101+J107+J113+J119+J133+J147+J161+J176</f>
        <v>156197</v>
      </c>
      <c r="K60" s="51">
        <f>K61+K67+K83+K95+K101+K107+K113+K119+K133+K147+K161+K176</f>
        <v>101427</v>
      </c>
      <c r="L60" s="51">
        <f>L61+L67+L83+L95+L101+L107+L113+L119+L133+L147+L161+L176</f>
        <v>3720</v>
      </c>
      <c r="M60" s="211">
        <f t="shared" si="2"/>
        <v>2.3816078413797959</v>
      </c>
      <c r="N60" s="51">
        <f>N61+N67+N83+N95+N101+N107+N113+N119+N133+N147+N161+N176</f>
        <v>159917</v>
      </c>
    </row>
    <row r="61" spans="1:14" s="27" customFormat="1" x14ac:dyDescent="0.25">
      <c r="A61" s="278" t="s">
        <v>119</v>
      </c>
      <c r="B61" s="279"/>
      <c r="C61" s="280"/>
      <c r="D61" s="30" t="s">
        <v>136</v>
      </c>
      <c r="E61" s="52">
        <f t="shared" ref="E61:N65" si="30">E62</f>
        <v>0</v>
      </c>
      <c r="F61" s="52">
        <f t="shared" si="30"/>
        <v>0</v>
      </c>
      <c r="G61" s="52">
        <f t="shared" si="30"/>
        <v>0</v>
      </c>
      <c r="H61" s="52">
        <f t="shared" si="30"/>
        <v>0</v>
      </c>
      <c r="I61" s="52"/>
      <c r="J61" s="52">
        <f t="shared" si="30"/>
        <v>0</v>
      </c>
      <c r="K61" s="52">
        <f t="shared" si="30"/>
        <v>0</v>
      </c>
      <c r="L61" s="52">
        <f t="shared" si="30"/>
        <v>100</v>
      </c>
      <c r="M61" s="211" t="e">
        <f t="shared" si="2"/>
        <v>#DIV/0!</v>
      </c>
      <c r="N61" s="52">
        <f t="shared" si="30"/>
        <v>100</v>
      </c>
    </row>
    <row r="62" spans="1:14" s="27" customFormat="1" x14ac:dyDescent="0.25">
      <c r="A62" s="281" t="s">
        <v>332</v>
      </c>
      <c r="B62" s="282"/>
      <c r="C62" s="283"/>
      <c r="D62" s="31" t="s">
        <v>121</v>
      </c>
      <c r="E62" s="53">
        <f t="shared" si="30"/>
        <v>0</v>
      </c>
      <c r="F62" s="53">
        <f t="shared" si="30"/>
        <v>0</v>
      </c>
      <c r="G62" s="53">
        <f t="shared" si="30"/>
        <v>0</v>
      </c>
      <c r="H62" s="53">
        <f t="shared" si="30"/>
        <v>0</v>
      </c>
      <c r="I62" s="53"/>
      <c r="J62" s="53">
        <f t="shared" si="30"/>
        <v>0</v>
      </c>
      <c r="K62" s="53">
        <f t="shared" si="30"/>
        <v>0</v>
      </c>
      <c r="L62" s="53">
        <f t="shared" si="30"/>
        <v>100</v>
      </c>
      <c r="M62" s="211" t="e">
        <f t="shared" si="2"/>
        <v>#DIV/0!</v>
      </c>
      <c r="N62" s="53">
        <f t="shared" si="30"/>
        <v>100</v>
      </c>
    </row>
    <row r="63" spans="1:14" s="27" customFormat="1" x14ac:dyDescent="0.25">
      <c r="A63" s="309">
        <v>3</v>
      </c>
      <c r="B63" s="310"/>
      <c r="C63" s="311"/>
      <c r="D63" s="28" t="s">
        <v>14</v>
      </c>
      <c r="E63" s="25">
        <f t="shared" si="30"/>
        <v>0</v>
      </c>
      <c r="F63" s="25">
        <f t="shared" si="30"/>
        <v>0</v>
      </c>
      <c r="G63" s="25">
        <f t="shared" si="30"/>
        <v>0</v>
      </c>
      <c r="H63" s="25">
        <f t="shared" si="30"/>
        <v>0</v>
      </c>
      <c r="I63" s="25"/>
      <c r="J63" s="25">
        <f t="shared" si="30"/>
        <v>0</v>
      </c>
      <c r="K63" s="25">
        <f t="shared" si="30"/>
        <v>0</v>
      </c>
      <c r="L63" s="25">
        <f t="shared" si="30"/>
        <v>100</v>
      </c>
      <c r="M63" s="211" t="e">
        <f t="shared" si="2"/>
        <v>#DIV/0!</v>
      </c>
      <c r="N63" s="25">
        <f t="shared" si="30"/>
        <v>100</v>
      </c>
    </row>
    <row r="64" spans="1:14" s="27" customFormat="1" x14ac:dyDescent="0.25">
      <c r="A64" s="293">
        <v>32</v>
      </c>
      <c r="B64" s="299"/>
      <c r="C64" s="300"/>
      <c r="D64" s="28" t="s">
        <v>25</v>
      </c>
      <c r="E64" s="25">
        <f>E65</f>
        <v>0</v>
      </c>
      <c r="F64" s="25">
        <f>F65</f>
        <v>0</v>
      </c>
      <c r="G64" s="25">
        <f>G65</f>
        <v>0</v>
      </c>
      <c r="H64" s="25">
        <f>H65</f>
        <v>0</v>
      </c>
      <c r="I64" s="25"/>
      <c r="J64" s="25">
        <f>J65</f>
        <v>0</v>
      </c>
      <c r="K64" s="25">
        <f>K65</f>
        <v>0</v>
      </c>
      <c r="L64" s="25">
        <f>L65</f>
        <v>100</v>
      </c>
      <c r="M64" s="211" t="e">
        <f t="shared" si="2"/>
        <v>#DIV/0!</v>
      </c>
      <c r="N64" s="25">
        <f>N65</f>
        <v>100</v>
      </c>
    </row>
    <row r="65" spans="1:14" s="27" customFormat="1" hidden="1" x14ac:dyDescent="0.25">
      <c r="A65" s="293">
        <v>323</v>
      </c>
      <c r="B65" s="299"/>
      <c r="C65" s="300"/>
      <c r="D65" s="28" t="s">
        <v>84</v>
      </c>
      <c r="E65" s="25">
        <f t="shared" si="30"/>
        <v>0</v>
      </c>
      <c r="F65" s="25">
        <f t="shared" si="30"/>
        <v>0</v>
      </c>
      <c r="G65" s="25">
        <f t="shared" si="30"/>
        <v>0</v>
      </c>
      <c r="H65" s="25">
        <f t="shared" si="30"/>
        <v>0</v>
      </c>
      <c r="I65" s="25"/>
      <c r="J65" s="25">
        <f t="shared" si="30"/>
        <v>0</v>
      </c>
      <c r="K65" s="25">
        <f t="shared" si="30"/>
        <v>0</v>
      </c>
      <c r="L65" s="25">
        <f t="shared" si="30"/>
        <v>100</v>
      </c>
      <c r="M65" s="211" t="e">
        <f t="shared" si="2"/>
        <v>#DIV/0!</v>
      </c>
      <c r="N65" s="25">
        <f t="shared" si="30"/>
        <v>100</v>
      </c>
    </row>
    <row r="66" spans="1:14" hidden="1" x14ac:dyDescent="0.25">
      <c r="A66" s="296">
        <v>3237</v>
      </c>
      <c r="B66" s="301"/>
      <c r="C66" s="302"/>
      <c r="D66" s="29" t="s">
        <v>85</v>
      </c>
      <c r="E66" s="26"/>
      <c r="F66" s="54"/>
      <c r="G66" s="54"/>
      <c r="H66" s="54"/>
      <c r="I66" s="54"/>
      <c r="J66" s="54">
        <v>0</v>
      </c>
      <c r="K66" s="55"/>
      <c r="L66" s="54">
        <v>100</v>
      </c>
      <c r="M66" s="211" t="e">
        <f t="shared" si="2"/>
        <v>#DIV/0!</v>
      </c>
      <c r="N66" s="54">
        <v>100</v>
      </c>
    </row>
    <row r="67" spans="1:14" s="27" customFormat="1" x14ac:dyDescent="0.25">
      <c r="A67" s="278" t="s">
        <v>137</v>
      </c>
      <c r="B67" s="279"/>
      <c r="C67" s="280"/>
      <c r="D67" s="30" t="s">
        <v>138</v>
      </c>
      <c r="E67" s="52">
        <f t="shared" ref="E67:N69" si="31">E68</f>
        <v>663.61</v>
      </c>
      <c r="F67" s="52">
        <f t="shared" si="31"/>
        <v>5000</v>
      </c>
      <c r="G67" s="52">
        <f t="shared" si="31"/>
        <v>663.61404207313035</v>
      </c>
      <c r="H67" s="52">
        <f>H68</f>
        <v>663.61</v>
      </c>
      <c r="I67" s="52">
        <f>I68</f>
        <v>666</v>
      </c>
      <c r="J67" s="52">
        <f t="shared" si="31"/>
        <v>666</v>
      </c>
      <c r="K67" s="52">
        <f t="shared" si="31"/>
        <v>666</v>
      </c>
      <c r="L67" s="52">
        <f t="shared" si="31"/>
        <v>0</v>
      </c>
      <c r="M67" s="211">
        <f t="shared" si="2"/>
        <v>0</v>
      </c>
      <c r="N67" s="52">
        <f t="shared" si="31"/>
        <v>666</v>
      </c>
    </row>
    <row r="68" spans="1:14" s="27" customFormat="1" x14ac:dyDescent="0.25">
      <c r="A68" s="281" t="s">
        <v>333</v>
      </c>
      <c r="B68" s="282"/>
      <c r="C68" s="283"/>
      <c r="D68" s="31" t="s">
        <v>121</v>
      </c>
      <c r="E68" s="53">
        <f>E69</f>
        <v>663.61</v>
      </c>
      <c r="F68" s="53">
        <f t="shared" si="31"/>
        <v>5000</v>
      </c>
      <c r="G68" s="53">
        <f t="shared" si="31"/>
        <v>663.61404207313035</v>
      </c>
      <c r="H68" s="53">
        <f t="shared" si="31"/>
        <v>663.61</v>
      </c>
      <c r="I68" s="53">
        <f t="shared" si="31"/>
        <v>666</v>
      </c>
      <c r="J68" s="53">
        <f t="shared" si="31"/>
        <v>666</v>
      </c>
      <c r="K68" s="53">
        <f t="shared" si="31"/>
        <v>666</v>
      </c>
      <c r="L68" s="53">
        <f t="shared" si="31"/>
        <v>0</v>
      </c>
      <c r="M68" s="211">
        <f t="shared" si="2"/>
        <v>0</v>
      </c>
      <c r="N68" s="53">
        <f t="shared" si="31"/>
        <v>666</v>
      </c>
    </row>
    <row r="69" spans="1:14" s="27" customFormat="1" x14ac:dyDescent="0.25">
      <c r="A69" s="309">
        <v>3</v>
      </c>
      <c r="B69" s="310"/>
      <c r="C69" s="311"/>
      <c r="D69" s="28" t="s">
        <v>14</v>
      </c>
      <c r="E69" s="25">
        <f>E70</f>
        <v>663.61</v>
      </c>
      <c r="F69" s="25">
        <f t="shared" si="31"/>
        <v>5000</v>
      </c>
      <c r="G69" s="25">
        <f t="shared" si="31"/>
        <v>663.61404207313035</v>
      </c>
      <c r="H69" s="25">
        <f>H70</f>
        <v>663.61</v>
      </c>
      <c r="I69" s="25">
        <f>I70</f>
        <v>666</v>
      </c>
      <c r="J69" s="25">
        <f t="shared" si="31"/>
        <v>666</v>
      </c>
      <c r="K69" s="25">
        <f t="shared" si="31"/>
        <v>666</v>
      </c>
      <c r="L69" s="25">
        <f t="shared" si="31"/>
        <v>0</v>
      </c>
      <c r="M69" s="211">
        <f t="shared" si="2"/>
        <v>0</v>
      </c>
      <c r="N69" s="25">
        <f t="shared" si="31"/>
        <v>666</v>
      </c>
    </row>
    <row r="70" spans="1:14" s="27" customFormat="1" x14ac:dyDescent="0.25">
      <c r="A70" s="293">
        <v>32</v>
      </c>
      <c r="B70" s="299"/>
      <c r="C70" s="300"/>
      <c r="D70" s="28" t="s">
        <v>25</v>
      </c>
      <c r="E70" s="25">
        <f t="shared" ref="E70:K70" si="32">E71+E79+E81+E75</f>
        <v>663.61</v>
      </c>
      <c r="F70" s="25">
        <f t="shared" si="32"/>
        <v>5000</v>
      </c>
      <c r="G70" s="25">
        <f t="shared" si="32"/>
        <v>663.61404207313035</v>
      </c>
      <c r="H70" s="25">
        <f t="shared" si="32"/>
        <v>663.61</v>
      </c>
      <c r="I70" s="25">
        <f t="shared" si="32"/>
        <v>666</v>
      </c>
      <c r="J70" s="25">
        <f t="shared" si="32"/>
        <v>666</v>
      </c>
      <c r="K70" s="25">
        <f t="shared" si="32"/>
        <v>666</v>
      </c>
      <c r="L70" s="25">
        <f t="shared" ref="L70:N70" si="33">L71+L79+L81+L75</f>
        <v>0</v>
      </c>
      <c r="M70" s="211">
        <f t="shared" si="2"/>
        <v>0</v>
      </c>
      <c r="N70" s="25">
        <f t="shared" si="33"/>
        <v>666</v>
      </c>
    </row>
    <row r="71" spans="1:14" s="27" customFormat="1" hidden="1" x14ac:dyDescent="0.25">
      <c r="A71" s="293">
        <v>321</v>
      </c>
      <c r="B71" s="299"/>
      <c r="C71" s="300"/>
      <c r="D71" s="28" t="s">
        <v>69</v>
      </c>
      <c r="E71" s="25">
        <f t="shared" ref="E71:K71" si="34">E72+E73+E74</f>
        <v>341.95000000000005</v>
      </c>
      <c r="F71" s="25">
        <f t="shared" si="34"/>
        <v>1000</v>
      </c>
      <c r="G71" s="25">
        <f t="shared" si="34"/>
        <v>132.72280841462606</v>
      </c>
      <c r="H71" s="25">
        <f t="shared" si="34"/>
        <v>132.72</v>
      </c>
      <c r="I71" s="25">
        <f t="shared" si="34"/>
        <v>120</v>
      </c>
      <c r="J71" s="25">
        <f t="shared" si="34"/>
        <v>120</v>
      </c>
      <c r="K71" s="25">
        <f t="shared" si="34"/>
        <v>120</v>
      </c>
      <c r="L71" s="25">
        <f t="shared" ref="L71:N71" si="35">L72+L73+L74</f>
        <v>0</v>
      </c>
      <c r="M71" s="211">
        <f t="shared" si="2"/>
        <v>0</v>
      </c>
      <c r="N71" s="25">
        <f t="shared" si="35"/>
        <v>120</v>
      </c>
    </row>
    <row r="72" spans="1:14" hidden="1" x14ac:dyDescent="0.25">
      <c r="A72" s="296">
        <v>3211</v>
      </c>
      <c r="B72" s="301"/>
      <c r="C72" s="302"/>
      <c r="D72" s="29" t="s">
        <v>79</v>
      </c>
      <c r="E72" s="26">
        <v>122.62</v>
      </c>
      <c r="F72" s="54">
        <v>400</v>
      </c>
      <c r="G72" s="54">
        <f>F72/7.5345</f>
        <v>53.089123365850419</v>
      </c>
      <c r="H72" s="54">
        <v>53.09</v>
      </c>
      <c r="I72" s="54">
        <v>55</v>
      </c>
      <c r="J72" s="54">
        <v>55</v>
      </c>
      <c r="K72" s="55">
        <f>J72</f>
        <v>55</v>
      </c>
      <c r="L72" s="54"/>
      <c r="M72" s="211">
        <f t="shared" ref="M72:M135" si="36">L72/J72*100</f>
        <v>0</v>
      </c>
      <c r="N72" s="54">
        <v>55</v>
      </c>
    </row>
    <row r="73" spans="1:14" hidden="1" x14ac:dyDescent="0.25">
      <c r="A73" s="296">
        <v>3213</v>
      </c>
      <c r="B73" s="301"/>
      <c r="C73" s="302"/>
      <c r="D73" s="29" t="s">
        <v>80</v>
      </c>
      <c r="E73" s="26">
        <v>13.27</v>
      </c>
      <c r="F73" s="54">
        <v>200</v>
      </c>
      <c r="G73" s="54">
        <f>F73/7.5345</f>
        <v>26.54456168292521</v>
      </c>
      <c r="H73" s="54">
        <v>26.54</v>
      </c>
      <c r="I73" s="54">
        <v>10</v>
      </c>
      <c r="J73" s="54">
        <v>10</v>
      </c>
      <c r="K73" s="54">
        <v>10</v>
      </c>
      <c r="L73" s="54"/>
      <c r="M73" s="211">
        <f t="shared" si="36"/>
        <v>0</v>
      </c>
      <c r="N73" s="54">
        <v>10</v>
      </c>
    </row>
    <row r="74" spans="1:14" ht="25.5" hidden="1" x14ac:dyDescent="0.25">
      <c r="A74" s="296">
        <v>3214</v>
      </c>
      <c r="B74" s="301"/>
      <c r="C74" s="302"/>
      <c r="D74" s="29" t="s">
        <v>81</v>
      </c>
      <c r="E74" s="26">
        <v>206.06</v>
      </c>
      <c r="F74" s="26">
        <v>400</v>
      </c>
      <c r="G74" s="54">
        <f>F74/7.5345</f>
        <v>53.089123365850419</v>
      </c>
      <c r="H74" s="26">
        <v>53.09</v>
      </c>
      <c r="I74" s="26">
        <v>55</v>
      </c>
      <c r="J74" s="26">
        <v>55</v>
      </c>
      <c r="K74" s="26">
        <v>55</v>
      </c>
      <c r="L74" s="26"/>
      <c r="M74" s="211">
        <f t="shared" si="36"/>
        <v>0</v>
      </c>
      <c r="N74" s="26">
        <v>55</v>
      </c>
    </row>
    <row r="75" spans="1:14" hidden="1" x14ac:dyDescent="0.25">
      <c r="A75" s="293">
        <v>322</v>
      </c>
      <c r="B75" s="299"/>
      <c r="C75" s="300"/>
      <c r="D75" s="28" t="s">
        <v>71</v>
      </c>
      <c r="E75" s="25">
        <f t="shared" ref="E75:J75" si="37">SUM(E76:E78)</f>
        <v>0</v>
      </c>
      <c r="F75" s="25">
        <f t="shared" si="37"/>
        <v>2600</v>
      </c>
      <c r="G75" s="25">
        <f t="shared" si="37"/>
        <v>345.07930187802776</v>
      </c>
      <c r="H75" s="25">
        <f t="shared" si="37"/>
        <v>331.81</v>
      </c>
      <c r="I75" s="25">
        <f t="shared" si="37"/>
        <v>160</v>
      </c>
      <c r="J75" s="25">
        <f t="shared" si="37"/>
        <v>160</v>
      </c>
      <c r="K75" s="25">
        <f t="shared" ref="K75" si="38">SUM(K76:K78)</f>
        <v>160</v>
      </c>
      <c r="L75" s="25">
        <f t="shared" ref="L75:N75" si="39">SUM(L76:L78)</f>
        <v>0</v>
      </c>
      <c r="M75" s="211">
        <f t="shared" si="36"/>
        <v>0</v>
      </c>
      <c r="N75" s="25">
        <f t="shared" si="39"/>
        <v>160</v>
      </c>
    </row>
    <row r="76" spans="1:14" ht="25.5" hidden="1" x14ac:dyDescent="0.25">
      <c r="A76" s="296">
        <v>3221</v>
      </c>
      <c r="B76" s="301"/>
      <c r="C76" s="302"/>
      <c r="D76" s="29" t="s">
        <v>123</v>
      </c>
      <c r="E76" s="26">
        <v>0</v>
      </c>
      <c r="F76" s="26">
        <v>100</v>
      </c>
      <c r="G76" s="26">
        <f>F76/7.5345</f>
        <v>13.272280841462605</v>
      </c>
      <c r="H76" s="26">
        <v>132.72</v>
      </c>
      <c r="I76" s="26">
        <v>100</v>
      </c>
      <c r="J76" s="26">
        <v>100</v>
      </c>
      <c r="K76" s="26">
        <v>100</v>
      </c>
      <c r="L76" s="26"/>
      <c r="M76" s="211">
        <f t="shared" si="36"/>
        <v>0</v>
      </c>
      <c r="N76" s="26">
        <v>100</v>
      </c>
    </row>
    <row r="77" spans="1:14" hidden="1" x14ac:dyDescent="0.25">
      <c r="A77" s="296">
        <v>3222</v>
      </c>
      <c r="B77" s="301"/>
      <c r="C77" s="302"/>
      <c r="D77" s="29" t="s">
        <v>83</v>
      </c>
      <c r="E77" s="26">
        <v>0</v>
      </c>
      <c r="F77" s="26">
        <v>1000</v>
      </c>
      <c r="G77" s="26">
        <f>F77/7.5345</f>
        <v>132.72280841462606</v>
      </c>
      <c r="H77" s="26">
        <v>132.72</v>
      </c>
      <c r="I77" s="26">
        <v>50</v>
      </c>
      <c r="J77" s="26">
        <v>50</v>
      </c>
      <c r="K77" s="26">
        <v>50</v>
      </c>
      <c r="L77" s="26"/>
      <c r="M77" s="211">
        <f t="shared" si="36"/>
        <v>0</v>
      </c>
      <c r="N77" s="26">
        <v>50</v>
      </c>
    </row>
    <row r="78" spans="1:14" hidden="1" x14ac:dyDescent="0.25">
      <c r="A78" s="296">
        <v>3225</v>
      </c>
      <c r="B78" s="301"/>
      <c r="C78" s="302"/>
      <c r="D78" s="29" t="s">
        <v>124</v>
      </c>
      <c r="E78" s="26">
        <v>0</v>
      </c>
      <c r="F78" s="26">
        <v>1500</v>
      </c>
      <c r="G78" s="26">
        <f>F78/7.5345</f>
        <v>199.08421262193906</v>
      </c>
      <c r="H78" s="26">
        <v>66.37</v>
      </c>
      <c r="I78" s="26">
        <v>10</v>
      </c>
      <c r="J78" s="26">
        <v>10</v>
      </c>
      <c r="K78" s="26">
        <v>10</v>
      </c>
      <c r="L78" s="26"/>
      <c r="M78" s="211">
        <f t="shared" si="36"/>
        <v>0</v>
      </c>
      <c r="N78" s="26">
        <v>10</v>
      </c>
    </row>
    <row r="79" spans="1:14" s="27" customFormat="1" hidden="1" x14ac:dyDescent="0.25">
      <c r="A79" s="293">
        <v>323</v>
      </c>
      <c r="B79" s="299"/>
      <c r="C79" s="300"/>
      <c r="D79" s="28" t="s">
        <v>84</v>
      </c>
      <c r="E79" s="25">
        <f>E80</f>
        <v>233.06</v>
      </c>
      <c r="F79" s="25">
        <f t="shared" ref="F79:N79" si="40">F80</f>
        <v>1000</v>
      </c>
      <c r="G79" s="25">
        <f t="shared" si="40"/>
        <v>132.72280841462606</v>
      </c>
      <c r="H79" s="25">
        <f t="shared" si="40"/>
        <v>132.72</v>
      </c>
      <c r="I79" s="25">
        <f t="shared" si="40"/>
        <v>150</v>
      </c>
      <c r="J79" s="25">
        <f t="shared" si="40"/>
        <v>150</v>
      </c>
      <c r="K79" s="25">
        <f t="shared" si="40"/>
        <v>150</v>
      </c>
      <c r="L79" s="25">
        <f t="shared" si="40"/>
        <v>0</v>
      </c>
      <c r="M79" s="211">
        <f t="shared" si="36"/>
        <v>0</v>
      </c>
      <c r="N79" s="25">
        <f t="shared" si="40"/>
        <v>150</v>
      </c>
    </row>
    <row r="80" spans="1:14" hidden="1" x14ac:dyDescent="0.25">
      <c r="A80" s="296">
        <v>3237</v>
      </c>
      <c r="B80" s="301"/>
      <c r="C80" s="302"/>
      <c r="D80" s="29" t="s">
        <v>85</v>
      </c>
      <c r="E80" s="26">
        <v>233.06</v>
      </c>
      <c r="F80" s="54">
        <v>1000</v>
      </c>
      <c r="G80" s="54">
        <f>F80/7.5345</f>
        <v>132.72280841462606</v>
      </c>
      <c r="H80" s="54">
        <v>132.72</v>
      </c>
      <c r="I80" s="54">
        <v>150</v>
      </c>
      <c r="J80" s="54">
        <v>150</v>
      </c>
      <c r="K80" s="54">
        <v>150</v>
      </c>
      <c r="L80" s="54"/>
      <c r="M80" s="211">
        <f t="shared" si="36"/>
        <v>0</v>
      </c>
      <c r="N80" s="54">
        <v>150</v>
      </c>
    </row>
    <row r="81" spans="1:14" s="27" customFormat="1" ht="25.5" hidden="1" x14ac:dyDescent="0.25">
      <c r="A81" s="293">
        <v>329</v>
      </c>
      <c r="B81" s="299"/>
      <c r="C81" s="300"/>
      <c r="D81" s="28" t="s">
        <v>74</v>
      </c>
      <c r="E81" s="25">
        <f>E82</f>
        <v>88.6</v>
      </c>
      <c r="F81" s="25">
        <f t="shared" ref="F81:N81" si="41">F82</f>
        <v>400</v>
      </c>
      <c r="G81" s="25">
        <f t="shared" si="41"/>
        <v>53.089123365850419</v>
      </c>
      <c r="H81" s="25">
        <f t="shared" si="41"/>
        <v>66.36</v>
      </c>
      <c r="I81" s="25">
        <f t="shared" si="41"/>
        <v>236</v>
      </c>
      <c r="J81" s="25">
        <f t="shared" si="41"/>
        <v>236</v>
      </c>
      <c r="K81" s="25">
        <f t="shared" si="41"/>
        <v>236</v>
      </c>
      <c r="L81" s="25">
        <f t="shared" si="41"/>
        <v>0</v>
      </c>
      <c r="M81" s="211">
        <f t="shared" si="36"/>
        <v>0</v>
      </c>
      <c r="N81" s="25">
        <f t="shared" si="41"/>
        <v>236</v>
      </c>
    </row>
    <row r="82" spans="1:14" ht="25.5" hidden="1" x14ac:dyDescent="0.25">
      <c r="A82" s="296">
        <v>3299</v>
      </c>
      <c r="B82" s="301"/>
      <c r="C82" s="302"/>
      <c r="D82" s="29" t="s">
        <v>74</v>
      </c>
      <c r="E82" s="26">
        <v>88.6</v>
      </c>
      <c r="F82" s="54">
        <v>400</v>
      </c>
      <c r="G82" s="54">
        <f>F82/7.5345</f>
        <v>53.089123365850419</v>
      </c>
      <c r="H82" s="54">
        <v>66.36</v>
      </c>
      <c r="I82" s="54">
        <v>236</v>
      </c>
      <c r="J82" s="54">
        <v>236</v>
      </c>
      <c r="K82" s="54">
        <v>236</v>
      </c>
      <c r="L82" s="54"/>
      <c r="M82" s="211">
        <f t="shared" si="36"/>
        <v>0</v>
      </c>
      <c r="N82" s="54">
        <v>236</v>
      </c>
    </row>
    <row r="83" spans="1:14" s="27" customFormat="1" x14ac:dyDescent="0.25">
      <c r="A83" s="278" t="s">
        <v>139</v>
      </c>
      <c r="B83" s="279"/>
      <c r="C83" s="280"/>
      <c r="D83" s="30" t="s">
        <v>140</v>
      </c>
      <c r="E83" s="52">
        <f t="shared" ref="E83:N84" si="42">E84</f>
        <v>0</v>
      </c>
      <c r="F83" s="52">
        <f t="shared" si="42"/>
        <v>24605.38</v>
      </c>
      <c r="G83" s="52">
        <f t="shared" si="42"/>
        <v>3265.6951357090716</v>
      </c>
      <c r="H83" s="52">
        <f t="shared" si="42"/>
        <v>3318.07</v>
      </c>
      <c r="I83" s="52">
        <f t="shared" si="42"/>
        <v>230</v>
      </c>
      <c r="J83" s="52">
        <f t="shared" si="42"/>
        <v>5000</v>
      </c>
      <c r="K83" s="52">
        <f t="shared" si="42"/>
        <v>230</v>
      </c>
      <c r="L83" s="52">
        <f t="shared" si="42"/>
        <v>0</v>
      </c>
      <c r="M83" s="211">
        <f t="shared" si="36"/>
        <v>0</v>
      </c>
      <c r="N83" s="52">
        <f t="shared" si="42"/>
        <v>5000</v>
      </c>
    </row>
    <row r="84" spans="1:14" s="27" customFormat="1" x14ac:dyDescent="0.25">
      <c r="A84" s="281" t="s">
        <v>334</v>
      </c>
      <c r="B84" s="282"/>
      <c r="C84" s="283"/>
      <c r="D84" s="31" t="s">
        <v>121</v>
      </c>
      <c r="E84" s="53">
        <f t="shared" si="42"/>
        <v>0</v>
      </c>
      <c r="F84" s="53">
        <f t="shared" si="42"/>
        <v>24605.38</v>
      </c>
      <c r="G84" s="53">
        <f t="shared" si="42"/>
        <v>3265.6951357090716</v>
      </c>
      <c r="H84" s="53">
        <f t="shared" si="42"/>
        <v>3318.07</v>
      </c>
      <c r="I84" s="53">
        <f t="shared" si="42"/>
        <v>230</v>
      </c>
      <c r="J84" s="53">
        <f t="shared" si="42"/>
        <v>5000</v>
      </c>
      <c r="K84" s="53">
        <f t="shared" si="42"/>
        <v>230</v>
      </c>
      <c r="L84" s="53">
        <f t="shared" si="42"/>
        <v>0</v>
      </c>
      <c r="M84" s="211">
        <f t="shared" si="36"/>
        <v>0</v>
      </c>
      <c r="N84" s="53">
        <f t="shared" si="42"/>
        <v>5000</v>
      </c>
    </row>
    <row r="85" spans="1:14" s="27" customFormat="1" x14ac:dyDescent="0.25">
      <c r="A85" s="309">
        <v>3</v>
      </c>
      <c r="B85" s="310"/>
      <c r="C85" s="311"/>
      <c r="D85" s="28" t="s">
        <v>14</v>
      </c>
      <c r="E85" s="25">
        <f t="shared" ref="E85:K85" si="43">E86</f>
        <v>0</v>
      </c>
      <c r="F85" s="25">
        <f t="shared" si="43"/>
        <v>24605.38</v>
      </c>
      <c r="G85" s="25">
        <f t="shared" si="43"/>
        <v>3265.6951357090716</v>
      </c>
      <c r="H85" s="25">
        <f t="shared" si="43"/>
        <v>3318.07</v>
      </c>
      <c r="I85" s="25">
        <f t="shared" si="43"/>
        <v>230</v>
      </c>
      <c r="J85" s="25">
        <f>J86+J92</f>
        <v>5000</v>
      </c>
      <c r="K85" s="25">
        <f t="shared" si="43"/>
        <v>230</v>
      </c>
      <c r="L85" s="25">
        <f>L86+L92</f>
        <v>0</v>
      </c>
      <c r="M85" s="211">
        <f t="shared" si="36"/>
        <v>0</v>
      </c>
      <c r="N85" s="25">
        <f>N86+N92</f>
        <v>5000</v>
      </c>
    </row>
    <row r="86" spans="1:14" s="27" customFormat="1" x14ac:dyDescent="0.25">
      <c r="A86" s="293">
        <v>32</v>
      </c>
      <c r="B86" s="299"/>
      <c r="C86" s="300"/>
      <c r="D86" s="28" t="s">
        <v>25</v>
      </c>
      <c r="E86" s="25">
        <f>E89</f>
        <v>0</v>
      </c>
      <c r="F86" s="25">
        <f>F89</f>
        <v>24605.38</v>
      </c>
      <c r="G86" s="25">
        <f>G89</f>
        <v>3265.6951357090716</v>
      </c>
      <c r="H86" s="25">
        <f>H89</f>
        <v>3318.07</v>
      </c>
      <c r="I86" s="25">
        <f>I89</f>
        <v>230</v>
      </c>
      <c r="J86" s="25">
        <f>J89+J87</f>
        <v>4000</v>
      </c>
      <c r="K86" s="25">
        <f>K89</f>
        <v>230</v>
      </c>
      <c r="L86" s="25">
        <f>L89+L87</f>
        <v>0</v>
      </c>
      <c r="M86" s="211">
        <f t="shared" si="36"/>
        <v>0</v>
      </c>
      <c r="N86" s="25">
        <f>N89+N87</f>
        <v>4000</v>
      </c>
    </row>
    <row r="87" spans="1:14" s="27" customFormat="1" hidden="1" x14ac:dyDescent="0.25">
      <c r="A87" s="303">
        <v>323</v>
      </c>
      <c r="B87" s="304"/>
      <c r="C87" s="305"/>
      <c r="D87" s="120" t="s">
        <v>84</v>
      </c>
      <c r="E87" s="88"/>
      <c r="F87" s="88"/>
      <c r="G87" s="88"/>
      <c r="H87" s="88"/>
      <c r="I87" s="88">
        <f>I88</f>
        <v>0</v>
      </c>
      <c r="J87" s="88">
        <f>J88</f>
        <v>600</v>
      </c>
      <c r="K87" s="25"/>
      <c r="L87" s="88">
        <f>L88</f>
        <v>0</v>
      </c>
      <c r="M87" s="211">
        <f t="shared" si="36"/>
        <v>0</v>
      </c>
      <c r="N87" s="88">
        <f>N88</f>
        <v>600</v>
      </c>
    </row>
    <row r="88" spans="1:14" s="27" customFormat="1" hidden="1" x14ac:dyDescent="0.25">
      <c r="A88" s="306">
        <v>3231</v>
      </c>
      <c r="B88" s="307"/>
      <c r="C88" s="308"/>
      <c r="D88" s="121" t="s">
        <v>126</v>
      </c>
      <c r="E88" s="92"/>
      <c r="F88" s="92"/>
      <c r="G88" s="92"/>
      <c r="H88" s="92"/>
      <c r="I88" s="92">
        <v>0</v>
      </c>
      <c r="J88" s="92">
        <v>600</v>
      </c>
      <c r="K88" s="25"/>
      <c r="L88" s="92"/>
      <c r="M88" s="211">
        <f t="shared" si="36"/>
        <v>0</v>
      </c>
      <c r="N88" s="92">
        <v>600</v>
      </c>
    </row>
    <row r="89" spans="1:14" s="27" customFormat="1" ht="25.5" hidden="1" x14ac:dyDescent="0.25">
      <c r="A89" s="293">
        <v>329</v>
      </c>
      <c r="B89" s="299"/>
      <c r="C89" s="300"/>
      <c r="D89" s="28" t="s">
        <v>74</v>
      </c>
      <c r="E89" s="25">
        <f>SUM(E90:E91)</f>
        <v>0</v>
      </c>
      <c r="F89" s="25">
        <f t="shared" ref="F89:K89" si="44">SUM(F90:F91)</f>
        <v>24605.38</v>
      </c>
      <c r="G89" s="25">
        <f t="shared" si="44"/>
        <v>3265.6951357090716</v>
      </c>
      <c r="H89" s="25">
        <f t="shared" si="44"/>
        <v>3318.07</v>
      </c>
      <c r="I89" s="25">
        <f t="shared" si="44"/>
        <v>230</v>
      </c>
      <c r="J89" s="25">
        <f t="shared" si="44"/>
        <v>3400</v>
      </c>
      <c r="K89" s="25">
        <f t="shared" si="44"/>
        <v>230</v>
      </c>
      <c r="L89" s="25">
        <f t="shared" ref="L89:N89" si="45">SUM(L90:L91)</f>
        <v>0</v>
      </c>
      <c r="M89" s="211">
        <f t="shared" si="36"/>
        <v>0</v>
      </c>
      <c r="N89" s="25">
        <f t="shared" si="45"/>
        <v>3400</v>
      </c>
    </row>
    <row r="90" spans="1:14" ht="25.5" hidden="1" x14ac:dyDescent="0.25">
      <c r="A90" s="296">
        <v>3291</v>
      </c>
      <c r="B90" s="301"/>
      <c r="C90" s="302"/>
      <c r="D90" s="29" t="s">
        <v>141</v>
      </c>
      <c r="E90" s="26">
        <v>0</v>
      </c>
      <c r="F90" s="54">
        <v>5605.38</v>
      </c>
      <c r="G90" s="54">
        <f>F90/7.5345</f>
        <v>743.96177583117651</v>
      </c>
      <c r="H90" s="54">
        <v>796.34</v>
      </c>
      <c r="I90" s="54">
        <v>100</v>
      </c>
      <c r="J90" s="54">
        <v>1400</v>
      </c>
      <c r="K90" s="54">
        <v>100</v>
      </c>
      <c r="L90" s="54"/>
      <c r="M90" s="211">
        <f t="shared" si="36"/>
        <v>0</v>
      </c>
      <c r="N90" s="54">
        <v>1400</v>
      </c>
    </row>
    <row r="91" spans="1:14" ht="25.5" hidden="1" x14ac:dyDescent="0.25">
      <c r="A91" s="296">
        <v>3299</v>
      </c>
      <c r="B91" s="301"/>
      <c r="C91" s="302"/>
      <c r="D91" s="29" t="s">
        <v>74</v>
      </c>
      <c r="E91" s="26">
        <v>0</v>
      </c>
      <c r="F91" s="54">
        <v>19000</v>
      </c>
      <c r="G91" s="54">
        <f>F91/7.5345</f>
        <v>2521.7333598778951</v>
      </c>
      <c r="H91" s="54">
        <v>2521.73</v>
      </c>
      <c r="I91" s="54">
        <v>130</v>
      </c>
      <c r="J91" s="54">
        <v>2000</v>
      </c>
      <c r="K91" s="54">
        <v>130</v>
      </c>
      <c r="L91" s="54"/>
      <c r="M91" s="211">
        <f t="shared" si="36"/>
        <v>0</v>
      </c>
      <c r="N91" s="54">
        <v>2000</v>
      </c>
    </row>
    <row r="92" spans="1:14" ht="25.5" x14ac:dyDescent="0.25">
      <c r="A92" s="174">
        <v>36</v>
      </c>
      <c r="B92" s="175"/>
      <c r="C92" s="176"/>
      <c r="D92" s="120" t="s">
        <v>369</v>
      </c>
      <c r="E92" s="88"/>
      <c r="F92" s="88"/>
      <c r="G92" s="88"/>
      <c r="H92" s="88"/>
      <c r="I92" s="88"/>
      <c r="J92" s="88">
        <f>J93</f>
        <v>1000</v>
      </c>
      <c r="K92" s="26"/>
      <c r="L92" s="88">
        <f>L93</f>
        <v>0</v>
      </c>
      <c r="M92" s="211">
        <f t="shared" si="36"/>
        <v>0</v>
      </c>
      <c r="N92" s="88">
        <f>N93</f>
        <v>1000</v>
      </c>
    </row>
    <row r="93" spans="1:14" ht="25.5" hidden="1" x14ac:dyDescent="0.25">
      <c r="A93" s="174">
        <v>369</v>
      </c>
      <c r="B93" s="175"/>
      <c r="C93" s="176"/>
      <c r="D93" s="120" t="s">
        <v>367</v>
      </c>
      <c r="E93" s="88"/>
      <c r="F93" s="88"/>
      <c r="G93" s="88"/>
      <c r="H93" s="88"/>
      <c r="I93" s="88"/>
      <c r="J93" s="88">
        <f>J94</f>
        <v>1000</v>
      </c>
      <c r="K93" s="26"/>
      <c r="L93" s="88">
        <f>L94</f>
        <v>0</v>
      </c>
      <c r="M93" s="211">
        <f t="shared" si="36"/>
        <v>0</v>
      </c>
      <c r="N93" s="88">
        <f>N94</f>
        <v>1000</v>
      </c>
    </row>
    <row r="94" spans="1:14" ht="38.25" hidden="1" x14ac:dyDescent="0.25">
      <c r="A94" s="40">
        <v>36911</v>
      </c>
      <c r="B94" s="41"/>
      <c r="C94" s="42"/>
      <c r="D94" s="29" t="s">
        <v>368</v>
      </c>
      <c r="E94" s="26"/>
      <c r="F94" s="26"/>
      <c r="G94" s="26"/>
      <c r="H94" s="26"/>
      <c r="I94" s="26"/>
      <c r="J94" s="26">
        <v>1000</v>
      </c>
      <c r="K94" s="26"/>
      <c r="L94" s="26"/>
      <c r="M94" s="211">
        <f t="shared" si="36"/>
        <v>0</v>
      </c>
      <c r="N94" s="26">
        <v>1000</v>
      </c>
    </row>
    <row r="95" spans="1:14" s="27" customFormat="1" x14ac:dyDescent="0.25">
      <c r="A95" s="278" t="s">
        <v>142</v>
      </c>
      <c r="B95" s="279"/>
      <c r="C95" s="280"/>
      <c r="D95" s="30" t="s">
        <v>143</v>
      </c>
      <c r="E95" s="52">
        <f t="shared" ref="E95:N99" si="46">E96</f>
        <v>0</v>
      </c>
      <c r="F95" s="52">
        <f t="shared" si="46"/>
        <v>0</v>
      </c>
      <c r="G95" s="52">
        <f t="shared" si="46"/>
        <v>0</v>
      </c>
      <c r="H95" s="52">
        <f t="shared" si="46"/>
        <v>0</v>
      </c>
      <c r="I95" s="52"/>
      <c r="J95" s="52">
        <f t="shared" si="46"/>
        <v>0</v>
      </c>
      <c r="K95" s="52">
        <f t="shared" si="46"/>
        <v>0</v>
      </c>
      <c r="L95" s="52">
        <f t="shared" si="46"/>
        <v>0</v>
      </c>
      <c r="M95" s="211" t="e">
        <f t="shared" si="36"/>
        <v>#DIV/0!</v>
      </c>
      <c r="N95" s="52">
        <f t="shared" si="46"/>
        <v>0</v>
      </c>
    </row>
    <row r="96" spans="1:14" s="27" customFormat="1" x14ac:dyDescent="0.25">
      <c r="A96" s="281" t="s">
        <v>120</v>
      </c>
      <c r="B96" s="282"/>
      <c r="C96" s="283"/>
      <c r="D96" s="31" t="s">
        <v>121</v>
      </c>
      <c r="E96" s="53">
        <f t="shared" si="46"/>
        <v>0</v>
      </c>
      <c r="F96" s="53">
        <f t="shared" si="46"/>
        <v>0</v>
      </c>
      <c r="G96" s="53">
        <f t="shared" si="46"/>
        <v>0</v>
      </c>
      <c r="H96" s="53">
        <f t="shared" si="46"/>
        <v>0</v>
      </c>
      <c r="I96" s="53"/>
      <c r="J96" s="53">
        <f t="shared" si="46"/>
        <v>0</v>
      </c>
      <c r="K96" s="53">
        <f t="shared" si="46"/>
        <v>0</v>
      </c>
      <c r="L96" s="53">
        <f t="shared" si="46"/>
        <v>0</v>
      </c>
      <c r="M96" s="211" t="e">
        <f t="shared" si="36"/>
        <v>#DIV/0!</v>
      </c>
      <c r="N96" s="53">
        <f t="shared" si="46"/>
        <v>0</v>
      </c>
    </row>
    <row r="97" spans="1:14" s="27" customFormat="1" x14ac:dyDescent="0.25">
      <c r="A97" s="309">
        <v>3</v>
      </c>
      <c r="B97" s="310"/>
      <c r="C97" s="311"/>
      <c r="D97" s="28" t="s">
        <v>14</v>
      </c>
      <c r="E97" s="25">
        <f t="shared" si="46"/>
        <v>0</v>
      </c>
      <c r="F97" s="25">
        <f t="shared" si="46"/>
        <v>0</v>
      </c>
      <c r="G97" s="25">
        <f t="shared" si="46"/>
        <v>0</v>
      </c>
      <c r="H97" s="25">
        <f t="shared" si="46"/>
        <v>0</v>
      </c>
      <c r="I97" s="25"/>
      <c r="J97" s="25">
        <f t="shared" si="46"/>
        <v>0</v>
      </c>
      <c r="K97" s="25">
        <f t="shared" si="46"/>
        <v>0</v>
      </c>
      <c r="L97" s="25">
        <f t="shared" si="46"/>
        <v>0</v>
      </c>
      <c r="M97" s="211" t="e">
        <f t="shared" si="36"/>
        <v>#DIV/0!</v>
      </c>
      <c r="N97" s="25">
        <f t="shared" si="46"/>
        <v>0</v>
      </c>
    </row>
    <row r="98" spans="1:14" s="27" customFormat="1" x14ac:dyDescent="0.25">
      <c r="A98" s="293">
        <v>32</v>
      </c>
      <c r="B98" s="299"/>
      <c r="C98" s="300"/>
      <c r="D98" s="28" t="s">
        <v>25</v>
      </c>
      <c r="E98" s="25">
        <f t="shared" si="46"/>
        <v>0</v>
      </c>
      <c r="F98" s="25">
        <f t="shared" si="46"/>
        <v>0</v>
      </c>
      <c r="G98" s="25">
        <f t="shared" si="46"/>
        <v>0</v>
      </c>
      <c r="H98" s="25">
        <f t="shared" si="46"/>
        <v>0</v>
      </c>
      <c r="I98" s="25"/>
      <c r="J98" s="25">
        <f t="shared" si="46"/>
        <v>0</v>
      </c>
      <c r="K98" s="25">
        <f t="shared" si="46"/>
        <v>0</v>
      </c>
      <c r="L98" s="25">
        <f t="shared" si="46"/>
        <v>0</v>
      </c>
      <c r="M98" s="211" t="e">
        <f t="shared" si="36"/>
        <v>#DIV/0!</v>
      </c>
      <c r="N98" s="25">
        <f t="shared" si="46"/>
        <v>0</v>
      </c>
    </row>
    <row r="99" spans="1:14" s="27" customFormat="1" ht="25.5" hidden="1" x14ac:dyDescent="0.25">
      <c r="A99" s="293">
        <v>329</v>
      </c>
      <c r="B99" s="299"/>
      <c r="C99" s="300"/>
      <c r="D99" s="28" t="s">
        <v>74</v>
      </c>
      <c r="E99" s="25">
        <f t="shared" si="46"/>
        <v>0</v>
      </c>
      <c r="F99" s="25">
        <f t="shared" si="46"/>
        <v>0</v>
      </c>
      <c r="G99" s="25">
        <f t="shared" si="46"/>
        <v>0</v>
      </c>
      <c r="H99" s="25">
        <f t="shared" si="46"/>
        <v>0</v>
      </c>
      <c r="I99" s="25"/>
      <c r="J99" s="25">
        <f t="shared" si="46"/>
        <v>0</v>
      </c>
      <c r="K99" s="25">
        <f t="shared" si="46"/>
        <v>0</v>
      </c>
      <c r="L99" s="25">
        <f t="shared" si="46"/>
        <v>0</v>
      </c>
      <c r="M99" s="211" t="e">
        <f t="shared" si="36"/>
        <v>#DIV/0!</v>
      </c>
      <c r="N99" s="25">
        <f t="shared" si="46"/>
        <v>0</v>
      </c>
    </row>
    <row r="100" spans="1:14" ht="25.5" hidden="1" x14ac:dyDescent="0.25">
      <c r="A100" s="296">
        <v>3299</v>
      </c>
      <c r="B100" s="301"/>
      <c r="C100" s="302"/>
      <c r="D100" s="29" t="s">
        <v>74</v>
      </c>
      <c r="E100" s="26"/>
      <c r="F100" s="54"/>
      <c r="G100" s="54"/>
      <c r="H100" s="54"/>
      <c r="I100" s="54"/>
      <c r="J100" s="54"/>
      <c r="K100" s="55"/>
      <c r="L100" s="54"/>
      <c r="M100" s="211" t="e">
        <f t="shared" si="36"/>
        <v>#DIV/0!</v>
      </c>
      <c r="N100" s="54"/>
    </row>
    <row r="101" spans="1:14" s="27" customFormat="1" ht="25.5" x14ac:dyDescent="0.25">
      <c r="A101" s="278" t="s">
        <v>144</v>
      </c>
      <c r="B101" s="279"/>
      <c r="C101" s="280"/>
      <c r="D101" s="30" t="s">
        <v>145</v>
      </c>
      <c r="E101" s="52">
        <f t="shared" ref="E101:N111" si="47">E102</f>
        <v>0</v>
      </c>
      <c r="F101" s="52">
        <f t="shared" si="47"/>
        <v>0</v>
      </c>
      <c r="G101" s="52">
        <f t="shared" si="47"/>
        <v>0</v>
      </c>
      <c r="H101" s="52">
        <f t="shared" si="47"/>
        <v>0</v>
      </c>
      <c r="I101" s="52"/>
      <c r="J101" s="52">
        <f t="shared" si="47"/>
        <v>1100</v>
      </c>
      <c r="K101" s="52">
        <f t="shared" si="47"/>
        <v>0</v>
      </c>
      <c r="L101" s="52">
        <f t="shared" si="47"/>
        <v>0</v>
      </c>
      <c r="M101" s="211">
        <f t="shared" si="36"/>
        <v>0</v>
      </c>
      <c r="N101" s="52">
        <f t="shared" si="47"/>
        <v>1100</v>
      </c>
    </row>
    <row r="102" spans="1:14" s="27" customFormat="1" x14ac:dyDescent="0.25">
      <c r="A102" s="281" t="s">
        <v>334</v>
      </c>
      <c r="B102" s="282"/>
      <c r="C102" s="283"/>
      <c r="D102" s="31" t="s">
        <v>121</v>
      </c>
      <c r="E102" s="53">
        <f t="shared" si="47"/>
        <v>0</v>
      </c>
      <c r="F102" s="53">
        <f t="shared" si="47"/>
        <v>0</v>
      </c>
      <c r="G102" s="53">
        <f t="shared" si="47"/>
        <v>0</v>
      </c>
      <c r="H102" s="53">
        <f t="shared" si="47"/>
        <v>0</v>
      </c>
      <c r="I102" s="53"/>
      <c r="J102" s="53">
        <f t="shared" si="47"/>
        <v>1100</v>
      </c>
      <c r="K102" s="53">
        <f t="shared" si="47"/>
        <v>0</v>
      </c>
      <c r="L102" s="53">
        <f t="shared" si="47"/>
        <v>0</v>
      </c>
      <c r="M102" s="211">
        <f t="shared" si="36"/>
        <v>0</v>
      </c>
      <c r="N102" s="53">
        <f t="shared" si="47"/>
        <v>1100</v>
      </c>
    </row>
    <row r="103" spans="1:14" s="27" customFormat="1" x14ac:dyDescent="0.25">
      <c r="A103" s="309">
        <v>3</v>
      </c>
      <c r="B103" s="310"/>
      <c r="C103" s="311"/>
      <c r="D103" s="28" t="s">
        <v>14</v>
      </c>
      <c r="E103" s="25">
        <f t="shared" si="47"/>
        <v>0</v>
      </c>
      <c r="F103" s="25">
        <f t="shared" si="47"/>
        <v>0</v>
      </c>
      <c r="G103" s="25">
        <f t="shared" si="47"/>
        <v>0</v>
      </c>
      <c r="H103" s="25">
        <f t="shared" si="47"/>
        <v>0</v>
      </c>
      <c r="I103" s="25"/>
      <c r="J103" s="25">
        <f t="shared" si="47"/>
        <v>1100</v>
      </c>
      <c r="K103" s="25">
        <f t="shared" si="47"/>
        <v>0</v>
      </c>
      <c r="L103" s="25">
        <f t="shared" si="47"/>
        <v>0</v>
      </c>
      <c r="M103" s="211">
        <f t="shared" si="36"/>
        <v>0</v>
      </c>
      <c r="N103" s="25">
        <f t="shared" si="47"/>
        <v>1100</v>
      </c>
    </row>
    <row r="104" spans="1:14" s="27" customFormat="1" x14ac:dyDescent="0.25">
      <c r="A104" s="293">
        <v>32</v>
      </c>
      <c r="B104" s="299"/>
      <c r="C104" s="300"/>
      <c r="D104" s="28" t="s">
        <v>25</v>
      </c>
      <c r="E104" s="25">
        <f t="shared" si="47"/>
        <v>0</v>
      </c>
      <c r="F104" s="25">
        <f t="shared" si="47"/>
        <v>0</v>
      </c>
      <c r="G104" s="25">
        <f t="shared" si="47"/>
        <v>0</v>
      </c>
      <c r="H104" s="25">
        <f t="shared" si="47"/>
        <v>0</v>
      </c>
      <c r="I104" s="25"/>
      <c r="J104" s="25">
        <f t="shared" si="47"/>
        <v>1100</v>
      </c>
      <c r="K104" s="25">
        <f t="shared" si="47"/>
        <v>0</v>
      </c>
      <c r="L104" s="25">
        <f t="shared" si="47"/>
        <v>0</v>
      </c>
      <c r="M104" s="211">
        <f t="shared" si="36"/>
        <v>0</v>
      </c>
      <c r="N104" s="25">
        <f t="shared" si="47"/>
        <v>1100</v>
      </c>
    </row>
    <row r="105" spans="1:14" s="27" customFormat="1" ht="25.5" hidden="1" x14ac:dyDescent="0.25">
      <c r="A105" s="293">
        <v>329</v>
      </c>
      <c r="B105" s="299"/>
      <c r="C105" s="300"/>
      <c r="D105" s="28" t="s">
        <v>74</v>
      </c>
      <c r="E105" s="25">
        <f t="shared" si="47"/>
        <v>0</v>
      </c>
      <c r="F105" s="25">
        <f t="shared" si="47"/>
        <v>0</v>
      </c>
      <c r="G105" s="25">
        <f t="shared" si="47"/>
        <v>0</v>
      </c>
      <c r="H105" s="25">
        <f t="shared" si="47"/>
        <v>0</v>
      </c>
      <c r="I105" s="25"/>
      <c r="J105" s="25">
        <f t="shared" si="47"/>
        <v>1100</v>
      </c>
      <c r="K105" s="25">
        <f t="shared" si="47"/>
        <v>0</v>
      </c>
      <c r="L105" s="25">
        <f t="shared" si="47"/>
        <v>0</v>
      </c>
      <c r="M105" s="211">
        <f t="shared" si="36"/>
        <v>0</v>
      </c>
      <c r="N105" s="25">
        <f t="shared" si="47"/>
        <v>1100</v>
      </c>
    </row>
    <row r="106" spans="1:14" ht="25.5" hidden="1" x14ac:dyDescent="0.25">
      <c r="A106" s="296">
        <v>3299</v>
      </c>
      <c r="B106" s="301"/>
      <c r="C106" s="302"/>
      <c r="D106" s="29" t="s">
        <v>74</v>
      </c>
      <c r="E106" s="26"/>
      <c r="F106" s="54"/>
      <c r="G106" s="54"/>
      <c r="H106" s="54"/>
      <c r="I106" s="54"/>
      <c r="J106" s="54">
        <v>1100</v>
      </c>
      <c r="K106" s="55"/>
      <c r="L106" s="54"/>
      <c r="M106" s="211">
        <f t="shared" si="36"/>
        <v>0</v>
      </c>
      <c r="N106" s="54">
        <v>1100</v>
      </c>
    </row>
    <row r="107" spans="1:14" s="27" customFormat="1" x14ac:dyDescent="0.25">
      <c r="A107" s="278" t="s">
        <v>211</v>
      </c>
      <c r="B107" s="279"/>
      <c r="C107" s="280"/>
      <c r="D107" s="30" t="s">
        <v>194</v>
      </c>
      <c r="E107" s="52">
        <f t="shared" ref="E107:E111" si="48">E108</f>
        <v>0</v>
      </c>
      <c r="F107" s="52">
        <f t="shared" si="47"/>
        <v>0</v>
      </c>
      <c r="G107" s="52">
        <f t="shared" si="47"/>
        <v>0</v>
      </c>
      <c r="H107" s="52">
        <f t="shared" si="47"/>
        <v>0</v>
      </c>
      <c r="I107" s="52"/>
      <c r="J107" s="52">
        <f t="shared" si="47"/>
        <v>0</v>
      </c>
      <c r="K107" s="52">
        <f t="shared" si="47"/>
        <v>0</v>
      </c>
      <c r="L107" s="52">
        <f t="shared" si="47"/>
        <v>0</v>
      </c>
      <c r="M107" s="211" t="e">
        <f t="shared" si="36"/>
        <v>#DIV/0!</v>
      </c>
      <c r="N107" s="52">
        <f t="shared" si="47"/>
        <v>0</v>
      </c>
    </row>
    <row r="108" spans="1:14" s="27" customFormat="1" x14ac:dyDescent="0.25">
      <c r="A108" s="281" t="s">
        <v>120</v>
      </c>
      <c r="B108" s="282"/>
      <c r="C108" s="283"/>
      <c r="D108" s="31" t="s">
        <v>121</v>
      </c>
      <c r="E108" s="53">
        <f t="shared" si="48"/>
        <v>0</v>
      </c>
      <c r="F108" s="53">
        <f t="shared" si="47"/>
        <v>0</v>
      </c>
      <c r="G108" s="53">
        <f t="shared" si="47"/>
        <v>0</v>
      </c>
      <c r="H108" s="53">
        <f t="shared" si="47"/>
        <v>0</v>
      </c>
      <c r="I108" s="53"/>
      <c r="J108" s="53">
        <f t="shared" si="47"/>
        <v>0</v>
      </c>
      <c r="K108" s="53">
        <f t="shared" si="47"/>
        <v>0</v>
      </c>
      <c r="L108" s="53">
        <f t="shared" si="47"/>
        <v>0</v>
      </c>
      <c r="M108" s="211" t="e">
        <f t="shared" si="36"/>
        <v>#DIV/0!</v>
      </c>
      <c r="N108" s="53">
        <f t="shared" si="47"/>
        <v>0</v>
      </c>
    </row>
    <row r="109" spans="1:14" s="27" customFormat="1" x14ac:dyDescent="0.25">
      <c r="A109" s="309">
        <v>3</v>
      </c>
      <c r="B109" s="310"/>
      <c r="C109" s="311"/>
      <c r="D109" s="28" t="s">
        <v>14</v>
      </c>
      <c r="E109" s="25">
        <f t="shared" si="48"/>
        <v>0</v>
      </c>
      <c r="F109" s="25">
        <f t="shared" si="47"/>
        <v>0</v>
      </c>
      <c r="G109" s="25">
        <f t="shared" si="47"/>
        <v>0</v>
      </c>
      <c r="H109" s="25">
        <f t="shared" si="47"/>
        <v>0</v>
      </c>
      <c r="I109" s="25"/>
      <c r="J109" s="25">
        <f t="shared" si="47"/>
        <v>0</v>
      </c>
      <c r="K109" s="25">
        <f t="shared" si="47"/>
        <v>0</v>
      </c>
      <c r="L109" s="25">
        <f t="shared" si="47"/>
        <v>0</v>
      </c>
      <c r="M109" s="211" t="e">
        <f t="shared" si="36"/>
        <v>#DIV/0!</v>
      </c>
      <c r="N109" s="25">
        <f t="shared" si="47"/>
        <v>0</v>
      </c>
    </row>
    <row r="110" spans="1:14" s="27" customFormat="1" x14ac:dyDescent="0.25">
      <c r="A110" s="293">
        <v>32</v>
      </c>
      <c r="B110" s="299"/>
      <c r="C110" s="300"/>
      <c r="D110" s="28" t="s">
        <v>25</v>
      </c>
      <c r="E110" s="25">
        <f t="shared" si="48"/>
        <v>0</v>
      </c>
      <c r="F110" s="25">
        <f t="shared" si="47"/>
        <v>0</v>
      </c>
      <c r="G110" s="25">
        <f t="shared" si="47"/>
        <v>0</v>
      </c>
      <c r="H110" s="25">
        <f t="shared" si="47"/>
        <v>0</v>
      </c>
      <c r="I110" s="25"/>
      <c r="J110" s="25">
        <f t="shared" si="47"/>
        <v>0</v>
      </c>
      <c r="K110" s="25">
        <f t="shared" si="47"/>
        <v>0</v>
      </c>
      <c r="L110" s="25">
        <f t="shared" si="47"/>
        <v>0</v>
      </c>
      <c r="M110" s="211" t="e">
        <f t="shared" si="36"/>
        <v>#DIV/0!</v>
      </c>
      <c r="N110" s="25">
        <f t="shared" si="47"/>
        <v>0</v>
      </c>
    </row>
    <row r="111" spans="1:14" s="27" customFormat="1" ht="25.5" hidden="1" x14ac:dyDescent="0.25">
      <c r="A111" s="293">
        <v>329</v>
      </c>
      <c r="B111" s="299"/>
      <c r="C111" s="300"/>
      <c r="D111" s="28" t="s">
        <v>74</v>
      </c>
      <c r="E111" s="25">
        <f t="shared" si="48"/>
        <v>0</v>
      </c>
      <c r="F111" s="25">
        <f t="shared" si="47"/>
        <v>0</v>
      </c>
      <c r="G111" s="25">
        <f t="shared" si="47"/>
        <v>0</v>
      </c>
      <c r="H111" s="25">
        <f t="shared" si="47"/>
        <v>0</v>
      </c>
      <c r="I111" s="25"/>
      <c r="J111" s="25">
        <f t="shared" si="47"/>
        <v>0</v>
      </c>
      <c r="K111" s="25">
        <f t="shared" si="47"/>
        <v>0</v>
      </c>
      <c r="L111" s="25">
        <f t="shared" si="47"/>
        <v>0</v>
      </c>
      <c r="M111" s="211" t="e">
        <f t="shared" si="36"/>
        <v>#DIV/0!</v>
      </c>
      <c r="N111" s="25">
        <f t="shared" si="47"/>
        <v>0</v>
      </c>
    </row>
    <row r="112" spans="1:14" ht="25.5" hidden="1" x14ac:dyDescent="0.25">
      <c r="A112" s="296">
        <v>3299</v>
      </c>
      <c r="B112" s="301"/>
      <c r="C112" s="302"/>
      <c r="D112" s="29" t="s">
        <v>74</v>
      </c>
      <c r="E112" s="26"/>
      <c r="F112" s="54"/>
      <c r="G112" s="54"/>
      <c r="H112" s="54"/>
      <c r="I112" s="54"/>
      <c r="J112" s="54"/>
      <c r="K112" s="55"/>
      <c r="L112" s="54"/>
      <c r="M112" s="211" t="e">
        <f t="shared" si="36"/>
        <v>#DIV/0!</v>
      </c>
      <c r="N112" s="54"/>
    </row>
    <row r="113" spans="1:14" s="27" customFormat="1" x14ac:dyDescent="0.25">
      <c r="A113" s="278" t="s">
        <v>146</v>
      </c>
      <c r="B113" s="279"/>
      <c r="C113" s="280"/>
      <c r="D113" s="30" t="s">
        <v>147</v>
      </c>
      <c r="E113" s="52">
        <f t="shared" ref="E113:N117" si="49">E114</f>
        <v>530.89</v>
      </c>
      <c r="F113" s="52">
        <f t="shared" si="49"/>
        <v>3913.04</v>
      </c>
      <c r="G113" s="52">
        <f t="shared" si="49"/>
        <v>519.34965823876826</v>
      </c>
      <c r="H113" s="52">
        <f t="shared" si="49"/>
        <v>519.34</v>
      </c>
      <c r="I113" s="52">
        <f t="shared" si="49"/>
        <v>531</v>
      </c>
      <c r="J113" s="52">
        <f t="shared" si="49"/>
        <v>531</v>
      </c>
      <c r="K113" s="52">
        <f t="shared" si="49"/>
        <v>531</v>
      </c>
      <c r="L113" s="52">
        <f t="shared" si="49"/>
        <v>0</v>
      </c>
      <c r="M113" s="211">
        <f t="shared" si="36"/>
        <v>0</v>
      </c>
      <c r="N113" s="52">
        <f t="shared" si="49"/>
        <v>531</v>
      </c>
    </row>
    <row r="114" spans="1:14" s="27" customFormat="1" x14ac:dyDescent="0.25">
      <c r="A114" s="281" t="s">
        <v>334</v>
      </c>
      <c r="B114" s="282"/>
      <c r="C114" s="283"/>
      <c r="D114" s="31" t="s">
        <v>121</v>
      </c>
      <c r="E114" s="53">
        <f t="shared" si="49"/>
        <v>530.89</v>
      </c>
      <c r="F114" s="53">
        <f t="shared" si="49"/>
        <v>3913.04</v>
      </c>
      <c r="G114" s="53">
        <f t="shared" si="49"/>
        <v>519.34965823876826</v>
      </c>
      <c r="H114" s="53">
        <f t="shared" si="49"/>
        <v>519.34</v>
      </c>
      <c r="I114" s="53">
        <f t="shared" si="49"/>
        <v>531</v>
      </c>
      <c r="J114" s="53">
        <f t="shared" si="49"/>
        <v>531</v>
      </c>
      <c r="K114" s="53">
        <f t="shared" si="49"/>
        <v>531</v>
      </c>
      <c r="L114" s="53">
        <f t="shared" si="49"/>
        <v>0</v>
      </c>
      <c r="M114" s="211">
        <f t="shared" si="36"/>
        <v>0</v>
      </c>
      <c r="N114" s="53">
        <f t="shared" si="49"/>
        <v>531</v>
      </c>
    </row>
    <row r="115" spans="1:14" s="27" customFormat="1" x14ac:dyDescent="0.25">
      <c r="A115" s="309">
        <v>3</v>
      </c>
      <c r="B115" s="310"/>
      <c r="C115" s="311"/>
      <c r="D115" s="28" t="s">
        <v>14</v>
      </c>
      <c r="E115" s="25">
        <f t="shared" si="49"/>
        <v>530.89</v>
      </c>
      <c r="F115" s="25">
        <f t="shared" si="49"/>
        <v>3913.04</v>
      </c>
      <c r="G115" s="25">
        <f t="shared" si="49"/>
        <v>519.34965823876826</v>
      </c>
      <c r="H115" s="25">
        <f t="shared" si="49"/>
        <v>519.34</v>
      </c>
      <c r="I115" s="25">
        <f t="shared" si="49"/>
        <v>531</v>
      </c>
      <c r="J115" s="25">
        <f t="shared" si="49"/>
        <v>531</v>
      </c>
      <c r="K115" s="25">
        <f t="shared" si="49"/>
        <v>531</v>
      </c>
      <c r="L115" s="25">
        <f t="shared" si="49"/>
        <v>0</v>
      </c>
      <c r="M115" s="211">
        <f t="shared" si="36"/>
        <v>0</v>
      </c>
      <c r="N115" s="25">
        <f t="shared" si="49"/>
        <v>531</v>
      </c>
    </row>
    <row r="116" spans="1:14" s="27" customFormat="1" x14ac:dyDescent="0.25">
      <c r="A116" s="293">
        <v>32</v>
      </c>
      <c r="B116" s="299"/>
      <c r="C116" s="300"/>
      <c r="D116" s="28" t="s">
        <v>25</v>
      </c>
      <c r="E116" s="25">
        <f t="shared" si="49"/>
        <v>530.89</v>
      </c>
      <c r="F116" s="25">
        <f t="shared" si="49"/>
        <v>3913.04</v>
      </c>
      <c r="G116" s="25">
        <f t="shared" si="49"/>
        <v>519.34965823876826</v>
      </c>
      <c r="H116" s="25">
        <f t="shared" si="49"/>
        <v>519.34</v>
      </c>
      <c r="I116" s="25">
        <f t="shared" si="49"/>
        <v>531</v>
      </c>
      <c r="J116" s="25">
        <f t="shared" si="49"/>
        <v>531</v>
      </c>
      <c r="K116" s="25">
        <f t="shared" si="49"/>
        <v>531</v>
      </c>
      <c r="L116" s="25">
        <f t="shared" si="49"/>
        <v>0</v>
      </c>
      <c r="M116" s="211">
        <f t="shared" si="36"/>
        <v>0</v>
      </c>
      <c r="N116" s="25">
        <f t="shared" si="49"/>
        <v>531</v>
      </c>
    </row>
    <row r="117" spans="1:14" s="27" customFormat="1" ht="25.5" hidden="1" x14ac:dyDescent="0.25">
      <c r="A117" s="293">
        <v>323</v>
      </c>
      <c r="B117" s="299"/>
      <c r="C117" s="300"/>
      <c r="D117" s="28" t="s">
        <v>74</v>
      </c>
      <c r="E117" s="25">
        <f t="shared" si="49"/>
        <v>530.89</v>
      </c>
      <c r="F117" s="25">
        <f t="shared" si="49"/>
        <v>3913.04</v>
      </c>
      <c r="G117" s="25">
        <f t="shared" si="49"/>
        <v>519.34965823876826</v>
      </c>
      <c r="H117" s="25">
        <f t="shared" si="49"/>
        <v>519.34</v>
      </c>
      <c r="I117" s="25">
        <f>I118</f>
        <v>531</v>
      </c>
      <c r="J117" s="25">
        <f t="shared" si="49"/>
        <v>531</v>
      </c>
      <c r="K117" s="25">
        <f t="shared" si="49"/>
        <v>531</v>
      </c>
      <c r="L117" s="25">
        <f t="shared" si="49"/>
        <v>0</v>
      </c>
      <c r="M117" s="211">
        <f t="shared" si="36"/>
        <v>0</v>
      </c>
      <c r="N117" s="25">
        <f t="shared" si="49"/>
        <v>531</v>
      </c>
    </row>
    <row r="118" spans="1:14" ht="25.5" hidden="1" x14ac:dyDescent="0.25">
      <c r="A118" s="296">
        <v>3237</v>
      </c>
      <c r="B118" s="301"/>
      <c r="C118" s="302"/>
      <c r="D118" s="29" t="s">
        <v>74</v>
      </c>
      <c r="E118" s="26">
        <v>530.89</v>
      </c>
      <c r="F118" s="54">
        <v>3913.04</v>
      </c>
      <c r="G118" s="54">
        <f>F118/7.5345</f>
        <v>519.34965823876826</v>
      </c>
      <c r="H118" s="54">
        <v>519.34</v>
      </c>
      <c r="I118" s="54">
        <v>531</v>
      </c>
      <c r="J118" s="54">
        <v>531</v>
      </c>
      <c r="K118" s="54">
        <v>531</v>
      </c>
      <c r="L118" s="54"/>
      <c r="M118" s="211">
        <f t="shared" si="36"/>
        <v>0</v>
      </c>
      <c r="N118" s="54">
        <v>531</v>
      </c>
    </row>
    <row r="119" spans="1:14" s="27" customFormat="1" x14ac:dyDescent="0.25">
      <c r="A119" s="278" t="s">
        <v>148</v>
      </c>
      <c r="B119" s="279"/>
      <c r="C119" s="280"/>
      <c r="D119" s="30" t="s">
        <v>149</v>
      </c>
      <c r="E119" s="52">
        <f>E120</f>
        <v>0</v>
      </c>
      <c r="F119" s="52">
        <f t="shared" ref="F119:N120" si="50">F120</f>
        <v>0</v>
      </c>
      <c r="G119" s="52">
        <f t="shared" si="50"/>
        <v>0</v>
      </c>
      <c r="H119" s="52">
        <f t="shared" si="50"/>
        <v>0</v>
      </c>
      <c r="I119" s="52"/>
      <c r="J119" s="52">
        <f t="shared" si="50"/>
        <v>0</v>
      </c>
      <c r="K119" s="52">
        <f t="shared" si="50"/>
        <v>0</v>
      </c>
      <c r="L119" s="52">
        <f t="shared" si="50"/>
        <v>0</v>
      </c>
      <c r="M119" s="211" t="e">
        <f t="shared" si="36"/>
        <v>#DIV/0!</v>
      </c>
      <c r="N119" s="52">
        <f t="shared" si="50"/>
        <v>0</v>
      </c>
    </row>
    <row r="120" spans="1:14" s="27" customFormat="1" x14ac:dyDescent="0.25">
      <c r="A120" s="281" t="s">
        <v>335</v>
      </c>
      <c r="B120" s="282"/>
      <c r="C120" s="283"/>
      <c r="D120" s="31" t="s">
        <v>121</v>
      </c>
      <c r="E120" s="53">
        <f>E121</f>
        <v>0</v>
      </c>
      <c r="F120" s="53">
        <f t="shared" si="50"/>
        <v>0</v>
      </c>
      <c r="G120" s="53">
        <f t="shared" si="50"/>
        <v>0</v>
      </c>
      <c r="H120" s="53">
        <f t="shared" si="50"/>
        <v>0</v>
      </c>
      <c r="I120" s="53"/>
      <c r="J120" s="53">
        <f t="shared" si="50"/>
        <v>0</v>
      </c>
      <c r="K120" s="53">
        <f t="shared" si="50"/>
        <v>0</v>
      </c>
      <c r="L120" s="53">
        <f t="shared" si="50"/>
        <v>0</v>
      </c>
      <c r="M120" s="211" t="e">
        <f t="shared" si="36"/>
        <v>#DIV/0!</v>
      </c>
      <c r="N120" s="53">
        <f t="shared" si="50"/>
        <v>0</v>
      </c>
    </row>
    <row r="121" spans="1:14" s="27" customFormat="1" x14ac:dyDescent="0.25">
      <c r="A121" s="309">
        <v>3</v>
      </c>
      <c r="B121" s="310"/>
      <c r="C121" s="311"/>
      <c r="D121" s="28" t="s">
        <v>14</v>
      </c>
      <c r="E121" s="25">
        <f>E122+E129</f>
        <v>0</v>
      </c>
      <c r="F121" s="25">
        <f t="shared" ref="F121:K121" si="51">F122+F129</f>
        <v>0</v>
      </c>
      <c r="G121" s="25">
        <f t="shared" si="51"/>
        <v>0</v>
      </c>
      <c r="H121" s="25">
        <f t="shared" si="51"/>
        <v>0</v>
      </c>
      <c r="I121" s="25"/>
      <c r="J121" s="25">
        <f t="shared" si="51"/>
        <v>0</v>
      </c>
      <c r="K121" s="25">
        <f t="shared" si="51"/>
        <v>0</v>
      </c>
      <c r="L121" s="25">
        <f t="shared" ref="L121:N121" si="52">L122+L129</f>
        <v>0</v>
      </c>
      <c r="M121" s="211" t="e">
        <f t="shared" si="36"/>
        <v>#DIV/0!</v>
      </c>
      <c r="N121" s="25">
        <f t="shared" si="52"/>
        <v>0</v>
      </c>
    </row>
    <row r="122" spans="1:14" s="27" customFormat="1" x14ac:dyDescent="0.25">
      <c r="A122" s="293">
        <v>31</v>
      </c>
      <c r="B122" s="299"/>
      <c r="C122" s="300"/>
      <c r="D122" s="28" t="s">
        <v>15</v>
      </c>
      <c r="E122" s="25">
        <f>E123+E125+E127</f>
        <v>0</v>
      </c>
      <c r="F122" s="25">
        <f t="shared" ref="F122:K122" si="53">F123+F125+F127</f>
        <v>0</v>
      </c>
      <c r="G122" s="25">
        <f t="shared" si="53"/>
        <v>0</v>
      </c>
      <c r="H122" s="25">
        <f t="shared" si="53"/>
        <v>0</v>
      </c>
      <c r="I122" s="25"/>
      <c r="J122" s="25">
        <f t="shared" si="53"/>
        <v>0</v>
      </c>
      <c r="K122" s="25">
        <f t="shared" si="53"/>
        <v>0</v>
      </c>
      <c r="L122" s="25">
        <f t="shared" ref="L122:N122" si="54">L123+L125+L127</f>
        <v>0</v>
      </c>
      <c r="M122" s="211" t="e">
        <f t="shared" si="36"/>
        <v>#DIV/0!</v>
      </c>
      <c r="N122" s="25">
        <f t="shared" si="54"/>
        <v>0</v>
      </c>
    </row>
    <row r="123" spans="1:14" s="27" customFormat="1" hidden="1" x14ac:dyDescent="0.25">
      <c r="A123" s="293">
        <v>311</v>
      </c>
      <c r="B123" s="299"/>
      <c r="C123" s="300"/>
      <c r="D123" s="28" t="s">
        <v>150</v>
      </c>
      <c r="E123" s="25">
        <f>E124</f>
        <v>0</v>
      </c>
      <c r="F123" s="25">
        <f t="shared" ref="F123:N123" si="55">F124</f>
        <v>0</v>
      </c>
      <c r="G123" s="25">
        <f t="shared" si="55"/>
        <v>0</v>
      </c>
      <c r="H123" s="25">
        <f t="shared" si="55"/>
        <v>0</v>
      </c>
      <c r="I123" s="25"/>
      <c r="J123" s="25">
        <f t="shared" si="55"/>
        <v>0</v>
      </c>
      <c r="K123" s="25">
        <f t="shared" si="55"/>
        <v>0</v>
      </c>
      <c r="L123" s="25">
        <f t="shared" si="55"/>
        <v>0</v>
      </c>
      <c r="M123" s="211" t="e">
        <f t="shared" si="36"/>
        <v>#DIV/0!</v>
      </c>
      <c r="N123" s="25">
        <f t="shared" si="55"/>
        <v>0</v>
      </c>
    </row>
    <row r="124" spans="1:14" hidden="1" x14ac:dyDescent="0.25">
      <c r="A124" s="296">
        <v>3111</v>
      </c>
      <c r="B124" s="301"/>
      <c r="C124" s="302"/>
      <c r="D124" s="29" t="s">
        <v>65</v>
      </c>
      <c r="E124" s="26">
        <v>0</v>
      </c>
      <c r="F124" s="26"/>
      <c r="G124" s="26"/>
      <c r="H124" s="26"/>
      <c r="I124" s="26"/>
      <c r="J124" s="26"/>
      <c r="K124" s="26"/>
      <c r="L124" s="26"/>
      <c r="M124" s="211" t="e">
        <f t="shared" si="36"/>
        <v>#DIV/0!</v>
      </c>
      <c r="N124" s="26"/>
    </row>
    <row r="125" spans="1:14" s="27" customFormat="1" hidden="1" x14ac:dyDescent="0.25">
      <c r="A125" s="293">
        <v>312</v>
      </c>
      <c r="B125" s="299"/>
      <c r="C125" s="300"/>
      <c r="D125" s="28" t="s">
        <v>66</v>
      </c>
      <c r="E125" s="25">
        <f>E126</f>
        <v>0</v>
      </c>
      <c r="F125" s="25">
        <f t="shared" ref="F125:N125" si="56">F126</f>
        <v>0</v>
      </c>
      <c r="G125" s="25">
        <f t="shared" si="56"/>
        <v>0</v>
      </c>
      <c r="H125" s="25">
        <f t="shared" si="56"/>
        <v>0</v>
      </c>
      <c r="I125" s="25"/>
      <c r="J125" s="25">
        <f t="shared" si="56"/>
        <v>0</v>
      </c>
      <c r="K125" s="25">
        <f t="shared" si="56"/>
        <v>0</v>
      </c>
      <c r="L125" s="25">
        <f t="shared" si="56"/>
        <v>0</v>
      </c>
      <c r="M125" s="211" t="e">
        <f t="shared" si="36"/>
        <v>#DIV/0!</v>
      </c>
      <c r="N125" s="25">
        <f t="shared" si="56"/>
        <v>0</v>
      </c>
    </row>
    <row r="126" spans="1:14" hidden="1" x14ac:dyDescent="0.25">
      <c r="A126" s="296">
        <v>3121</v>
      </c>
      <c r="B126" s="301"/>
      <c r="C126" s="302"/>
      <c r="D126" s="29" t="s">
        <v>66</v>
      </c>
      <c r="E126" s="26">
        <v>0</v>
      </c>
      <c r="F126" s="26"/>
      <c r="G126" s="26"/>
      <c r="H126" s="26"/>
      <c r="I126" s="26"/>
      <c r="J126" s="26"/>
      <c r="K126" s="26"/>
      <c r="L126" s="26"/>
      <c r="M126" s="211" t="e">
        <f t="shared" si="36"/>
        <v>#DIV/0!</v>
      </c>
      <c r="N126" s="26"/>
    </row>
    <row r="127" spans="1:14" s="27" customFormat="1" hidden="1" x14ac:dyDescent="0.25">
      <c r="A127" s="293">
        <v>313</v>
      </c>
      <c r="B127" s="299"/>
      <c r="C127" s="300"/>
      <c r="D127" s="28" t="s">
        <v>67</v>
      </c>
      <c r="E127" s="25">
        <f>E128</f>
        <v>0</v>
      </c>
      <c r="F127" s="25">
        <f t="shared" ref="F127:N127" si="57">F128</f>
        <v>0</v>
      </c>
      <c r="G127" s="25">
        <f t="shared" si="57"/>
        <v>0</v>
      </c>
      <c r="H127" s="25">
        <f t="shared" si="57"/>
        <v>0</v>
      </c>
      <c r="I127" s="25"/>
      <c r="J127" s="25">
        <f t="shared" si="57"/>
        <v>0</v>
      </c>
      <c r="K127" s="25">
        <f t="shared" si="57"/>
        <v>0</v>
      </c>
      <c r="L127" s="25">
        <f t="shared" si="57"/>
        <v>0</v>
      </c>
      <c r="M127" s="211" t="e">
        <f t="shared" si="36"/>
        <v>#DIV/0!</v>
      </c>
      <c r="N127" s="25">
        <f t="shared" si="57"/>
        <v>0</v>
      </c>
    </row>
    <row r="128" spans="1:14" ht="25.5" hidden="1" x14ac:dyDescent="0.25">
      <c r="A128" s="296">
        <v>3132</v>
      </c>
      <c r="B128" s="301"/>
      <c r="C128" s="302"/>
      <c r="D128" s="29" t="s">
        <v>68</v>
      </c>
      <c r="E128" s="26">
        <v>0</v>
      </c>
      <c r="F128" s="26"/>
      <c r="G128" s="26"/>
      <c r="H128" s="26"/>
      <c r="I128" s="26"/>
      <c r="J128" s="26"/>
      <c r="K128" s="26"/>
      <c r="L128" s="26"/>
      <c r="M128" s="211" t="e">
        <f t="shared" si="36"/>
        <v>#DIV/0!</v>
      </c>
      <c r="N128" s="26"/>
    </row>
    <row r="129" spans="1:14" s="27" customFormat="1" x14ac:dyDescent="0.25">
      <c r="A129" s="293">
        <v>32</v>
      </c>
      <c r="B129" s="299"/>
      <c r="C129" s="300"/>
      <c r="D129" s="28" t="s">
        <v>151</v>
      </c>
      <c r="E129" s="25">
        <f>E130</f>
        <v>0</v>
      </c>
      <c r="F129" s="25">
        <f t="shared" ref="F129:N129" si="58">F130</f>
        <v>0</v>
      </c>
      <c r="G129" s="25">
        <f t="shared" si="58"/>
        <v>0</v>
      </c>
      <c r="H129" s="25">
        <f t="shared" si="58"/>
        <v>0</v>
      </c>
      <c r="I129" s="25"/>
      <c r="J129" s="25">
        <f t="shared" si="58"/>
        <v>0</v>
      </c>
      <c r="K129" s="25">
        <f t="shared" si="58"/>
        <v>0</v>
      </c>
      <c r="L129" s="25">
        <f t="shared" si="58"/>
        <v>0</v>
      </c>
      <c r="M129" s="211" t="e">
        <f t="shared" si="36"/>
        <v>#DIV/0!</v>
      </c>
      <c r="N129" s="25">
        <f t="shared" si="58"/>
        <v>0</v>
      </c>
    </row>
    <row r="130" spans="1:14" s="27" customFormat="1" hidden="1" x14ac:dyDescent="0.25">
      <c r="A130" s="293">
        <v>321</v>
      </c>
      <c r="B130" s="299"/>
      <c r="C130" s="300"/>
      <c r="D130" s="28" t="s">
        <v>69</v>
      </c>
      <c r="E130" s="25">
        <f>E131+E132</f>
        <v>0</v>
      </c>
      <c r="F130" s="25">
        <f t="shared" ref="F130:K130" si="59">F131+F132</f>
        <v>0</v>
      </c>
      <c r="G130" s="25">
        <f t="shared" si="59"/>
        <v>0</v>
      </c>
      <c r="H130" s="25">
        <f t="shared" si="59"/>
        <v>0</v>
      </c>
      <c r="I130" s="25"/>
      <c r="J130" s="25">
        <f t="shared" si="59"/>
        <v>0</v>
      </c>
      <c r="K130" s="25">
        <f t="shared" si="59"/>
        <v>0</v>
      </c>
      <c r="L130" s="25">
        <f t="shared" ref="L130:N130" si="60">L131+L132</f>
        <v>0</v>
      </c>
      <c r="M130" s="211" t="e">
        <f t="shared" si="36"/>
        <v>#DIV/0!</v>
      </c>
      <c r="N130" s="25">
        <f t="shared" si="60"/>
        <v>0</v>
      </c>
    </row>
    <row r="131" spans="1:14" hidden="1" x14ac:dyDescent="0.25">
      <c r="A131" s="296">
        <v>3211</v>
      </c>
      <c r="B131" s="301"/>
      <c r="C131" s="302"/>
      <c r="D131" s="29" t="s">
        <v>79</v>
      </c>
      <c r="E131" s="26">
        <v>0</v>
      </c>
      <c r="F131" s="26"/>
      <c r="G131" s="26"/>
      <c r="H131" s="26"/>
      <c r="I131" s="26"/>
      <c r="J131" s="26"/>
      <c r="K131" s="26"/>
      <c r="L131" s="26"/>
      <c r="M131" s="211" t="e">
        <f t="shared" si="36"/>
        <v>#DIV/0!</v>
      </c>
      <c r="N131" s="26"/>
    </row>
    <row r="132" spans="1:14" ht="25.5" hidden="1" x14ac:dyDescent="0.25">
      <c r="A132" s="296">
        <v>3212</v>
      </c>
      <c r="B132" s="301"/>
      <c r="C132" s="302"/>
      <c r="D132" s="29" t="s">
        <v>152</v>
      </c>
      <c r="E132" s="26">
        <v>0</v>
      </c>
      <c r="F132" s="26"/>
      <c r="G132" s="26"/>
      <c r="H132" s="26"/>
      <c r="I132" s="26"/>
      <c r="J132" s="26"/>
      <c r="K132" s="26"/>
      <c r="L132" s="26"/>
      <c r="M132" s="211" t="e">
        <f t="shared" si="36"/>
        <v>#DIV/0!</v>
      </c>
      <c r="N132" s="26"/>
    </row>
    <row r="133" spans="1:14" s="27" customFormat="1" x14ac:dyDescent="0.25">
      <c r="A133" s="278" t="s">
        <v>153</v>
      </c>
      <c r="B133" s="279"/>
      <c r="C133" s="280"/>
      <c r="D133" s="30" t="s">
        <v>154</v>
      </c>
      <c r="E133" s="52">
        <f>E134</f>
        <v>88386.69</v>
      </c>
      <c r="F133" s="52">
        <f t="shared" ref="F133:N134" si="61">F134</f>
        <v>669800</v>
      </c>
      <c r="G133" s="52">
        <f t="shared" si="61"/>
        <v>88897.737076116551</v>
      </c>
      <c r="H133" s="52">
        <f t="shared" si="61"/>
        <v>0</v>
      </c>
      <c r="I133" s="52"/>
      <c r="J133" s="52">
        <f t="shared" si="61"/>
        <v>0</v>
      </c>
      <c r="K133" s="52">
        <f t="shared" si="61"/>
        <v>0</v>
      </c>
      <c r="L133" s="52">
        <f t="shared" si="61"/>
        <v>0</v>
      </c>
      <c r="M133" s="211" t="e">
        <f t="shared" si="36"/>
        <v>#DIV/0!</v>
      </c>
      <c r="N133" s="52">
        <f t="shared" si="61"/>
        <v>0</v>
      </c>
    </row>
    <row r="134" spans="1:14" s="27" customFormat="1" x14ac:dyDescent="0.25">
      <c r="A134" s="281" t="s">
        <v>120</v>
      </c>
      <c r="B134" s="282"/>
      <c r="C134" s="283"/>
      <c r="D134" s="31" t="s">
        <v>121</v>
      </c>
      <c r="E134" s="53">
        <f>E135</f>
        <v>88386.69</v>
      </c>
      <c r="F134" s="53">
        <f t="shared" si="61"/>
        <v>669800</v>
      </c>
      <c r="G134" s="53">
        <f t="shared" si="61"/>
        <v>88897.737076116551</v>
      </c>
      <c r="H134" s="53">
        <f t="shared" si="61"/>
        <v>0</v>
      </c>
      <c r="I134" s="53"/>
      <c r="J134" s="53">
        <f t="shared" si="61"/>
        <v>0</v>
      </c>
      <c r="K134" s="53">
        <f t="shared" si="61"/>
        <v>0</v>
      </c>
      <c r="L134" s="53">
        <f t="shared" si="61"/>
        <v>0</v>
      </c>
      <c r="M134" s="211" t="e">
        <f t="shared" si="36"/>
        <v>#DIV/0!</v>
      </c>
      <c r="N134" s="53">
        <f t="shared" si="61"/>
        <v>0</v>
      </c>
    </row>
    <row r="135" spans="1:14" s="27" customFormat="1" x14ac:dyDescent="0.25">
      <c r="A135" s="309">
        <v>3</v>
      </c>
      <c r="B135" s="310"/>
      <c r="C135" s="311"/>
      <c r="D135" s="28" t="s">
        <v>14</v>
      </c>
      <c r="E135" s="25">
        <f>E136+E143</f>
        <v>88386.69</v>
      </c>
      <c r="F135" s="25">
        <f t="shared" ref="F135:K135" si="62">F136+F143</f>
        <v>669800</v>
      </c>
      <c r="G135" s="25">
        <f t="shared" si="62"/>
        <v>88897.737076116551</v>
      </c>
      <c r="H135" s="25">
        <f t="shared" si="62"/>
        <v>0</v>
      </c>
      <c r="I135" s="25"/>
      <c r="J135" s="25">
        <f t="shared" si="62"/>
        <v>0</v>
      </c>
      <c r="K135" s="25">
        <f t="shared" si="62"/>
        <v>0</v>
      </c>
      <c r="L135" s="25">
        <f t="shared" ref="L135:N135" si="63">L136+L143</f>
        <v>0</v>
      </c>
      <c r="M135" s="211" t="e">
        <f t="shared" si="36"/>
        <v>#DIV/0!</v>
      </c>
      <c r="N135" s="25">
        <f t="shared" si="63"/>
        <v>0</v>
      </c>
    </row>
    <row r="136" spans="1:14" s="27" customFormat="1" x14ac:dyDescent="0.25">
      <c r="A136" s="293">
        <v>31</v>
      </c>
      <c r="B136" s="299"/>
      <c r="C136" s="300"/>
      <c r="D136" s="28" t="s">
        <v>15</v>
      </c>
      <c r="E136" s="25">
        <f>E137+E139+E141</f>
        <v>85959.96</v>
      </c>
      <c r="F136" s="25">
        <f t="shared" ref="F136:K136" si="64">F137+F139+F141</f>
        <v>649800</v>
      </c>
      <c r="G136" s="25">
        <f t="shared" si="64"/>
        <v>86243.280907824024</v>
      </c>
      <c r="H136" s="25">
        <f t="shared" si="64"/>
        <v>0</v>
      </c>
      <c r="I136" s="25"/>
      <c r="J136" s="25">
        <f t="shared" si="64"/>
        <v>0</v>
      </c>
      <c r="K136" s="25">
        <f t="shared" si="64"/>
        <v>0</v>
      </c>
      <c r="L136" s="25">
        <f t="shared" ref="L136:N136" si="65">L137+L139+L141</f>
        <v>0</v>
      </c>
      <c r="M136" s="211" t="e">
        <f t="shared" ref="M136:M199" si="66">L136/J136*100</f>
        <v>#DIV/0!</v>
      </c>
      <c r="N136" s="25">
        <f t="shared" si="65"/>
        <v>0</v>
      </c>
    </row>
    <row r="137" spans="1:14" s="27" customFormat="1" hidden="1" x14ac:dyDescent="0.25">
      <c r="A137" s="293">
        <v>311</v>
      </c>
      <c r="B137" s="299"/>
      <c r="C137" s="300"/>
      <c r="D137" s="28" t="s">
        <v>150</v>
      </c>
      <c r="E137" s="25">
        <f>E138</f>
        <v>69228.36</v>
      </c>
      <c r="F137" s="25">
        <f t="shared" ref="F137:N137" si="67">F138</f>
        <v>527236</v>
      </c>
      <c r="G137" s="25">
        <f t="shared" si="67"/>
        <v>69976.242617293785</v>
      </c>
      <c r="H137" s="25">
        <f t="shared" si="67"/>
        <v>0</v>
      </c>
      <c r="I137" s="25"/>
      <c r="J137" s="25">
        <f t="shared" si="67"/>
        <v>0</v>
      </c>
      <c r="K137" s="25">
        <f t="shared" si="67"/>
        <v>0</v>
      </c>
      <c r="L137" s="25">
        <f t="shared" si="67"/>
        <v>0</v>
      </c>
      <c r="M137" s="211" t="e">
        <f t="shared" si="66"/>
        <v>#DIV/0!</v>
      </c>
      <c r="N137" s="25">
        <f t="shared" si="67"/>
        <v>0</v>
      </c>
    </row>
    <row r="138" spans="1:14" hidden="1" x14ac:dyDescent="0.25">
      <c r="A138" s="296">
        <v>3111</v>
      </c>
      <c r="B138" s="301"/>
      <c r="C138" s="302"/>
      <c r="D138" s="29" t="s">
        <v>65</v>
      </c>
      <c r="E138" s="26">
        <v>69228.36</v>
      </c>
      <c r="F138" s="26">
        <v>527236</v>
      </c>
      <c r="G138" s="26">
        <f>F138/7.5345</f>
        <v>69976.242617293785</v>
      </c>
      <c r="H138" s="26"/>
      <c r="I138" s="26"/>
      <c r="J138" s="26"/>
      <c r="K138" s="26"/>
      <c r="L138" s="26"/>
      <c r="M138" s="211" t="e">
        <f t="shared" si="66"/>
        <v>#DIV/0!</v>
      </c>
      <c r="N138" s="26"/>
    </row>
    <row r="139" spans="1:14" s="27" customFormat="1" hidden="1" x14ac:dyDescent="0.25">
      <c r="A139" s="293">
        <v>312</v>
      </c>
      <c r="B139" s="299"/>
      <c r="C139" s="300"/>
      <c r="D139" s="28" t="s">
        <v>66</v>
      </c>
      <c r="E139" s="25">
        <f>E140</f>
        <v>5308.91</v>
      </c>
      <c r="F139" s="25">
        <f t="shared" ref="F139:N139" si="68">F140</f>
        <v>24000</v>
      </c>
      <c r="G139" s="25">
        <f t="shared" si="68"/>
        <v>3185.3474019510249</v>
      </c>
      <c r="H139" s="25">
        <f t="shared" si="68"/>
        <v>0</v>
      </c>
      <c r="I139" s="25"/>
      <c r="J139" s="25">
        <f t="shared" si="68"/>
        <v>0</v>
      </c>
      <c r="K139" s="25">
        <f t="shared" si="68"/>
        <v>0</v>
      </c>
      <c r="L139" s="25">
        <f t="shared" si="68"/>
        <v>0</v>
      </c>
      <c r="M139" s="211" t="e">
        <f t="shared" si="66"/>
        <v>#DIV/0!</v>
      </c>
      <c r="N139" s="25">
        <f t="shared" si="68"/>
        <v>0</v>
      </c>
    </row>
    <row r="140" spans="1:14" hidden="1" x14ac:dyDescent="0.25">
      <c r="A140" s="296">
        <v>3121</v>
      </c>
      <c r="B140" s="301"/>
      <c r="C140" s="302"/>
      <c r="D140" s="29" t="s">
        <v>66</v>
      </c>
      <c r="E140" s="26">
        <v>5308.91</v>
      </c>
      <c r="F140" s="26">
        <v>24000</v>
      </c>
      <c r="G140" s="26">
        <f>F140/7.5345</f>
        <v>3185.3474019510249</v>
      </c>
      <c r="H140" s="26"/>
      <c r="I140" s="26"/>
      <c r="J140" s="26"/>
      <c r="K140" s="26"/>
      <c r="L140" s="26"/>
      <c r="M140" s="211" t="e">
        <f t="shared" si="66"/>
        <v>#DIV/0!</v>
      </c>
      <c r="N140" s="26"/>
    </row>
    <row r="141" spans="1:14" s="27" customFormat="1" hidden="1" x14ac:dyDescent="0.25">
      <c r="A141" s="293">
        <v>313</v>
      </c>
      <c r="B141" s="299"/>
      <c r="C141" s="300"/>
      <c r="D141" s="28" t="s">
        <v>67</v>
      </c>
      <c r="E141" s="25">
        <f>E142</f>
        <v>11422.69</v>
      </c>
      <c r="F141" s="25">
        <f t="shared" ref="F141:N141" si="69">F142</f>
        <v>98564</v>
      </c>
      <c r="G141" s="25">
        <f t="shared" si="69"/>
        <v>13081.690888579202</v>
      </c>
      <c r="H141" s="25">
        <f t="shared" si="69"/>
        <v>0</v>
      </c>
      <c r="I141" s="25"/>
      <c r="J141" s="25">
        <f t="shared" si="69"/>
        <v>0</v>
      </c>
      <c r="K141" s="25">
        <f t="shared" si="69"/>
        <v>0</v>
      </c>
      <c r="L141" s="25">
        <f t="shared" si="69"/>
        <v>0</v>
      </c>
      <c r="M141" s="211" t="e">
        <f t="shared" si="66"/>
        <v>#DIV/0!</v>
      </c>
      <c r="N141" s="25">
        <f t="shared" si="69"/>
        <v>0</v>
      </c>
    </row>
    <row r="142" spans="1:14" ht="25.5" hidden="1" x14ac:dyDescent="0.25">
      <c r="A142" s="296">
        <v>3132</v>
      </c>
      <c r="B142" s="301"/>
      <c r="C142" s="302"/>
      <c r="D142" s="29" t="s">
        <v>68</v>
      </c>
      <c r="E142" s="26">
        <v>11422.69</v>
      </c>
      <c r="F142" s="26">
        <v>98564</v>
      </c>
      <c r="G142" s="26">
        <f>F142/7.5345</f>
        <v>13081.690888579202</v>
      </c>
      <c r="H142" s="26"/>
      <c r="I142" s="26"/>
      <c r="J142" s="26"/>
      <c r="K142" s="26"/>
      <c r="L142" s="26"/>
      <c r="M142" s="211" t="e">
        <f t="shared" si="66"/>
        <v>#DIV/0!</v>
      </c>
      <c r="N142" s="26"/>
    </row>
    <row r="143" spans="1:14" s="27" customFormat="1" x14ac:dyDescent="0.25">
      <c r="A143" s="293">
        <v>32</v>
      </c>
      <c r="B143" s="299"/>
      <c r="C143" s="300"/>
      <c r="D143" s="28" t="s">
        <v>151</v>
      </c>
      <c r="E143" s="25">
        <f>E144</f>
        <v>2426.73</v>
      </c>
      <c r="F143" s="25">
        <f t="shared" ref="F143:N143" si="70">F144</f>
        <v>20000</v>
      </c>
      <c r="G143" s="25">
        <f t="shared" si="70"/>
        <v>2654.4561682925209</v>
      </c>
      <c r="H143" s="25">
        <f t="shared" si="70"/>
        <v>0</v>
      </c>
      <c r="I143" s="25"/>
      <c r="J143" s="25">
        <f t="shared" si="70"/>
        <v>0</v>
      </c>
      <c r="K143" s="25">
        <f t="shared" si="70"/>
        <v>0</v>
      </c>
      <c r="L143" s="25">
        <f t="shared" si="70"/>
        <v>0</v>
      </c>
      <c r="M143" s="211" t="e">
        <f t="shared" si="66"/>
        <v>#DIV/0!</v>
      </c>
      <c r="N143" s="25">
        <f t="shared" si="70"/>
        <v>0</v>
      </c>
    </row>
    <row r="144" spans="1:14" s="27" customFormat="1" hidden="1" x14ac:dyDescent="0.25">
      <c r="A144" s="293">
        <v>321</v>
      </c>
      <c r="B144" s="299"/>
      <c r="C144" s="300"/>
      <c r="D144" s="28" t="s">
        <v>69</v>
      </c>
      <c r="E144" s="25">
        <f>E145+E146</f>
        <v>2426.73</v>
      </c>
      <c r="F144" s="25">
        <f t="shared" ref="F144:K144" si="71">F145+F146</f>
        <v>20000</v>
      </c>
      <c r="G144" s="25">
        <f t="shared" si="71"/>
        <v>2654.4561682925209</v>
      </c>
      <c r="H144" s="25">
        <f t="shared" si="71"/>
        <v>0</v>
      </c>
      <c r="I144" s="25"/>
      <c r="J144" s="25">
        <f t="shared" si="71"/>
        <v>0</v>
      </c>
      <c r="K144" s="25">
        <f t="shared" si="71"/>
        <v>0</v>
      </c>
      <c r="L144" s="25">
        <f t="shared" ref="L144:N144" si="72">L145+L146</f>
        <v>0</v>
      </c>
      <c r="M144" s="211" t="e">
        <f t="shared" si="66"/>
        <v>#DIV/0!</v>
      </c>
      <c r="N144" s="25">
        <f t="shared" si="72"/>
        <v>0</v>
      </c>
    </row>
    <row r="145" spans="1:14" hidden="1" x14ac:dyDescent="0.25">
      <c r="A145" s="296">
        <v>3211</v>
      </c>
      <c r="B145" s="301"/>
      <c r="C145" s="302"/>
      <c r="D145" s="29" t="s">
        <v>79</v>
      </c>
      <c r="E145" s="26">
        <v>639.33000000000004</v>
      </c>
      <c r="F145" s="26">
        <v>6400</v>
      </c>
      <c r="G145" s="26">
        <f>F145/7.5345</f>
        <v>849.42597385360671</v>
      </c>
      <c r="H145" s="26"/>
      <c r="I145" s="26"/>
      <c r="J145" s="26"/>
      <c r="K145" s="26"/>
      <c r="L145" s="26"/>
      <c r="M145" s="211" t="e">
        <f t="shared" si="66"/>
        <v>#DIV/0!</v>
      </c>
      <c r="N145" s="26"/>
    </row>
    <row r="146" spans="1:14" ht="25.5" hidden="1" x14ac:dyDescent="0.25">
      <c r="A146" s="296">
        <v>3212</v>
      </c>
      <c r="B146" s="301"/>
      <c r="C146" s="302"/>
      <c r="D146" s="29" t="s">
        <v>152</v>
      </c>
      <c r="E146" s="26">
        <v>1787.4</v>
      </c>
      <c r="F146" s="26">
        <v>13600</v>
      </c>
      <c r="G146" s="26">
        <f>F146/7.5345</f>
        <v>1805.0301944389141</v>
      </c>
      <c r="H146" s="26"/>
      <c r="I146" s="26"/>
      <c r="J146" s="26"/>
      <c r="K146" s="26"/>
      <c r="L146" s="26"/>
      <c r="M146" s="211" t="e">
        <f t="shared" si="66"/>
        <v>#DIV/0!</v>
      </c>
      <c r="N146" s="26"/>
    </row>
    <row r="147" spans="1:14" s="27" customFormat="1" x14ac:dyDescent="0.25">
      <c r="A147" s="278" t="s">
        <v>155</v>
      </c>
      <c r="B147" s="279"/>
      <c r="C147" s="280"/>
      <c r="D147" s="30" t="s">
        <v>156</v>
      </c>
      <c r="E147" s="52">
        <f>E148</f>
        <v>0</v>
      </c>
      <c r="F147" s="52">
        <f t="shared" ref="F147:N148" si="73">F148</f>
        <v>0</v>
      </c>
      <c r="G147" s="52">
        <f t="shared" si="73"/>
        <v>0</v>
      </c>
      <c r="H147" s="52">
        <f t="shared" si="73"/>
        <v>52319</v>
      </c>
      <c r="I147" s="52"/>
      <c r="J147" s="52">
        <f t="shared" si="73"/>
        <v>0</v>
      </c>
      <c r="K147" s="52">
        <f t="shared" si="73"/>
        <v>0</v>
      </c>
      <c r="L147" s="52">
        <f t="shared" si="73"/>
        <v>0</v>
      </c>
      <c r="M147" s="211" t="e">
        <f t="shared" si="66"/>
        <v>#DIV/0!</v>
      </c>
      <c r="N147" s="52">
        <f t="shared" si="73"/>
        <v>0</v>
      </c>
    </row>
    <row r="148" spans="1:14" s="27" customFormat="1" x14ac:dyDescent="0.25">
      <c r="A148" s="281" t="s">
        <v>335</v>
      </c>
      <c r="B148" s="282"/>
      <c r="C148" s="283"/>
      <c r="D148" s="31" t="s">
        <v>121</v>
      </c>
      <c r="E148" s="53">
        <f>E149</f>
        <v>0</v>
      </c>
      <c r="F148" s="53">
        <f t="shared" si="73"/>
        <v>0</v>
      </c>
      <c r="G148" s="53">
        <f t="shared" si="73"/>
        <v>0</v>
      </c>
      <c r="H148" s="53">
        <f t="shared" si="73"/>
        <v>52319</v>
      </c>
      <c r="I148" s="53"/>
      <c r="J148" s="53">
        <f t="shared" si="73"/>
        <v>0</v>
      </c>
      <c r="K148" s="53">
        <f t="shared" si="73"/>
        <v>0</v>
      </c>
      <c r="L148" s="53">
        <f t="shared" si="73"/>
        <v>0</v>
      </c>
      <c r="M148" s="211" t="e">
        <f t="shared" si="66"/>
        <v>#DIV/0!</v>
      </c>
      <c r="N148" s="53">
        <f t="shared" si="73"/>
        <v>0</v>
      </c>
    </row>
    <row r="149" spans="1:14" s="27" customFormat="1" x14ac:dyDescent="0.25">
      <c r="A149" s="309">
        <v>3</v>
      </c>
      <c r="B149" s="310"/>
      <c r="C149" s="311"/>
      <c r="D149" s="28" t="s">
        <v>14</v>
      </c>
      <c r="E149" s="25">
        <f>E150+E157</f>
        <v>0</v>
      </c>
      <c r="F149" s="25">
        <f t="shared" ref="F149:K149" si="74">F150+F157</f>
        <v>0</v>
      </c>
      <c r="G149" s="25">
        <f t="shared" si="74"/>
        <v>0</v>
      </c>
      <c r="H149" s="25">
        <f t="shared" si="74"/>
        <v>52319</v>
      </c>
      <c r="I149" s="25"/>
      <c r="J149" s="25">
        <f t="shared" si="74"/>
        <v>0</v>
      </c>
      <c r="K149" s="25">
        <f t="shared" si="74"/>
        <v>0</v>
      </c>
      <c r="L149" s="25">
        <f t="shared" ref="L149:N149" si="75">L150+L157</f>
        <v>0</v>
      </c>
      <c r="M149" s="211" t="e">
        <f t="shared" si="66"/>
        <v>#DIV/0!</v>
      </c>
      <c r="N149" s="25">
        <f t="shared" si="75"/>
        <v>0</v>
      </c>
    </row>
    <row r="150" spans="1:14" s="27" customFormat="1" x14ac:dyDescent="0.25">
      <c r="A150" s="293">
        <v>31</v>
      </c>
      <c r="B150" s="299"/>
      <c r="C150" s="300"/>
      <c r="D150" s="28" t="s">
        <v>15</v>
      </c>
      <c r="E150" s="25">
        <f>E151+E153+E155</f>
        <v>0</v>
      </c>
      <c r="F150" s="25">
        <f t="shared" ref="F150:K150" si="76">F151+F153+F155</f>
        <v>0</v>
      </c>
      <c r="G150" s="25">
        <f t="shared" si="76"/>
        <v>0</v>
      </c>
      <c r="H150" s="25">
        <f t="shared" si="76"/>
        <v>50727</v>
      </c>
      <c r="I150" s="25"/>
      <c r="J150" s="25">
        <f t="shared" si="76"/>
        <v>0</v>
      </c>
      <c r="K150" s="25">
        <f t="shared" si="76"/>
        <v>0</v>
      </c>
      <c r="L150" s="25">
        <f t="shared" ref="L150:N150" si="77">L151+L153+L155</f>
        <v>0</v>
      </c>
      <c r="M150" s="211" t="e">
        <f t="shared" si="66"/>
        <v>#DIV/0!</v>
      </c>
      <c r="N150" s="25">
        <f t="shared" si="77"/>
        <v>0</v>
      </c>
    </row>
    <row r="151" spans="1:14" s="27" customFormat="1" hidden="1" x14ac:dyDescent="0.25">
      <c r="A151" s="293">
        <v>311</v>
      </c>
      <c r="B151" s="299"/>
      <c r="C151" s="300"/>
      <c r="D151" s="28" t="s">
        <v>150</v>
      </c>
      <c r="E151" s="25">
        <f>E152</f>
        <v>0</v>
      </c>
      <c r="F151" s="25">
        <f t="shared" ref="F151:N151" si="78">F152</f>
        <v>0</v>
      </c>
      <c r="G151" s="25">
        <f t="shared" si="78"/>
        <v>0</v>
      </c>
      <c r="H151" s="25">
        <f t="shared" si="78"/>
        <v>41652</v>
      </c>
      <c r="I151" s="25"/>
      <c r="J151" s="25">
        <f t="shared" si="78"/>
        <v>0</v>
      </c>
      <c r="K151" s="25">
        <f t="shared" si="78"/>
        <v>0</v>
      </c>
      <c r="L151" s="25">
        <f t="shared" si="78"/>
        <v>0</v>
      </c>
      <c r="M151" s="211" t="e">
        <f t="shared" si="66"/>
        <v>#DIV/0!</v>
      </c>
      <c r="N151" s="25">
        <f t="shared" si="78"/>
        <v>0</v>
      </c>
    </row>
    <row r="152" spans="1:14" hidden="1" x14ac:dyDescent="0.25">
      <c r="A152" s="296">
        <v>3111</v>
      </c>
      <c r="B152" s="301"/>
      <c r="C152" s="302"/>
      <c r="D152" s="29" t="s">
        <v>65</v>
      </c>
      <c r="E152" s="26"/>
      <c r="F152" s="26"/>
      <c r="G152" s="26"/>
      <c r="H152" s="26">
        <v>41652</v>
      </c>
      <c r="I152" s="26"/>
      <c r="J152" s="26"/>
      <c r="K152" s="26"/>
      <c r="L152" s="26"/>
      <c r="M152" s="211" t="e">
        <f t="shared" si="66"/>
        <v>#DIV/0!</v>
      </c>
      <c r="N152" s="26"/>
    </row>
    <row r="153" spans="1:14" s="27" customFormat="1" hidden="1" x14ac:dyDescent="0.25">
      <c r="A153" s="293">
        <v>312</v>
      </c>
      <c r="B153" s="299"/>
      <c r="C153" s="300"/>
      <c r="D153" s="28" t="s">
        <v>66</v>
      </c>
      <c r="E153" s="25">
        <f>E154</f>
        <v>0</v>
      </c>
      <c r="F153" s="25">
        <f t="shared" ref="F153:N153" si="79">F154</f>
        <v>0</v>
      </c>
      <c r="G153" s="25">
        <f t="shared" si="79"/>
        <v>0</v>
      </c>
      <c r="H153" s="25">
        <f t="shared" si="79"/>
        <v>2230</v>
      </c>
      <c r="I153" s="25"/>
      <c r="J153" s="25">
        <f t="shared" si="79"/>
        <v>0</v>
      </c>
      <c r="K153" s="25">
        <f t="shared" si="79"/>
        <v>0</v>
      </c>
      <c r="L153" s="25">
        <f t="shared" si="79"/>
        <v>0</v>
      </c>
      <c r="M153" s="211" t="e">
        <f t="shared" si="66"/>
        <v>#DIV/0!</v>
      </c>
      <c r="N153" s="25">
        <f t="shared" si="79"/>
        <v>0</v>
      </c>
    </row>
    <row r="154" spans="1:14" hidden="1" x14ac:dyDescent="0.25">
      <c r="A154" s="296">
        <v>3121</v>
      </c>
      <c r="B154" s="301"/>
      <c r="C154" s="302"/>
      <c r="D154" s="29" t="s">
        <v>66</v>
      </c>
      <c r="E154" s="26"/>
      <c r="F154" s="26"/>
      <c r="G154" s="26"/>
      <c r="H154" s="26">
        <v>2230</v>
      </c>
      <c r="I154" s="26"/>
      <c r="J154" s="26"/>
      <c r="K154" s="26"/>
      <c r="L154" s="26"/>
      <c r="M154" s="211" t="e">
        <f t="shared" si="66"/>
        <v>#DIV/0!</v>
      </c>
      <c r="N154" s="26"/>
    </row>
    <row r="155" spans="1:14" s="27" customFormat="1" hidden="1" x14ac:dyDescent="0.25">
      <c r="A155" s="293">
        <v>313</v>
      </c>
      <c r="B155" s="299"/>
      <c r="C155" s="300"/>
      <c r="D155" s="28" t="s">
        <v>67</v>
      </c>
      <c r="E155" s="25">
        <f>E156</f>
        <v>0</v>
      </c>
      <c r="F155" s="25">
        <f t="shared" ref="F155:N155" si="80">F156</f>
        <v>0</v>
      </c>
      <c r="G155" s="25">
        <f t="shared" si="80"/>
        <v>0</v>
      </c>
      <c r="H155" s="25">
        <f t="shared" si="80"/>
        <v>6845</v>
      </c>
      <c r="I155" s="25"/>
      <c r="J155" s="25">
        <f t="shared" si="80"/>
        <v>0</v>
      </c>
      <c r="K155" s="25">
        <f t="shared" si="80"/>
        <v>0</v>
      </c>
      <c r="L155" s="25">
        <f t="shared" si="80"/>
        <v>0</v>
      </c>
      <c r="M155" s="211" t="e">
        <f t="shared" si="66"/>
        <v>#DIV/0!</v>
      </c>
      <c r="N155" s="25">
        <f t="shared" si="80"/>
        <v>0</v>
      </c>
    </row>
    <row r="156" spans="1:14" ht="25.5" hidden="1" x14ac:dyDescent="0.25">
      <c r="A156" s="296">
        <v>3132</v>
      </c>
      <c r="B156" s="301"/>
      <c r="C156" s="302"/>
      <c r="D156" s="29" t="s">
        <v>68</v>
      </c>
      <c r="E156" s="26"/>
      <c r="F156" s="26"/>
      <c r="G156" s="26"/>
      <c r="H156" s="26">
        <v>6845</v>
      </c>
      <c r="I156" s="26"/>
      <c r="J156" s="26"/>
      <c r="K156" s="26"/>
      <c r="L156" s="26"/>
      <c r="M156" s="211" t="e">
        <f t="shared" si="66"/>
        <v>#DIV/0!</v>
      </c>
      <c r="N156" s="26"/>
    </row>
    <row r="157" spans="1:14" s="27" customFormat="1" x14ac:dyDescent="0.25">
      <c r="A157" s="293">
        <v>32</v>
      </c>
      <c r="B157" s="299"/>
      <c r="C157" s="300"/>
      <c r="D157" s="28" t="s">
        <v>151</v>
      </c>
      <c r="E157" s="25">
        <f>E158</f>
        <v>0</v>
      </c>
      <c r="F157" s="25">
        <f t="shared" ref="F157:N157" si="81">F158</f>
        <v>0</v>
      </c>
      <c r="G157" s="25">
        <f t="shared" si="81"/>
        <v>0</v>
      </c>
      <c r="H157" s="25">
        <f t="shared" si="81"/>
        <v>1592</v>
      </c>
      <c r="I157" s="25"/>
      <c r="J157" s="25">
        <f t="shared" si="81"/>
        <v>0</v>
      </c>
      <c r="K157" s="25">
        <f t="shared" si="81"/>
        <v>0</v>
      </c>
      <c r="L157" s="25">
        <f t="shared" si="81"/>
        <v>0</v>
      </c>
      <c r="M157" s="211" t="e">
        <f t="shared" si="66"/>
        <v>#DIV/0!</v>
      </c>
      <c r="N157" s="25">
        <f t="shared" si="81"/>
        <v>0</v>
      </c>
    </row>
    <row r="158" spans="1:14" s="27" customFormat="1" hidden="1" x14ac:dyDescent="0.25">
      <c r="A158" s="293">
        <v>321</v>
      </c>
      <c r="B158" s="299"/>
      <c r="C158" s="300"/>
      <c r="D158" s="28" t="s">
        <v>69</v>
      </c>
      <c r="E158" s="25">
        <f t="shared" ref="E158:K158" si="82">E159+E160</f>
        <v>0</v>
      </c>
      <c r="F158" s="25">
        <f t="shared" si="82"/>
        <v>0</v>
      </c>
      <c r="G158" s="25">
        <f t="shared" si="82"/>
        <v>0</v>
      </c>
      <c r="H158" s="25">
        <f t="shared" si="82"/>
        <v>1592</v>
      </c>
      <c r="I158" s="25"/>
      <c r="J158" s="25">
        <f t="shared" si="82"/>
        <v>0</v>
      </c>
      <c r="K158" s="25">
        <f t="shared" si="82"/>
        <v>0</v>
      </c>
      <c r="L158" s="25">
        <f t="shared" ref="L158:N158" si="83">L159+L160</f>
        <v>0</v>
      </c>
      <c r="M158" s="211" t="e">
        <f t="shared" si="66"/>
        <v>#DIV/0!</v>
      </c>
      <c r="N158" s="25">
        <f t="shared" si="83"/>
        <v>0</v>
      </c>
    </row>
    <row r="159" spans="1:14" hidden="1" x14ac:dyDescent="0.25">
      <c r="A159" s="296">
        <v>3211</v>
      </c>
      <c r="B159" s="301"/>
      <c r="C159" s="302"/>
      <c r="D159" s="29" t="s">
        <v>79</v>
      </c>
      <c r="E159" s="26"/>
      <c r="F159" s="26"/>
      <c r="G159" s="26"/>
      <c r="H159" s="26">
        <v>509</v>
      </c>
      <c r="I159" s="26"/>
      <c r="J159" s="26"/>
      <c r="K159" s="26"/>
      <c r="L159" s="26"/>
      <c r="M159" s="211" t="e">
        <f t="shared" si="66"/>
        <v>#DIV/0!</v>
      </c>
      <c r="N159" s="26"/>
    </row>
    <row r="160" spans="1:14" ht="25.5" hidden="1" x14ac:dyDescent="0.25">
      <c r="A160" s="296">
        <v>3212</v>
      </c>
      <c r="B160" s="301"/>
      <c r="C160" s="302"/>
      <c r="D160" s="29" t="s">
        <v>152</v>
      </c>
      <c r="E160" s="26"/>
      <c r="F160" s="26"/>
      <c r="G160" s="26"/>
      <c r="H160" s="26">
        <v>1083</v>
      </c>
      <c r="I160" s="26"/>
      <c r="J160" s="26"/>
      <c r="K160" s="26"/>
      <c r="L160" s="26"/>
      <c r="M160" s="211" t="e">
        <f t="shared" si="66"/>
        <v>#DIV/0!</v>
      </c>
      <c r="N160" s="26"/>
    </row>
    <row r="161" spans="1:14" x14ac:dyDescent="0.25">
      <c r="A161" s="278" t="s">
        <v>248</v>
      </c>
      <c r="B161" s="279"/>
      <c r="C161" s="280"/>
      <c r="D161" s="30" t="s">
        <v>247</v>
      </c>
      <c r="E161" s="52">
        <f>E162</f>
        <v>0</v>
      </c>
      <c r="F161" s="52">
        <f t="shared" ref="F161:N162" si="84">F162</f>
        <v>0</v>
      </c>
      <c r="G161" s="52">
        <f t="shared" si="84"/>
        <v>0</v>
      </c>
      <c r="H161" s="52">
        <f t="shared" si="84"/>
        <v>22802</v>
      </c>
      <c r="I161" s="52">
        <f t="shared" si="84"/>
        <v>58640</v>
      </c>
      <c r="J161" s="52">
        <f t="shared" si="84"/>
        <v>89400</v>
      </c>
      <c r="K161" s="52">
        <f t="shared" si="84"/>
        <v>58640</v>
      </c>
      <c r="L161" s="52">
        <f t="shared" si="84"/>
        <v>3620</v>
      </c>
      <c r="M161" s="211">
        <f t="shared" si="66"/>
        <v>4.0492170022371363</v>
      </c>
      <c r="N161" s="52">
        <f t="shared" si="84"/>
        <v>93020</v>
      </c>
    </row>
    <row r="162" spans="1:14" x14ac:dyDescent="0.25">
      <c r="A162" s="281" t="s">
        <v>334</v>
      </c>
      <c r="B162" s="282"/>
      <c r="C162" s="283"/>
      <c r="D162" s="31" t="s">
        <v>121</v>
      </c>
      <c r="E162" s="53">
        <f>E163</f>
        <v>0</v>
      </c>
      <c r="F162" s="53">
        <f t="shared" si="84"/>
        <v>0</v>
      </c>
      <c r="G162" s="53">
        <f t="shared" si="84"/>
        <v>0</v>
      </c>
      <c r="H162" s="53">
        <f t="shared" si="84"/>
        <v>22802</v>
      </c>
      <c r="I162" s="53">
        <f t="shared" si="84"/>
        <v>58640</v>
      </c>
      <c r="J162" s="53">
        <f t="shared" si="84"/>
        <v>89400</v>
      </c>
      <c r="K162" s="53">
        <f t="shared" si="84"/>
        <v>58640</v>
      </c>
      <c r="L162" s="53">
        <f t="shared" si="84"/>
        <v>3620</v>
      </c>
      <c r="M162" s="211">
        <f t="shared" si="66"/>
        <v>4.0492170022371363</v>
      </c>
      <c r="N162" s="53">
        <f t="shared" si="84"/>
        <v>93020</v>
      </c>
    </row>
    <row r="163" spans="1:14" x14ac:dyDescent="0.25">
      <c r="A163" s="309">
        <v>3</v>
      </c>
      <c r="B163" s="310"/>
      <c r="C163" s="311"/>
      <c r="D163" s="28" t="s">
        <v>14</v>
      </c>
      <c r="E163" s="25">
        <f>E164+E171</f>
        <v>0</v>
      </c>
      <c r="F163" s="25">
        <f t="shared" ref="F163:K163" si="85">F164+F171</f>
        <v>0</v>
      </c>
      <c r="G163" s="25">
        <f t="shared" si="85"/>
        <v>0</v>
      </c>
      <c r="H163" s="25">
        <f t="shared" si="85"/>
        <v>22802</v>
      </c>
      <c r="I163" s="25">
        <f t="shared" si="85"/>
        <v>58640</v>
      </c>
      <c r="J163" s="25">
        <f t="shared" si="85"/>
        <v>89400</v>
      </c>
      <c r="K163" s="25">
        <f t="shared" si="85"/>
        <v>58640</v>
      </c>
      <c r="L163" s="25">
        <f t="shared" ref="L163:N163" si="86">L164+L171</f>
        <v>3620</v>
      </c>
      <c r="M163" s="211">
        <f t="shared" si="66"/>
        <v>4.0492170022371363</v>
      </c>
      <c r="N163" s="25">
        <f t="shared" si="86"/>
        <v>93020</v>
      </c>
    </row>
    <row r="164" spans="1:14" x14ac:dyDescent="0.25">
      <c r="A164" s="293">
        <v>31</v>
      </c>
      <c r="B164" s="299"/>
      <c r="C164" s="300"/>
      <c r="D164" s="28" t="s">
        <v>15</v>
      </c>
      <c r="E164" s="25">
        <f>E165+E167+E169</f>
        <v>0</v>
      </c>
      <c r="F164" s="25">
        <f t="shared" ref="F164:K164" si="87">F165+F167+F169</f>
        <v>0</v>
      </c>
      <c r="G164" s="25">
        <f t="shared" si="87"/>
        <v>0</v>
      </c>
      <c r="H164" s="25">
        <f t="shared" si="87"/>
        <v>21741</v>
      </c>
      <c r="I164" s="25">
        <f t="shared" si="87"/>
        <v>55450</v>
      </c>
      <c r="J164" s="25">
        <f t="shared" si="87"/>
        <v>86300</v>
      </c>
      <c r="K164" s="25">
        <f t="shared" si="87"/>
        <v>55450</v>
      </c>
      <c r="L164" s="25">
        <f t="shared" ref="L164:N164" si="88">L165+L167+L169</f>
        <v>3900</v>
      </c>
      <c r="M164" s="211">
        <f t="shared" si="66"/>
        <v>4.5191193511008105</v>
      </c>
      <c r="N164" s="25">
        <f t="shared" si="88"/>
        <v>90200</v>
      </c>
    </row>
    <row r="165" spans="1:14" hidden="1" x14ac:dyDescent="0.25">
      <c r="A165" s="293">
        <v>311</v>
      </c>
      <c r="B165" s="299"/>
      <c r="C165" s="300"/>
      <c r="D165" s="28" t="s">
        <v>150</v>
      </c>
      <c r="E165" s="25">
        <f>E166</f>
        <v>0</v>
      </c>
      <c r="F165" s="25">
        <f t="shared" ref="F165:N165" si="89">F166</f>
        <v>0</v>
      </c>
      <c r="G165" s="25">
        <f t="shared" si="89"/>
        <v>0</v>
      </c>
      <c r="H165" s="25">
        <f t="shared" si="89"/>
        <v>17830</v>
      </c>
      <c r="I165" s="25">
        <f t="shared" si="89"/>
        <v>43200</v>
      </c>
      <c r="J165" s="25">
        <f t="shared" si="89"/>
        <v>66000</v>
      </c>
      <c r="K165" s="25">
        <f t="shared" si="89"/>
        <v>43200</v>
      </c>
      <c r="L165" s="25">
        <f t="shared" si="89"/>
        <v>5900</v>
      </c>
      <c r="M165" s="211">
        <f t="shared" si="66"/>
        <v>8.9393939393939394</v>
      </c>
      <c r="N165" s="25">
        <f t="shared" si="89"/>
        <v>71900</v>
      </c>
    </row>
    <row r="166" spans="1:14" hidden="1" x14ac:dyDescent="0.25">
      <c r="A166" s="296">
        <v>3111</v>
      </c>
      <c r="B166" s="301"/>
      <c r="C166" s="302"/>
      <c r="D166" s="29" t="s">
        <v>65</v>
      </c>
      <c r="E166" s="26"/>
      <c r="F166" s="26"/>
      <c r="G166" s="26"/>
      <c r="H166" s="26">
        <v>17830</v>
      </c>
      <c r="I166" s="26">
        <v>43200</v>
      </c>
      <c r="J166" s="26">
        <v>66000</v>
      </c>
      <c r="K166" s="26">
        <v>43200</v>
      </c>
      <c r="L166" s="26">
        <v>5900</v>
      </c>
      <c r="M166" s="211">
        <f t="shared" si="66"/>
        <v>8.9393939393939394</v>
      </c>
      <c r="N166" s="26">
        <v>71900</v>
      </c>
    </row>
    <row r="167" spans="1:14" hidden="1" x14ac:dyDescent="0.25">
      <c r="A167" s="293">
        <v>312</v>
      </c>
      <c r="B167" s="299"/>
      <c r="C167" s="300"/>
      <c r="D167" s="28" t="s">
        <v>66</v>
      </c>
      <c r="E167" s="25">
        <f>E168</f>
        <v>0</v>
      </c>
      <c r="F167" s="25">
        <f t="shared" ref="F167:N167" si="90">F168</f>
        <v>0</v>
      </c>
      <c r="G167" s="25">
        <f t="shared" si="90"/>
        <v>0</v>
      </c>
      <c r="H167" s="25">
        <f t="shared" si="90"/>
        <v>955</v>
      </c>
      <c r="I167" s="25">
        <f t="shared" si="90"/>
        <v>3700</v>
      </c>
      <c r="J167" s="25">
        <f t="shared" si="90"/>
        <v>9000</v>
      </c>
      <c r="K167" s="25">
        <f t="shared" si="90"/>
        <v>3700</v>
      </c>
      <c r="L167" s="25">
        <f t="shared" si="90"/>
        <v>-2600</v>
      </c>
      <c r="M167" s="211">
        <f t="shared" si="66"/>
        <v>-28.888888888888886</v>
      </c>
      <c r="N167" s="25">
        <f t="shared" si="90"/>
        <v>6400</v>
      </c>
    </row>
    <row r="168" spans="1:14" hidden="1" x14ac:dyDescent="0.25">
      <c r="A168" s="296">
        <v>3121</v>
      </c>
      <c r="B168" s="301"/>
      <c r="C168" s="302"/>
      <c r="D168" s="29" t="s">
        <v>66</v>
      </c>
      <c r="E168" s="26"/>
      <c r="F168" s="26"/>
      <c r="G168" s="26"/>
      <c r="H168" s="26">
        <v>955</v>
      </c>
      <c r="I168" s="26">
        <v>3700</v>
      </c>
      <c r="J168" s="26">
        <v>9000</v>
      </c>
      <c r="K168" s="26">
        <v>3700</v>
      </c>
      <c r="L168" s="26">
        <v>-2600</v>
      </c>
      <c r="M168" s="211">
        <f t="shared" si="66"/>
        <v>-28.888888888888886</v>
      </c>
      <c r="N168" s="26">
        <v>6400</v>
      </c>
    </row>
    <row r="169" spans="1:14" hidden="1" x14ac:dyDescent="0.25">
      <c r="A169" s="293">
        <v>313</v>
      </c>
      <c r="B169" s="299"/>
      <c r="C169" s="300"/>
      <c r="D169" s="28" t="s">
        <v>67</v>
      </c>
      <c r="E169" s="25">
        <f>E170</f>
        <v>0</v>
      </c>
      <c r="F169" s="25">
        <f t="shared" ref="F169:N169" si="91">F170</f>
        <v>0</v>
      </c>
      <c r="G169" s="25">
        <f t="shared" si="91"/>
        <v>0</v>
      </c>
      <c r="H169" s="25">
        <f t="shared" si="91"/>
        <v>2956</v>
      </c>
      <c r="I169" s="25">
        <f t="shared" si="91"/>
        <v>8550</v>
      </c>
      <c r="J169" s="25">
        <f t="shared" si="91"/>
        <v>11300</v>
      </c>
      <c r="K169" s="25">
        <f t="shared" si="91"/>
        <v>8550</v>
      </c>
      <c r="L169" s="25">
        <f t="shared" si="91"/>
        <v>600</v>
      </c>
      <c r="M169" s="211">
        <f t="shared" si="66"/>
        <v>5.3097345132743365</v>
      </c>
      <c r="N169" s="25">
        <f t="shared" si="91"/>
        <v>11900</v>
      </c>
    </row>
    <row r="170" spans="1:14" ht="25.5" hidden="1" x14ac:dyDescent="0.25">
      <c r="A170" s="296">
        <v>3132</v>
      </c>
      <c r="B170" s="301"/>
      <c r="C170" s="302"/>
      <c r="D170" s="29" t="s">
        <v>68</v>
      </c>
      <c r="E170" s="26"/>
      <c r="F170" s="26"/>
      <c r="G170" s="26"/>
      <c r="H170" s="26">
        <v>2956</v>
      </c>
      <c r="I170" s="26">
        <v>8550</v>
      </c>
      <c r="J170" s="26">
        <v>11300</v>
      </c>
      <c r="K170" s="26">
        <v>8550</v>
      </c>
      <c r="L170" s="26">
        <v>600</v>
      </c>
      <c r="M170" s="211">
        <f t="shared" si="66"/>
        <v>5.3097345132743365</v>
      </c>
      <c r="N170" s="26">
        <v>11900</v>
      </c>
    </row>
    <row r="171" spans="1:14" x14ac:dyDescent="0.25">
      <c r="A171" s="293">
        <v>32</v>
      </c>
      <c r="B171" s="299"/>
      <c r="C171" s="300"/>
      <c r="D171" s="28" t="s">
        <v>151</v>
      </c>
      <c r="E171" s="25">
        <f>E172</f>
        <v>0</v>
      </c>
      <c r="F171" s="25">
        <f t="shared" ref="F171:N171" si="92">F172</f>
        <v>0</v>
      </c>
      <c r="G171" s="25">
        <f t="shared" si="92"/>
        <v>0</v>
      </c>
      <c r="H171" s="25">
        <f t="shared" si="92"/>
        <v>1061</v>
      </c>
      <c r="I171" s="25">
        <f t="shared" si="92"/>
        <v>3190</v>
      </c>
      <c r="J171" s="25">
        <f t="shared" si="92"/>
        <v>3100</v>
      </c>
      <c r="K171" s="25">
        <f t="shared" si="92"/>
        <v>3190</v>
      </c>
      <c r="L171" s="25">
        <f t="shared" si="92"/>
        <v>-280</v>
      </c>
      <c r="M171" s="211">
        <f t="shared" si="66"/>
        <v>-9.0322580645161281</v>
      </c>
      <c r="N171" s="25">
        <f t="shared" si="92"/>
        <v>2820</v>
      </c>
    </row>
    <row r="172" spans="1:14" hidden="1" x14ac:dyDescent="0.25">
      <c r="A172" s="293">
        <v>321</v>
      </c>
      <c r="B172" s="299"/>
      <c r="C172" s="300"/>
      <c r="D172" s="28" t="s">
        <v>69</v>
      </c>
      <c r="E172" s="25">
        <f>E173+E174</f>
        <v>0</v>
      </c>
      <c r="F172" s="25">
        <f>F173+F174</f>
        <v>0</v>
      </c>
      <c r="G172" s="25">
        <f>G173+G174</f>
        <v>0</v>
      </c>
      <c r="H172" s="25">
        <f>H173+H174</f>
        <v>1061</v>
      </c>
      <c r="I172" s="25">
        <f>I173+I174+I175</f>
        <v>3190</v>
      </c>
      <c r="J172" s="25">
        <f t="shared" ref="J172:K172" si="93">J173+J174+J175</f>
        <v>3100</v>
      </c>
      <c r="K172" s="25">
        <f t="shared" si="93"/>
        <v>3190</v>
      </c>
      <c r="L172" s="25">
        <f t="shared" ref="L172:N172" si="94">L173+L174+L175</f>
        <v>-280</v>
      </c>
      <c r="M172" s="211">
        <f t="shared" si="66"/>
        <v>-9.0322580645161281</v>
      </c>
      <c r="N172" s="25">
        <f t="shared" si="94"/>
        <v>2820</v>
      </c>
    </row>
    <row r="173" spans="1:14" hidden="1" x14ac:dyDescent="0.25">
      <c r="A173" s="296">
        <v>3211</v>
      </c>
      <c r="B173" s="301"/>
      <c r="C173" s="302"/>
      <c r="D173" s="29" t="s">
        <v>79</v>
      </c>
      <c r="E173" s="26"/>
      <c r="F173" s="26"/>
      <c r="G173" s="26"/>
      <c r="H173" s="26">
        <v>339</v>
      </c>
      <c r="I173" s="26">
        <v>600</v>
      </c>
      <c r="J173" s="26">
        <v>840</v>
      </c>
      <c r="K173" s="26">
        <v>600</v>
      </c>
      <c r="L173" s="26">
        <v>-420</v>
      </c>
      <c r="M173" s="211">
        <f t="shared" si="66"/>
        <v>-50</v>
      </c>
      <c r="N173" s="26">
        <v>420</v>
      </c>
    </row>
    <row r="174" spans="1:14" ht="25.5" hidden="1" x14ac:dyDescent="0.25">
      <c r="A174" s="296">
        <v>3212</v>
      </c>
      <c r="B174" s="301"/>
      <c r="C174" s="302"/>
      <c r="D174" s="29" t="s">
        <v>152</v>
      </c>
      <c r="E174" s="26"/>
      <c r="F174" s="26"/>
      <c r="G174" s="26"/>
      <c r="H174" s="26">
        <v>722</v>
      </c>
      <c r="I174" s="26">
        <v>2290</v>
      </c>
      <c r="J174" s="26">
        <v>2160</v>
      </c>
      <c r="K174" s="26">
        <v>2290</v>
      </c>
      <c r="L174" s="26">
        <v>240</v>
      </c>
      <c r="M174" s="211">
        <f t="shared" si="66"/>
        <v>11.111111111111111</v>
      </c>
      <c r="N174" s="26">
        <v>2400</v>
      </c>
    </row>
    <row r="175" spans="1:14" hidden="1" x14ac:dyDescent="0.25">
      <c r="A175" s="296">
        <v>3213</v>
      </c>
      <c r="B175" s="301"/>
      <c r="C175" s="302"/>
      <c r="D175" s="29" t="s">
        <v>80</v>
      </c>
      <c r="E175" s="26"/>
      <c r="F175" s="26"/>
      <c r="G175" s="26"/>
      <c r="H175" s="26"/>
      <c r="I175" s="26">
        <v>300</v>
      </c>
      <c r="J175" s="26">
        <v>100</v>
      </c>
      <c r="K175" s="26">
        <v>300</v>
      </c>
      <c r="L175" s="26">
        <v>-100</v>
      </c>
      <c r="M175" s="211">
        <f t="shared" si="66"/>
        <v>-100</v>
      </c>
      <c r="N175" s="26"/>
    </row>
    <row r="176" spans="1:14" x14ac:dyDescent="0.25">
      <c r="A176" s="278" t="s">
        <v>248</v>
      </c>
      <c r="B176" s="279"/>
      <c r="C176" s="280"/>
      <c r="D176" s="30" t="s">
        <v>305</v>
      </c>
      <c r="E176" s="52">
        <f>E177</f>
        <v>0</v>
      </c>
      <c r="F176" s="52">
        <f t="shared" ref="F176:N177" si="95">F177</f>
        <v>0</v>
      </c>
      <c r="G176" s="52">
        <f t="shared" si="95"/>
        <v>0</v>
      </c>
      <c r="H176" s="52">
        <f t="shared" si="95"/>
        <v>0</v>
      </c>
      <c r="I176" s="52">
        <f t="shared" si="95"/>
        <v>41360</v>
      </c>
      <c r="J176" s="52">
        <f t="shared" si="95"/>
        <v>59500</v>
      </c>
      <c r="K176" s="52">
        <f t="shared" si="95"/>
        <v>41360</v>
      </c>
      <c r="L176" s="52">
        <f t="shared" si="95"/>
        <v>0</v>
      </c>
      <c r="M176" s="211">
        <f t="shared" si="66"/>
        <v>0</v>
      </c>
      <c r="N176" s="52">
        <f t="shared" si="95"/>
        <v>59500</v>
      </c>
    </row>
    <row r="177" spans="1:17" x14ac:dyDescent="0.25">
      <c r="A177" s="281" t="s">
        <v>334</v>
      </c>
      <c r="B177" s="282"/>
      <c r="C177" s="283"/>
      <c r="D177" s="31" t="s">
        <v>121</v>
      </c>
      <c r="E177" s="53">
        <f>E178</f>
        <v>0</v>
      </c>
      <c r="F177" s="53">
        <f t="shared" si="95"/>
        <v>0</v>
      </c>
      <c r="G177" s="53">
        <f t="shared" si="95"/>
        <v>0</v>
      </c>
      <c r="H177" s="53">
        <f t="shared" si="95"/>
        <v>0</v>
      </c>
      <c r="I177" s="53">
        <f t="shared" si="95"/>
        <v>41360</v>
      </c>
      <c r="J177" s="53">
        <f t="shared" si="95"/>
        <v>59500</v>
      </c>
      <c r="K177" s="53">
        <f t="shared" si="95"/>
        <v>41360</v>
      </c>
      <c r="L177" s="53">
        <f t="shared" si="95"/>
        <v>0</v>
      </c>
      <c r="M177" s="211">
        <f t="shared" si="66"/>
        <v>0</v>
      </c>
      <c r="N177" s="53">
        <f t="shared" si="95"/>
        <v>59500</v>
      </c>
    </row>
    <row r="178" spans="1:17" x14ac:dyDescent="0.25">
      <c r="A178" s="309">
        <v>3</v>
      </c>
      <c r="B178" s="310"/>
      <c r="C178" s="311"/>
      <c r="D178" s="28" t="s">
        <v>14</v>
      </c>
      <c r="E178" s="25">
        <f>E179+E186</f>
        <v>0</v>
      </c>
      <c r="F178" s="25">
        <f t="shared" ref="F178:I178" si="96">F179+F186</f>
        <v>0</v>
      </c>
      <c r="G178" s="25">
        <f t="shared" si="96"/>
        <v>0</v>
      </c>
      <c r="H178" s="25">
        <f t="shared" si="96"/>
        <v>0</v>
      </c>
      <c r="I178" s="25">
        <f t="shared" si="96"/>
        <v>41360</v>
      </c>
      <c r="J178" s="25">
        <f t="shared" ref="J178:K178" si="97">J179+J186</f>
        <v>59500</v>
      </c>
      <c r="K178" s="25">
        <f t="shared" si="97"/>
        <v>41360</v>
      </c>
      <c r="L178" s="25">
        <f t="shared" ref="L178:N178" si="98">L179+L186</f>
        <v>0</v>
      </c>
      <c r="M178" s="211">
        <f t="shared" si="66"/>
        <v>0</v>
      </c>
      <c r="N178" s="25">
        <f t="shared" si="98"/>
        <v>59500</v>
      </c>
    </row>
    <row r="179" spans="1:17" x14ac:dyDescent="0.25">
      <c r="A179" s="293">
        <v>31</v>
      </c>
      <c r="B179" s="299"/>
      <c r="C179" s="300"/>
      <c r="D179" s="28" t="s">
        <v>15</v>
      </c>
      <c r="E179" s="25">
        <f>E180+E182+E184</f>
        <v>0</v>
      </c>
      <c r="F179" s="25">
        <f t="shared" ref="F179:I179" si="99">F180+F182+F184</f>
        <v>0</v>
      </c>
      <c r="G179" s="25">
        <f t="shared" si="99"/>
        <v>0</v>
      </c>
      <c r="H179" s="25">
        <f t="shared" si="99"/>
        <v>0</v>
      </c>
      <c r="I179" s="25">
        <f t="shared" si="99"/>
        <v>39703</v>
      </c>
      <c r="J179" s="25">
        <f t="shared" ref="J179:K179" si="100">J180+J182+J184</f>
        <v>57500</v>
      </c>
      <c r="K179" s="25">
        <f t="shared" si="100"/>
        <v>39703</v>
      </c>
      <c r="L179" s="25">
        <f t="shared" ref="L179:N179" si="101">L180+L182+L184</f>
        <v>0</v>
      </c>
      <c r="M179" s="211">
        <f t="shared" si="66"/>
        <v>0</v>
      </c>
      <c r="N179" s="25">
        <f t="shared" si="101"/>
        <v>57500</v>
      </c>
    </row>
    <row r="180" spans="1:17" ht="15" hidden="1" customHeight="1" x14ac:dyDescent="0.25">
      <c r="A180" s="293">
        <v>311</v>
      </c>
      <c r="B180" s="299"/>
      <c r="C180" s="300"/>
      <c r="D180" s="28" t="s">
        <v>150</v>
      </c>
      <c r="E180" s="25">
        <f>E181</f>
        <v>0</v>
      </c>
      <c r="F180" s="25">
        <f t="shared" ref="F180:N180" si="102">F181</f>
        <v>0</v>
      </c>
      <c r="G180" s="25">
        <f t="shared" si="102"/>
        <v>0</v>
      </c>
      <c r="H180" s="25">
        <f t="shared" si="102"/>
        <v>0</v>
      </c>
      <c r="I180" s="25">
        <f t="shared" si="102"/>
        <v>30003</v>
      </c>
      <c r="J180" s="25">
        <f t="shared" si="102"/>
        <v>44000</v>
      </c>
      <c r="K180" s="25">
        <f t="shared" si="102"/>
        <v>30003</v>
      </c>
      <c r="L180" s="25">
        <f t="shared" si="102"/>
        <v>0</v>
      </c>
      <c r="M180" s="211">
        <f t="shared" si="66"/>
        <v>0</v>
      </c>
      <c r="N180" s="25">
        <f t="shared" si="102"/>
        <v>44000</v>
      </c>
    </row>
    <row r="181" spans="1:17" ht="15" hidden="1" customHeight="1" x14ac:dyDescent="0.25">
      <c r="A181" s="296">
        <v>3111</v>
      </c>
      <c r="B181" s="301"/>
      <c r="C181" s="302"/>
      <c r="D181" s="29" t="s">
        <v>65</v>
      </c>
      <c r="E181" s="26"/>
      <c r="F181" s="26"/>
      <c r="G181" s="26"/>
      <c r="H181" s="26"/>
      <c r="I181" s="26">
        <v>30003</v>
      </c>
      <c r="J181" s="26">
        <v>44000</v>
      </c>
      <c r="K181" s="26">
        <v>30003</v>
      </c>
      <c r="L181" s="26"/>
      <c r="M181" s="211">
        <f t="shared" si="66"/>
        <v>0</v>
      </c>
      <c r="N181" s="26">
        <v>44000</v>
      </c>
    </row>
    <row r="182" spans="1:17" hidden="1" x14ac:dyDescent="0.25">
      <c r="A182" s="293">
        <v>312</v>
      </c>
      <c r="B182" s="299"/>
      <c r="C182" s="300"/>
      <c r="D182" s="28" t="s">
        <v>66</v>
      </c>
      <c r="E182" s="25">
        <f>E183</f>
        <v>0</v>
      </c>
      <c r="F182" s="25">
        <f t="shared" ref="F182:N182" si="103">F183</f>
        <v>0</v>
      </c>
      <c r="G182" s="25">
        <f t="shared" si="103"/>
        <v>0</v>
      </c>
      <c r="H182" s="25">
        <f t="shared" si="103"/>
        <v>0</v>
      </c>
      <c r="I182" s="25">
        <f t="shared" si="103"/>
        <v>3700</v>
      </c>
      <c r="J182" s="25">
        <f t="shared" si="103"/>
        <v>6000</v>
      </c>
      <c r="K182" s="25">
        <f t="shared" si="103"/>
        <v>3700</v>
      </c>
      <c r="L182" s="25">
        <f t="shared" si="103"/>
        <v>0</v>
      </c>
      <c r="M182" s="211">
        <f t="shared" si="66"/>
        <v>0</v>
      </c>
      <c r="N182" s="25">
        <f t="shared" si="103"/>
        <v>6000</v>
      </c>
    </row>
    <row r="183" spans="1:17" hidden="1" x14ac:dyDescent="0.25">
      <c r="A183" s="296">
        <v>3121</v>
      </c>
      <c r="B183" s="301"/>
      <c r="C183" s="302"/>
      <c r="D183" s="29" t="s">
        <v>66</v>
      </c>
      <c r="E183" s="26"/>
      <c r="F183" s="26"/>
      <c r="G183" s="26"/>
      <c r="H183" s="26"/>
      <c r="I183" s="26">
        <v>3700</v>
      </c>
      <c r="J183" s="26">
        <v>6000</v>
      </c>
      <c r="K183" s="26">
        <v>3700</v>
      </c>
      <c r="L183" s="26"/>
      <c r="M183" s="211">
        <f t="shared" si="66"/>
        <v>0</v>
      </c>
      <c r="N183" s="26">
        <v>6000</v>
      </c>
    </row>
    <row r="184" spans="1:17" hidden="1" x14ac:dyDescent="0.25">
      <c r="A184" s="293">
        <v>313</v>
      </c>
      <c r="B184" s="299"/>
      <c r="C184" s="300"/>
      <c r="D184" s="28" t="s">
        <v>67</v>
      </c>
      <c r="E184" s="25">
        <f>E185</f>
        <v>0</v>
      </c>
      <c r="F184" s="25">
        <f t="shared" ref="F184:N184" si="104">F185</f>
        <v>0</v>
      </c>
      <c r="G184" s="25">
        <f t="shared" si="104"/>
        <v>0</v>
      </c>
      <c r="H184" s="25">
        <f t="shared" si="104"/>
        <v>0</v>
      </c>
      <c r="I184" s="25">
        <f t="shared" si="104"/>
        <v>6000</v>
      </c>
      <c r="J184" s="25">
        <f t="shared" si="104"/>
        <v>7500</v>
      </c>
      <c r="K184" s="25">
        <f t="shared" si="104"/>
        <v>6000</v>
      </c>
      <c r="L184" s="25">
        <f t="shared" si="104"/>
        <v>0</v>
      </c>
      <c r="M184" s="211">
        <f t="shared" si="66"/>
        <v>0</v>
      </c>
      <c r="N184" s="25">
        <f t="shared" si="104"/>
        <v>7500</v>
      </c>
    </row>
    <row r="185" spans="1:17" ht="25.5" hidden="1" x14ac:dyDescent="0.25">
      <c r="A185" s="296">
        <v>3132</v>
      </c>
      <c r="B185" s="301"/>
      <c r="C185" s="302"/>
      <c r="D185" s="29" t="s">
        <v>68</v>
      </c>
      <c r="E185" s="26"/>
      <c r="F185" s="26"/>
      <c r="G185" s="26"/>
      <c r="H185" s="26"/>
      <c r="I185" s="26">
        <v>6000</v>
      </c>
      <c r="J185" s="26">
        <v>7500</v>
      </c>
      <c r="K185" s="26">
        <v>6000</v>
      </c>
      <c r="L185" s="26"/>
      <c r="M185" s="211">
        <f t="shared" si="66"/>
        <v>0</v>
      </c>
      <c r="N185" s="26">
        <v>7500</v>
      </c>
    </row>
    <row r="186" spans="1:17" x14ac:dyDescent="0.25">
      <c r="A186" s="293">
        <v>32</v>
      </c>
      <c r="B186" s="299"/>
      <c r="C186" s="300"/>
      <c r="D186" s="28" t="s">
        <v>151</v>
      </c>
      <c r="E186" s="25">
        <f>E187</f>
        <v>0</v>
      </c>
      <c r="F186" s="25">
        <f t="shared" ref="F186:N186" si="105">F187</f>
        <v>0</v>
      </c>
      <c r="G186" s="25">
        <f t="shared" si="105"/>
        <v>0</v>
      </c>
      <c r="H186" s="25">
        <f t="shared" si="105"/>
        <v>0</v>
      </c>
      <c r="I186" s="25">
        <f t="shared" si="105"/>
        <v>1657</v>
      </c>
      <c r="J186" s="25">
        <f t="shared" si="105"/>
        <v>2000</v>
      </c>
      <c r="K186" s="25">
        <f t="shared" si="105"/>
        <v>1657</v>
      </c>
      <c r="L186" s="25">
        <f t="shared" si="105"/>
        <v>0</v>
      </c>
      <c r="M186" s="211">
        <f t="shared" si="66"/>
        <v>0</v>
      </c>
      <c r="N186" s="25">
        <f t="shared" si="105"/>
        <v>2000</v>
      </c>
    </row>
    <row r="187" spans="1:17" hidden="1" x14ac:dyDescent="0.25">
      <c r="A187" s="293">
        <v>321</v>
      </c>
      <c r="B187" s="299"/>
      <c r="C187" s="300"/>
      <c r="D187" s="28" t="s">
        <v>69</v>
      </c>
      <c r="E187" s="25">
        <f t="shared" ref="E187:H187" si="106">E188+E189</f>
        <v>0</v>
      </c>
      <c r="F187" s="25">
        <f t="shared" si="106"/>
        <v>0</v>
      </c>
      <c r="G187" s="25">
        <f t="shared" si="106"/>
        <v>0</v>
      </c>
      <c r="H187" s="25">
        <f t="shared" si="106"/>
        <v>0</v>
      </c>
      <c r="I187" s="25">
        <f>I188+I189+I190</f>
        <v>1657</v>
      </c>
      <c r="J187" s="25">
        <f>J188+J189+J190</f>
        <v>2000</v>
      </c>
      <c r="K187" s="25">
        <f>K188+K189+K190</f>
        <v>1657</v>
      </c>
      <c r="L187" s="25">
        <f>L188+L189+L190</f>
        <v>0</v>
      </c>
      <c r="M187" s="211">
        <f t="shared" si="66"/>
        <v>0</v>
      </c>
      <c r="N187" s="25">
        <f>N188+N189+N190</f>
        <v>2000</v>
      </c>
    </row>
    <row r="188" spans="1:17" hidden="1" x14ac:dyDescent="0.25">
      <c r="A188" s="296">
        <v>3211</v>
      </c>
      <c r="B188" s="301"/>
      <c r="C188" s="302"/>
      <c r="D188" s="29" t="s">
        <v>79</v>
      </c>
      <c r="E188" s="26"/>
      <c r="F188" s="26"/>
      <c r="G188" s="26"/>
      <c r="H188" s="26"/>
      <c r="I188" s="26">
        <v>160</v>
      </c>
      <c r="J188" s="26">
        <v>460</v>
      </c>
      <c r="K188" s="26">
        <v>160</v>
      </c>
      <c r="L188" s="26"/>
      <c r="M188" s="211">
        <f t="shared" si="66"/>
        <v>0</v>
      </c>
      <c r="N188" s="26">
        <v>460</v>
      </c>
    </row>
    <row r="189" spans="1:17" ht="25.5" hidden="1" x14ac:dyDescent="0.25">
      <c r="A189" s="296">
        <v>3212</v>
      </c>
      <c r="B189" s="301"/>
      <c r="C189" s="302"/>
      <c r="D189" s="29" t="s">
        <v>152</v>
      </c>
      <c r="E189" s="26"/>
      <c r="F189" s="26"/>
      <c r="G189" s="26"/>
      <c r="H189" s="26"/>
      <c r="I189" s="26">
        <v>1299</v>
      </c>
      <c r="J189" s="26">
        <v>1440</v>
      </c>
      <c r="K189" s="26">
        <v>1299</v>
      </c>
      <c r="L189" s="26"/>
      <c r="M189" s="211">
        <f t="shared" si="66"/>
        <v>0</v>
      </c>
      <c r="N189" s="26">
        <v>1440</v>
      </c>
    </row>
    <row r="190" spans="1:17" hidden="1" x14ac:dyDescent="0.25">
      <c r="A190" s="296">
        <v>3213</v>
      </c>
      <c r="B190" s="301"/>
      <c r="C190" s="302"/>
      <c r="D190" s="29" t="s">
        <v>80</v>
      </c>
      <c r="E190" s="26"/>
      <c r="F190" s="26"/>
      <c r="G190" s="26"/>
      <c r="H190" s="26"/>
      <c r="I190" s="26">
        <v>198</v>
      </c>
      <c r="J190" s="26">
        <v>100</v>
      </c>
      <c r="K190" s="26">
        <v>198</v>
      </c>
      <c r="L190" s="26"/>
      <c r="M190" s="211">
        <f t="shared" si="66"/>
        <v>0</v>
      </c>
      <c r="N190" s="26">
        <v>100</v>
      </c>
    </row>
    <row r="191" spans="1:17" s="27" customFormat="1" ht="25.5" customHeight="1" x14ac:dyDescent="0.25">
      <c r="A191" s="312" t="s">
        <v>157</v>
      </c>
      <c r="B191" s="313"/>
      <c r="C191" s="314"/>
      <c r="D191" s="32" t="s">
        <v>158</v>
      </c>
      <c r="E191" s="51">
        <f t="shared" ref="E191:N196" si="107">E192</f>
        <v>35688.74</v>
      </c>
      <c r="F191" s="51">
        <f t="shared" si="107"/>
        <v>0</v>
      </c>
      <c r="G191" s="51">
        <f t="shared" si="107"/>
        <v>0</v>
      </c>
      <c r="H191" s="51">
        <f t="shared" si="107"/>
        <v>0</v>
      </c>
      <c r="I191" s="51">
        <f t="shared" si="107"/>
        <v>2475</v>
      </c>
      <c r="J191" s="51">
        <f t="shared" si="107"/>
        <v>2475</v>
      </c>
      <c r="K191" s="51">
        <f t="shared" si="107"/>
        <v>2475</v>
      </c>
      <c r="L191" s="51">
        <f t="shared" si="107"/>
        <v>935</v>
      </c>
      <c r="M191" s="211">
        <f t="shared" si="66"/>
        <v>37.777777777777779</v>
      </c>
      <c r="N191" s="51">
        <f t="shared" si="107"/>
        <v>3410</v>
      </c>
      <c r="O191"/>
      <c r="Q191"/>
    </row>
    <row r="192" spans="1:17" s="27" customFormat="1" ht="38.25" x14ac:dyDescent="0.25">
      <c r="A192" s="278" t="s">
        <v>119</v>
      </c>
      <c r="B192" s="279"/>
      <c r="C192" s="280"/>
      <c r="D192" s="30" t="s">
        <v>277</v>
      </c>
      <c r="E192" s="52">
        <f t="shared" si="107"/>
        <v>35688.74</v>
      </c>
      <c r="F192" s="52">
        <f t="shared" si="107"/>
        <v>0</v>
      </c>
      <c r="G192" s="52">
        <f t="shared" si="107"/>
        <v>0</v>
      </c>
      <c r="H192" s="52">
        <f t="shared" si="107"/>
        <v>0</v>
      </c>
      <c r="I192" s="52">
        <f t="shared" si="107"/>
        <v>2475</v>
      </c>
      <c r="J192" s="52">
        <f t="shared" si="107"/>
        <v>2475</v>
      </c>
      <c r="K192" s="52">
        <f t="shared" si="107"/>
        <v>2475</v>
      </c>
      <c r="L192" s="52">
        <f t="shared" si="107"/>
        <v>935</v>
      </c>
      <c r="M192" s="211">
        <f t="shared" si="66"/>
        <v>37.777777777777779</v>
      </c>
      <c r="N192" s="52">
        <f t="shared" si="107"/>
        <v>3410</v>
      </c>
    </row>
    <row r="193" spans="1:17" s="27" customFormat="1" x14ac:dyDescent="0.25">
      <c r="A193" s="281" t="s">
        <v>336</v>
      </c>
      <c r="B193" s="282"/>
      <c r="C193" s="283"/>
      <c r="D193" s="31" t="s">
        <v>121</v>
      </c>
      <c r="E193" s="53">
        <f t="shared" si="107"/>
        <v>35688.74</v>
      </c>
      <c r="F193" s="53">
        <f t="shared" si="107"/>
        <v>0</v>
      </c>
      <c r="G193" s="53">
        <f t="shared" si="107"/>
        <v>0</v>
      </c>
      <c r="H193" s="53">
        <f t="shared" si="107"/>
        <v>0</v>
      </c>
      <c r="I193" s="53">
        <f t="shared" si="107"/>
        <v>2475</v>
      </c>
      <c r="J193" s="53">
        <f t="shared" si="107"/>
        <v>2475</v>
      </c>
      <c r="K193" s="53">
        <f t="shared" si="107"/>
        <v>2475</v>
      </c>
      <c r="L193" s="53">
        <f t="shared" si="107"/>
        <v>935</v>
      </c>
      <c r="M193" s="211">
        <f t="shared" si="66"/>
        <v>37.777777777777779</v>
      </c>
      <c r="N193" s="53">
        <f t="shared" si="107"/>
        <v>3410</v>
      </c>
    </row>
    <row r="194" spans="1:17" s="27" customFormat="1" x14ac:dyDescent="0.25">
      <c r="A194" s="309">
        <v>3</v>
      </c>
      <c r="B194" s="310"/>
      <c r="C194" s="311"/>
      <c r="D194" s="28" t="s">
        <v>14</v>
      </c>
      <c r="E194" s="25">
        <f t="shared" si="107"/>
        <v>35688.74</v>
      </c>
      <c r="F194" s="25">
        <f t="shared" si="107"/>
        <v>0</v>
      </c>
      <c r="G194" s="25">
        <f t="shared" si="107"/>
        <v>0</v>
      </c>
      <c r="H194" s="25">
        <f t="shared" si="107"/>
        <v>0</v>
      </c>
      <c r="I194" s="25">
        <f t="shared" si="107"/>
        <v>2475</v>
      </c>
      <c r="J194" s="25">
        <f t="shared" si="107"/>
        <v>2475</v>
      </c>
      <c r="K194" s="25">
        <f t="shared" si="107"/>
        <v>2475</v>
      </c>
      <c r="L194" s="25">
        <f t="shared" si="107"/>
        <v>935</v>
      </c>
      <c r="M194" s="211">
        <f t="shared" si="66"/>
        <v>37.777777777777779</v>
      </c>
      <c r="N194" s="25">
        <f t="shared" si="107"/>
        <v>3410</v>
      </c>
    </row>
    <row r="195" spans="1:17" s="27" customFormat="1" x14ac:dyDescent="0.25">
      <c r="A195" s="293">
        <v>32</v>
      </c>
      <c r="B195" s="299"/>
      <c r="C195" s="300"/>
      <c r="D195" s="28" t="s">
        <v>25</v>
      </c>
      <c r="E195" s="25">
        <f t="shared" si="107"/>
        <v>35688.74</v>
      </c>
      <c r="F195" s="25">
        <f t="shared" si="107"/>
        <v>0</v>
      </c>
      <c r="G195" s="25">
        <f t="shared" si="107"/>
        <v>0</v>
      </c>
      <c r="H195" s="25">
        <f t="shared" si="107"/>
        <v>0</v>
      </c>
      <c r="I195" s="25">
        <f t="shared" si="107"/>
        <v>2475</v>
      </c>
      <c r="J195" s="25">
        <f t="shared" si="107"/>
        <v>2475</v>
      </c>
      <c r="K195" s="25">
        <f t="shared" si="107"/>
        <v>2475</v>
      </c>
      <c r="L195" s="25">
        <f t="shared" si="107"/>
        <v>935</v>
      </c>
      <c r="M195" s="211">
        <f t="shared" si="66"/>
        <v>37.777777777777779</v>
      </c>
      <c r="N195" s="25">
        <f t="shared" si="107"/>
        <v>3410</v>
      </c>
    </row>
    <row r="196" spans="1:17" s="27" customFormat="1" hidden="1" x14ac:dyDescent="0.25">
      <c r="A196" s="293">
        <v>323</v>
      </c>
      <c r="B196" s="299"/>
      <c r="C196" s="300"/>
      <c r="D196" s="28" t="s">
        <v>84</v>
      </c>
      <c r="E196" s="25">
        <f t="shared" si="107"/>
        <v>35688.74</v>
      </c>
      <c r="F196" s="25">
        <f t="shared" si="107"/>
        <v>0</v>
      </c>
      <c r="G196" s="25">
        <f t="shared" si="107"/>
        <v>0</v>
      </c>
      <c r="H196" s="25">
        <f t="shared" si="107"/>
        <v>0</v>
      </c>
      <c r="I196" s="25">
        <f t="shared" si="107"/>
        <v>2475</v>
      </c>
      <c r="J196" s="25">
        <f t="shared" si="107"/>
        <v>2475</v>
      </c>
      <c r="K196" s="25">
        <f t="shared" si="107"/>
        <v>2475</v>
      </c>
      <c r="L196" s="25">
        <f t="shared" si="107"/>
        <v>935</v>
      </c>
      <c r="M196" s="211">
        <f t="shared" si="66"/>
        <v>37.777777777777779</v>
      </c>
      <c r="N196" s="25">
        <f t="shared" si="107"/>
        <v>3410</v>
      </c>
    </row>
    <row r="197" spans="1:17" ht="25.5" hidden="1" x14ac:dyDescent="0.25">
      <c r="A197" s="296">
        <v>3232</v>
      </c>
      <c r="B197" s="301"/>
      <c r="C197" s="302"/>
      <c r="D197" s="29" t="s">
        <v>132</v>
      </c>
      <c r="E197" s="26">
        <v>35688.74</v>
      </c>
      <c r="F197" s="26"/>
      <c r="G197" s="26"/>
      <c r="H197" s="26"/>
      <c r="I197" s="26">
        <v>2475</v>
      </c>
      <c r="J197" s="26">
        <v>2475</v>
      </c>
      <c r="K197" s="26">
        <f>J197</f>
        <v>2475</v>
      </c>
      <c r="L197" s="26">
        <v>935</v>
      </c>
      <c r="M197" s="211">
        <f t="shared" si="66"/>
        <v>37.777777777777779</v>
      </c>
      <c r="N197" s="26">
        <v>3410</v>
      </c>
      <c r="O197" s="27"/>
      <c r="Q197" s="27"/>
    </row>
    <row r="198" spans="1:17" s="27" customFormat="1" ht="25.5" x14ac:dyDescent="0.25">
      <c r="A198" s="312" t="s">
        <v>117</v>
      </c>
      <c r="B198" s="313"/>
      <c r="C198" s="314"/>
      <c r="D198" s="32" t="s">
        <v>159</v>
      </c>
      <c r="E198" s="51">
        <f t="shared" ref="E198:N203" si="108">E199</f>
        <v>4339.24</v>
      </c>
      <c r="F198" s="51">
        <f t="shared" si="108"/>
        <v>55000</v>
      </c>
      <c r="G198" s="51">
        <f t="shared" si="108"/>
        <v>7299.7544628044325</v>
      </c>
      <c r="H198" s="51">
        <f t="shared" si="108"/>
        <v>7299.75</v>
      </c>
      <c r="I198" s="51">
        <f t="shared" si="108"/>
        <v>7300</v>
      </c>
      <c r="J198" s="51">
        <f t="shared" si="108"/>
        <v>7300</v>
      </c>
      <c r="K198" s="51">
        <f t="shared" si="108"/>
        <v>7300</v>
      </c>
      <c r="L198" s="51">
        <f t="shared" si="108"/>
        <v>-6952</v>
      </c>
      <c r="M198" s="211">
        <f t="shared" si="66"/>
        <v>-95.232876712328761</v>
      </c>
      <c r="N198" s="51">
        <f t="shared" si="108"/>
        <v>348</v>
      </c>
      <c r="O198"/>
      <c r="Q198"/>
    </row>
    <row r="199" spans="1:17" s="27" customFormat="1" ht="38.25" x14ac:dyDescent="0.25">
      <c r="A199" s="278" t="s">
        <v>160</v>
      </c>
      <c r="B199" s="279"/>
      <c r="C199" s="280"/>
      <c r="D199" s="30" t="s">
        <v>161</v>
      </c>
      <c r="E199" s="52">
        <f t="shared" si="108"/>
        <v>4339.24</v>
      </c>
      <c r="F199" s="52">
        <f t="shared" si="108"/>
        <v>55000</v>
      </c>
      <c r="G199" s="52">
        <f t="shared" si="108"/>
        <v>7299.7544628044325</v>
      </c>
      <c r="H199" s="52">
        <f t="shared" si="108"/>
        <v>7299.75</v>
      </c>
      <c r="I199" s="52">
        <f t="shared" si="108"/>
        <v>7300</v>
      </c>
      <c r="J199" s="52">
        <f t="shared" si="108"/>
        <v>7300</v>
      </c>
      <c r="K199" s="52">
        <f t="shared" si="108"/>
        <v>7300</v>
      </c>
      <c r="L199" s="52">
        <f t="shared" si="108"/>
        <v>-6952</v>
      </c>
      <c r="M199" s="211">
        <f t="shared" si="66"/>
        <v>-95.232876712328761</v>
      </c>
      <c r="N199" s="52">
        <f t="shared" si="108"/>
        <v>348</v>
      </c>
    </row>
    <row r="200" spans="1:17" s="27" customFormat="1" x14ac:dyDescent="0.25">
      <c r="A200" s="281" t="s">
        <v>337</v>
      </c>
      <c r="B200" s="282"/>
      <c r="C200" s="283"/>
      <c r="D200" s="31" t="s">
        <v>121</v>
      </c>
      <c r="E200" s="53">
        <f t="shared" si="108"/>
        <v>4339.24</v>
      </c>
      <c r="F200" s="53">
        <f t="shared" si="108"/>
        <v>55000</v>
      </c>
      <c r="G200" s="53">
        <f t="shared" si="108"/>
        <v>7299.7544628044325</v>
      </c>
      <c r="H200" s="53">
        <f t="shared" si="108"/>
        <v>7299.75</v>
      </c>
      <c r="I200" s="53">
        <f t="shared" si="108"/>
        <v>7300</v>
      </c>
      <c r="J200" s="53">
        <f t="shared" si="108"/>
        <v>7300</v>
      </c>
      <c r="K200" s="53">
        <f t="shared" si="108"/>
        <v>7300</v>
      </c>
      <c r="L200" s="53">
        <f t="shared" si="108"/>
        <v>-6952</v>
      </c>
      <c r="M200" s="211">
        <f t="shared" ref="M200:M263" si="109">L200/J200*100</f>
        <v>-95.232876712328761</v>
      </c>
      <c r="N200" s="53">
        <f t="shared" si="108"/>
        <v>348</v>
      </c>
    </row>
    <row r="201" spans="1:17" s="27" customFormat="1" x14ac:dyDescent="0.25">
      <c r="A201" s="309">
        <v>3</v>
      </c>
      <c r="B201" s="310"/>
      <c r="C201" s="311"/>
      <c r="D201" s="28" t="s">
        <v>14</v>
      </c>
      <c r="E201" s="25">
        <f t="shared" si="108"/>
        <v>4339.24</v>
      </c>
      <c r="F201" s="25">
        <f t="shared" si="108"/>
        <v>55000</v>
      </c>
      <c r="G201" s="25">
        <f t="shared" si="108"/>
        <v>7299.7544628044325</v>
      </c>
      <c r="H201" s="25">
        <f t="shared" si="108"/>
        <v>7299.75</v>
      </c>
      <c r="I201" s="25">
        <f t="shared" si="108"/>
        <v>7300</v>
      </c>
      <c r="J201" s="25">
        <f t="shared" si="108"/>
        <v>7300</v>
      </c>
      <c r="K201" s="25">
        <f t="shared" si="108"/>
        <v>7300</v>
      </c>
      <c r="L201" s="25">
        <f t="shared" si="108"/>
        <v>-6952</v>
      </c>
      <c r="M201" s="211">
        <f t="shared" si="109"/>
        <v>-95.232876712328761</v>
      </c>
      <c r="N201" s="25">
        <f t="shared" si="108"/>
        <v>348</v>
      </c>
    </row>
    <row r="202" spans="1:17" s="27" customFormat="1" ht="38.25" x14ac:dyDescent="0.25">
      <c r="A202" s="293">
        <v>37</v>
      </c>
      <c r="B202" s="299"/>
      <c r="C202" s="300"/>
      <c r="D202" s="28" t="s">
        <v>128</v>
      </c>
      <c r="E202" s="25">
        <f t="shared" si="108"/>
        <v>4339.24</v>
      </c>
      <c r="F202" s="25">
        <f t="shared" si="108"/>
        <v>55000</v>
      </c>
      <c r="G202" s="25">
        <f t="shared" si="108"/>
        <v>7299.7544628044325</v>
      </c>
      <c r="H202" s="25">
        <f t="shared" si="108"/>
        <v>7299.75</v>
      </c>
      <c r="I202" s="25">
        <f t="shared" si="108"/>
        <v>7300</v>
      </c>
      <c r="J202" s="25">
        <f t="shared" si="108"/>
        <v>7300</v>
      </c>
      <c r="K202" s="25">
        <f t="shared" si="108"/>
        <v>7300</v>
      </c>
      <c r="L202" s="25">
        <f t="shared" si="108"/>
        <v>-6952</v>
      </c>
      <c r="M202" s="211">
        <f t="shared" si="109"/>
        <v>-95.232876712328761</v>
      </c>
      <c r="N202" s="25">
        <f t="shared" si="108"/>
        <v>348</v>
      </c>
    </row>
    <row r="203" spans="1:17" s="27" customFormat="1" ht="25.5" hidden="1" x14ac:dyDescent="0.25">
      <c r="A203" s="293">
        <v>372</v>
      </c>
      <c r="B203" s="299"/>
      <c r="C203" s="300"/>
      <c r="D203" s="28" t="s">
        <v>91</v>
      </c>
      <c r="E203" s="25">
        <f t="shared" si="108"/>
        <v>4339.24</v>
      </c>
      <c r="F203" s="25">
        <f t="shared" si="108"/>
        <v>55000</v>
      </c>
      <c r="G203" s="25">
        <f t="shared" si="108"/>
        <v>7299.7544628044325</v>
      </c>
      <c r="H203" s="25">
        <f t="shared" si="108"/>
        <v>7299.75</v>
      </c>
      <c r="I203" s="25">
        <f t="shared" si="108"/>
        <v>7300</v>
      </c>
      <c r="J203" s="25">
        <f t="shared" si="108"/>
        <v>7300</v>
      </c>
      <c r="K203" s="25">
        <f t="shared" si="108"/>
        <v>7300</v>
      </c>
      <c r="L203" s="25">
        <f t="shared" si="108"/>
        <v>-6952</v>
      </c>
      <c r="M203" s="211">
        <f t="shared" si="109"/>
        <v>-95.232876712328761</v>
      </c>
      <c r="N203" s="25">
        <f t="shared" si="108"/>
        <v>348</v>
      </c>
    </row>
    <row r="204" spans="1:17" ht="25.5" hidden="1" x14ac:dyDescent="0.25">
      <c r="A204" s="296">
        <v>3723</v>
      </c>
      <c r="B204" s="301"/>
      <c r="C204" s="302"/>
      <c r="D204" s="29" t="s">
        <v>212</v>
      </c>
      <c r="E204" s="26">
        <v>4339.24</v>
      </c>
      <c r="F204" s="26">
        <v>55000</v>
      </c>
      <c r="G204" s="26">
        <f>F204/7.5345</f>
        <v>7299.7544628044325</v>
      </c>
      <c r="H204" s="26">
        <v>7299.75</v>
      </c>
      <c r="I204" s="26">
        <v>7300</v>
      </c>
      <c r="J204" s="26">
        <v>7300</v>
      </c>
      <c r="K204" s="26">
        <v>7300</v>
      </c>
      <c r="L204" s="26">
        <v>-6952</v>
      </c>
      <c r="M204" s="211">
        <f t="shared" si="109"/>
        <v>-95.232876712328761</v>
      </c>
      <c r="N204" s="26">
        <v>348</v>
      </c>
      <c r="O204" s="27"/>
      <c r="Q204" s="27"/>
    </row>
    <row r="205" spans="1:17" s="27" customFormat="1" ht="25.5" customHeight="1" x14ac:dyDescent="0.25">
      <c r="A205" s="312" t="s">
        <v>117</v>
      </c>
      <c r="B205" s="313"/>
      <c r="C205" s="314"/>
      <c r="D205" s="32" t="s">
        <v>162</v>
      </c>
      <c r="E205" s="51">
        <f t="shared" ref="E205:N210" si="110">E206</f>
        <v>7465.66</v>
      </c>
      <c r="F205" s="51">
        <f t="shared" si="110"/>
        <v>900000</v>
      </c>
      <c r="G205" s="51">
        <f t="shared" si="110"/>
        <v>119450.52757316345</v>
      </c>
      <c r="H205" s="51">
        <f t="shared" si="110"/>
        <v>99542</v>
      </c>
      <c r="I205" s="51">
        <f t="shared" si="110"/>
        <v>60000</v>
      </c>
      <c r="J205" s="51">
        <f t="shared" si="110"/>
        <v>60000</v>
      </c>
      <c r="K205" s="51">
        <f t="shared" si="110"/>
        <v>50000</v>
      </c>
      <c r="L205" s="51">
        <f t="shared" si="110"/>
        <v>-47400</v>
      </c>
      <c r="M205" s="211">
        <f t="shared" si="109"/>
        <v>-79</v>
      </c>
      <c r="N205" s="51">
        <f t="shared" si="110"/>
        <v>12600</v>
      </c>
      <c r="O205"/>
      <c r="Q205"/>
    </row>
    <row r="206" spans="1:17" s="27" customFormat="1" ht="51" customHeight="1" x14ac:dyDescent="0.25">
      <c r="A206" s="278" t="s">
        <v>215</v>
      </c>
      <c r="B206" s="279"/>
      <c r="C206" s="280"/>
      <c r="D206" s="30" t="s">
        <v>217</v>
      </c>
      <c r="E206" s="52">
        <f t="shared" si="110"/>
        <v>7465.66</v>
      </c>
      <c r="F206" s="52">
        <f t="shared" si="110"/>
        <v>900000</v>
      </c>
      <c r="G206" s="52">
        <f t="shared" si="110"/>
        <v>119450.52757316345</v>
      </c>
      <c r="H206" s="52">
        <f t="shared" si="110"/>
        <v>99542</v>
      </c>
      <c r="I206" s="52">
        <f t="shared" si="110"/>
        <v>60000</v>
      </c>
      <c r="J206" s="52">
        <f t="shared" si="110"/>
        <v>60000</v>
      </c>
      <c r="K206" s="52">
        <f t="shared" si="110"/>
        <v>50000</v>
      </c>
      <c r="L206" s="52">
        <f t="shared" si="110"/>
        <v>-47400</v>
      </c>
      <c r="M206" s="211">
        <f t="shared" si="109"/>
        <v>-79</v>
      </c>
      <c r="N206" s="52">
        <f t="shared" si="110"/>
        <v>12600</v>
      </c>
    </row>
    <row r="207" spans="1:17" s="27" customFormat="1" ht="15" customHeight="1" x14ac:dyDescent="0.25">
      <c r="A207" s="281" t="s">
        <v>336</v>
      </c>
      <c r="B207" s="282"/>
      <c r="C207" s="283"/>
      <c r="D207" s="31" t="s">
        <v>121</v>
      </c>
      <c r="E207" s="53">
        <f t="shared" si="110"/>
        <v>7465.66</v>
      </c>
      <c r="F207" s="53">
        <f t="shared" si="110"/>
        <v>900000</v>
      </c>
      <c r="G207" s="53">
        <f t="shared" si="110"/>
        <v>119450.52757316345</v>
      </c>
      <c r="H207" s="53">
        <f t="shared" si="110"/>
        <v>99542</v>
      </c>
      <c r="I207" s="53">
        <f t="shared" si="110"/>
        <v>60000</v>
      </c>
      <c r="J207" s="53">
        <f t="shared" si="110"/>
        <v>60000</v>
      </c>
      <c r="K207" s="53">
        <f t="shared" si="110"/>
        <v>50000</v>
      </c>
      <c r="L207" s="53">
        <f t="shared" si="110"/>
        <v>-47400</v>
      </c>
      <c r="M207" s="211">
        <f t="shared" si="109"/>
        <v>-79</v>
      </c>
      <c r="N207" s="53">
        <f t="shared" si="110"/>
        <v>12600</v>
      </c>
    </row>
    <row r="208" spans="1:17" s="27" customFormat="1" ht="25.5" x14ac:dyDescent="0.25">
      <c r="A208" s="309">
        <v>4</v>
      </c>
      <c r="B208" s="310"/>
      <c r="C208" s="311"/>
      <c r="D208" s="28" t="s">
        <v>16</v>
      </c>
      <c r="E208" s="25">
        <f t="shared" si="110"/>
        <v>7465.66</v>
      </c>
      <c r="F208" s="25">
        <f t="shared" si="110"/>
        <v>900000</v>
      </c>
      <c r="G208" s="25">
        <f t="shared" si="110"/>
        <v>119450.52757316345</v>
      </c>
      <c r="H208" s="25">
        <f t="shared" si="110"/>
        <v>99542</v>
      </c>
      <c r="I208" s="25">
        <f>I209</f>
        <v>60000</v>
      </c>
      <c r="J208" s="25">
        <f t="shared" si="110"/>
        <v>60000</v>
      </c>
      <c r="K208" s="25">
        <f t="shared" si="110"/>
        <v>50000</v>
      </c>
      <c r="L208" s="25">
        <f t="shared" si="110"/>
        <v>-47400</v>
      </c>
      <c r="M208" s="211">
        <f t="shared" si="109"/>
        <v>-79</v>
      </c>
      <c r="N208" s="25">
        <f t="shared" si="110"/>
        <v>12600</v>
      </c>
    </row>
    <row r="209" spans="1:17" s="27" customFormat="1" ht="38.25" x14ac:dyDescent="0.25">
      <c r="A209" s="293">
        <v>42</v>
      </c>
      <c r="B209" s="299"/>
      <c r="C209" s="300"/>
      <c r="D209" s="28" t="s">
        <v>35</v>
      </c>
      <c r="E209" s="25">
        <f t="shared" si="110"/>
        <v>7465.66</v>
      </c>
      <c r="F209" s="25">
        <f t="shared" si="110"/>
        <v>900000</v>
      </c>
      <c r="G209" s="25">
        <f t="shared" si="110"/>
        <v>119450.52757316345</v>
      </c>
      <c r="H209" s="25">
        <f t="shared" si="110"/>
        <v>99542</v>
      </c>
      <c r="I209" s="25">
        <f t="shared" si="110"/>
        <v>60000</v>
      </c>
      <c r="J209" s="25">
        <f t="shared" si="110"/>
        <v>60000</v>
      </c>
      <c r="K209" s="25">
        <f t="shared" si="110"/>
        <v>50000</v>
      </c>
      <c r="L209" s="25">
        <f t="shared" si="110"/>
        <v>-47400</v>
      </c>
      <c r="M209" s="211">
        <f t="shared" si="109"/>
        <v>-79</v>
      </c>
      <c r="N209" s="25">
        <f t="shared" si="110"/>
        <v>12600</v>
      </c>
    </row>
    <row r="210" spans="1:17" s="27" customFormat="1" hidden="1" x14ac:dyDescent="0.25">
      <c r="A210" s="293">
        <v>421</v>
      </c>
      <c r="B210" s="299"/>
      <c r="C210" s="300"/>
      <c r="D210" s="28" t="s">
        <v>163</v>
      </c>
      <c r="E210" s="25">
        <f t="shared" si="110"/>
        <v>7465.66</v>
      </c>
      <c r="F210" s="25">
        <f t="shared" si="110"/>
        <v>900000</v>
      </c>
      <c r="G210" s="25">
        <f t="shared" si="110"/>
        <v>119450.52757316345</v>
      </c>
      <c r="H210" s="25">
        <f t="shared" si="110"/>
        <v>99542</v>
      </c>
      <c r="I210" s="25">
        <f t="shared" si="110"/>
        <v>60000</v>
      </c>
      <c r="J210" s="25">
        <f t="shared" si="110"/>
        <v>60000</v>
      </c>
      <c r="K210" s="25">
        <f t="shared" si="110"/>
        <v>50000</v>
      </c>
      <c r="L210" s="25">
        <f t="shared" si="110"/>
        <v>-47400</v>
      </c>
      <c r="M210" s="211">
        <f t="shared" si="109"/>
        <v>-79</v>
      </c>
      <c r="N210" s="25">
        <f t="shared" si="110"/>
        <v>12600</v>
      </c>
    </row>
    <row r="211" spans="1:17" hidden="1" x14ac:dyDescent="0.25">
      <c r="A211" s="296">
        <v>4212</v>
      </c>
      <c r="B211" s="301"/>
      <c r="C211" s="302"/>
      <c r="D211" s="29" t="s">
        <v>164</v>
      </c>
      <c r="E211" s="26">
        <v>7465.66</v>
      </c>
      <c r="F211" s="26">
        <v>900000</v>
      </c>
      <c r="G211" s="26">
        <f>F211/7.5345</f>
        <v>119450.52757316345</v>
      </c>
      <c r="H211" s="26">
        <v>99542</v>
      </c>
      <c r="I211" s="26">
        <v>60000</v>
      </c>
      <c r="J211" s="26">
        <v>60000</v>
      </c>
      <c r="K211" s="26">
        <v>50000</v>
      </c>
      <c r="L211" s="26">
        <v>-47400</v>
      </c>
      <c r="M211" s="211">
        <f t="shared" si="109"/>
        <v>-79</v>
      </c>
      <c r="N211" s="26">
        <v>12600</v>
      </c>
      <c r="O211" s="27"/>
      <c r="Q211" s="27"/>
    </row>
    <row r="212" spans="1:17" s="27" customFormat="1" x14ac:dyDescent="0.25">
      <c r="A212" s="312" t="s">
        <v>165</v>
      </c>
      <c r="B212" s="313"/>
      <c r="C212" s="314"/>
      <c r="D212" s="32" t="s">
        <v>166</v>
      </c>
      <c r="E212" s="51">
        <f>E213+E228</f>
        <v>64607.850000000006</v>
      </c>
      <c r="F212" s="51">
        <f>F213+F238</f>
        <v>2170000</v>
      </c>
      <c r="G212" s="51">
        <f>G213+G238</f>
        <v>288008.49425973854</v>
      </c>
      <c r="H212" s="51">
        <f>H213+H238</f>
        <v>122104.88</v>
      </c>
      <c r="I212" s="51">
        <f>I213+I228</f>
        <v>65750</v>
      </c>
      <c r="J212" s="51">
        <f>J213+J228+J233</f>
        <v>149900</v>
      </c>
      <c r="K212" s="51">
        <f t="shared" ref="K212" si="111">K213+K228</f>
        <v>65750</v>
      </c>
      <c r="L212" s="51">
        <f>L213+L228+L233</f>
        <v>-46650</v>
      </c>
      <c r="M212" s="211">
        <f t="shared" si="109"/>
        <v>-31.120747164776517</v>
      </c>
      <c r="N212" s="51">
        <f>N213+N228+N233</f>
        <v>103250</v>
      </c>
      <c r="O212"/>
      <c r="Q212"/>
    </row>
    <row r="213" spans="1:17" s="27" customFormat="1" x14ac:dyDescent="0.25">
      <c r="A213" s="278" t="s">
        <v>167</v>
      </c>
      <c r="B213" s="279"/>
      <c r="C213" s="280"/>
      <c r="D213" s="30" t="s">
        <v>168</v>
      </c>
      <c r="E213" s="52">
        <f>E214</f>
        <v>32289.850000000002</v>
      </c>
      <c r="F213" s="52">
        <f t="shared" ref="E213:N245" si="112">F214</f>
        <v>170000</v>
      </c>
      <c r="G213" s="52">
        <f t="shared" si="112"/>
        <v>22562.877430486427</v>
      </c>
      <c r="H213" s="52">
        <f t="shared" si="112"/>
        <v>22562.880000000001</v>
      </c>
      <c r="I213" s="52">
        <f t="shared" si="112"/>
        <v>55750</v>
      </c>
      <c r="J213" s="52">
        <f t="shared" si="112"/>
        <v>56950</v>
      </c>
      <c r="K213" s="52">
        <f t="shared" si="112"/>
        <v>55750</v>
      </c>
      <c r="L213" s="52">
        <f t="shared" si="112"/>
        <v>-36650</v>
      </c>
      <c r="M213" s="211">
        <f t="shared" si="109"/>
        <v>-64.354697102721687</v>
      </c>
      <c r="N213" s="52">
        <f t="shared" si="112"/>
        <v>20300</v>
      </c>
    </row>
    <row r="214" spans="1:17" s="27" customFormat="1" x14ac:dyDescent="0.25">
      <c r="A214" s="281" t="s">
        <v>336</v>
      </c>
      <c r="B214" s="282"/>
      <c r="C214" s="283"/>
      <c r="D214" s="31" t="s">
        <v>121</v>
      </c>
      <c r="E214" s="53">
        <f>E219+E215</f>
        <v>32289.850000000002</v>
      </c>
      <c r="F214" s="53">
        <f t="shared" ref="F214:K214" si="113">F219</f>
        <v>170000</v>
      </c>
      <c r="G214" s="53">
        <f t="shared" si="113"/>
        <v>22562.877430486427</v>
      </c>
      <c r="H214" s="53">
        <f t="shared" si="113"/>
        <v>22562.880000000001</v>
      </c>
      <c r="I214" s="53">
        <f t="shared" si="113"/>
        <v>55750</v>
      </c>
      <c r="J214" s="53">
        <f t="shared" si="113"/>
        <v>56950</v>
      </c>
      <c r="K214" s="53">
        <f t="shared" si="113"/>
        <v>55750</v>
      </c>
      <c r="L214" s="53">
        <f t="shared" ref="L214:N214" si="114">L219</f>
        <v>-36650</v>
      </c>
      <c r="M214" s="211">
        <f t="shared" si="109"/>
        <v>-64.354697102721687</v>
      </c>
      <c r="N214" s="53">
        <f t="shared" si="114"/>
        <v>20300</v>
      </c>
    </row>
    <row r="215" spans="1:17" s="27" customFormat="1" x14ac:dyDescent="0.25">
      <c r="A215" s="309">
        <v>3</v>
      </c>
      <c r="B215" s="268"/>
      <c r="C215" s="269"/>
      <c r="D215" s="120" t="s">
        <v>14</v>
      </c>
      <c r="E215" s="25">
        <f>E216</f>
        <v>7963.37</v>
      </c>
      <c r="F215" s="25"/>
      <c r="G215" s="25"/>
      <c r="H215" s="25"/>
      <c r="I215" s="25"/>
      <c r="J215" s="25"/>
      <c r="K215" s="25"/>
      <c r="L215" s="25"/>
      <c r="M215" s="211" t="e">
        <f t="shared" si="109"/>
        <v>#DIV/0!</v>
      </c>
      <c r="N215" s="25"/>
    </row>
    <row r="216" spans="1:17" s="27" customFormat="1" x14ac:dyDescent="0.25">
      <c r="A216" s="309">
        <v>32</v>
      </c>
      <c r="B216" s="268"/>
      <c r="C216" s="269"/>
      <c r="D216" s="120" t="s">
        <v>25</v>
      </c>
      <c r="E216" s="25">
        <f>E217</f>
        <v>7963.37</v>
      </c>
      <c r="F216" s="25"/>
      <c r="G216" s="25"/>
      <c r="H216" s="25"/>
      <c r="I216" s="25"/>
      <c r="J216" s="25"/>
      <c r="K216" s="25"/>
      <c r="L216" s="25"/>
      <c r="M216" s="211" t="e">
        <f t="shared" si="109"/>
        <v>#DIV/0!</v>
      </c>
      <c r="N216" s="25"/>
    </row>
    <row r="217" spans="1:17" s="27" customFormat="1" hidden="1" x14ac:dyDescent="0.25">
      <c r="A217" s="309">
        <v>322</v>
      </c>
      <c r="B217" s="268"/>
      <c r="C217" s="269"/>
      <c r="D217" s="120" t="s">
        <v>71</v>
      </c>
      <c r="E217" s="25">
        <f>E218</f>
        <v>7963.37</v>
      </c>
      <c r="F217" s="25"/>
      <c r="G217" s="25"/>
      <c r="H217" s="25"/>
      <c r="I217" s="25"/>
      <c r="J217" s="25"/>
      <c r="K217" s="25"/>
      <c r="L217" s="25"/>
      <c r="M217" s="211" t="e">
        <f t="shared" si="109"/>
        <v>#DIV/0!</v>
      </c>
      <c r="N217" s="25"/>
    </row>
    <row r="218" spans="1:17" s="27" customFormat="1" hidden="1" x14ac:dyDescent="0.25">
      <c r="A218" s="315">
        <v>3225</v>
      </c>
      <c r="B218" s="268"/>
      <c r="C218" s="269"/>
      <c r="D218" s="121" t="s">
        <v>72</v>
      </c>
      <c r="E218" s="92">
        <v>7963.37</v>
      </c>
      <c r="F218" s="25"/>
      <c r="G218" s="25"/>
      <c r="H218" s="25"/>
      <c r="I218" s="25"/>
      <c r="J218" s="25"/>
      <c r="K218" s="25"/>
      <c r="L218" s="25"/>
      <c r="M218" s="211" t="e">
        <f t="shared" si="109"/>
        <v>#DIV/0!</v>
      </c>
      <c r="N218" s="25"/>
    </row>
    <row r="219" spans="1:17" s="27" customFormat="1" ht="25.5" x14ac:dyDescent="0.25">
      <c r="A219" s="309">
        <v>4</v>
      </c>
      <c r="B219" s="310"/>
      <c r="C219" s="311"/>
      <c r="D219" s="28" t="s">
        <v>16</v>
      </c>
      <c r="E219" s="25">
        <f t="shared" si="112"/>
        <v>24326.480000000003</v>
      </c>
      <c r="F219" s="25">
        <f t="shared" si="112"/>
        <v>170000</v>
      </c>
      <c r="G219" s="25">
        <f t="shared" si="112"/>
        <v>22562.877430486427</v>
      </c>
      <c r="H219" s="25">
        <f t="shared" si="112"/>
        <v>22562.880000000001</v>
      </c>
      <c r="I219" s="25">
        <f t="shared" si="112"/>
        <v>55750</v>
      </c>
      <c r="J219" s="25">
        <f t="shared" si="112"/>
        <v>56950</v>
      </c>
      <c r="K219" s="25">
        <f t="shared" si="112"/>
        <v>55750</v>
      </c>
      <c r="L219" s="25">
        <f t="shared" si="112"/>
        <v>-36650</v>
      </c>
      <c r="M219" s="211">
        <f t="shared" si="109"/>
        <v>-64.354697102721687</v>
      </c>
      <c r="N219" s="25">
        <f t="shared" si="112"/>
        <v>20300</v>
      </c>
    </row>
    <row r="220" spans="1:17" s="27" customFormat="1" ht="38.25" x14ac:dyDescent="0.25">
      <c r="A220" s="293">
        <v>42</v>
      </c>
      <c r="B220" s="299"/>
      <c r="C220" s="300"/>
      <c r="D220" s="28" t="s">
        <v>35</v>
      </c>
      <c r="E220" s="25">
        <f t="shared" si="112"/>
        <v>24326.480000000003</v>
      </c>
      <c r="F220" s="25">
        <f t="shared" si="112"/>
        <v>170000</v>
      </c>
      <c r="G220" s="25">
        <f t="shared" si="112"/>
        <v>22562.877430486427</v>
      </c>
      <c r="H220" s="25">
        <f t="shared" si="112"/>
        <v>22562.880000000001</v>
      </c>
      <c r="I220" s="25">
        <f t="shared" si="112"/>
        <v>55750</v>
      </c>
      <c r="J220" s="25">
        <f>J221+J226</f>
        <v>56950</v>
      </c>
      <c r="K220" s="25">
        <f t="shared" si="112"/>
        <v>55750</v>
      </c>
      <c r="L220" s="25">
        <f>L221+L226</f>
        <v>-36650</v>
      </c>
      <c r="M220" s="211">
        <f t="shared" si="109"/>
        <v>-64.354697102721687</v>
      </c>
      <c r="N220" s="25">
        <f>N221+N226</f>
        <v>20300</v>
      </c>
    </row>
    <row r="221" spans="1:17" s="27" customFormat="1" hidden="1" x14ac:dyDescent="0.25">
      <c r="A221" s="293">
        <v>422</v>
      </c>
      <c r="B221" s="299"/>
      <c r="C221" s="300"/>
      <c r="D221" s="28" t="s">
        <v>86</v>
      </c>
      <c r="E221" s="25">
        <f>E222+E225+E223+E224</f>
        <v>24326.480000000003</v>
      </c>
      <c r="F221" s="25">
        <f t="shared" ref="F221:K221" si="115">F222+F225</f>
        <v>170000</v>
      </c>
      <c r="G221" s="25">
        <f t="shared" si="115"/>
        <v>22562.877430486427</v>
      </c>
      <c r="H221" s="25">
        <f t="shared" si="115"/>
        <v>22562.880000000001</v>
      </c>
      <c r="I221" s="25">
        <f t="shared" si="115"/>
        <v>55750</v>
      </c>
      <c r="J221" s="25">
        <f t="shared" si="115"/>
        <v>55750</v>
      </c>
      <c r="K221" s="25">
        <f t="shared" si="115"/>
        <v>55750</v>
      </c>
      <c r="L221" s="25">
        <f t="shared" ref="L221:N221" si="116">L222+L225</f>
        <v>-36650</v>
      </c>
      <c r="M221" s="211">
        <f t="shared" si="109"/>
        <v>-65.739910313901348</v>
      </c>
      <c r="N221" s="25">
        <f t="shared" si="116"/>
        <v>19100</v>
      </c>
    </row>
    <row r="222" spans="1:17" hidden="1" x14ac:dyDescent="0.25">
      <c r="A222" s="296">
        <v>4221</v>
      </c>
      <c r="B222" s="301"/>
      <c r="C222" s="302"/>
      <c r="D222" s="29" t="s">
        <v>87</v>
      </c>
      <c r="E222" s="26">
        <v>8768.7900000000009</v>
      </c>
      <c r="F222" s="26">
        <v>70000</v>
      </c>
      <c r="G222" s="26">
        <f>F222/7.5345</f>
        <v>9290.596589023824</v>
      </c>
      <c r="H222" s="26">
        <v>9290.6</v>
      </c>
      <c r="I222" s="26">
        <v>9291</v>
      </c>
      <c r="J222" s="26">
        <v>9291</v>
      </c>
      <c r="K222" s="26">
        <v>9291</v>
      </c>
      <c r="L222" s="26">
        <v>-4191</v>
      </c>
      <c r="M222" s="211">
        <f t="shared" si="109"/>
        <v>-45.108169195996126</v>
      </c>
      <c r="N222" s="26">
        <v>5100</v>
      </c>
      <c r="O222" s="27"/>
      <c r="Q222" s="27"/>
    </row>
    <row r="223" spans="1:17" hidden="1" x14ac:dyDescent="0.25">
      <c r="A223" s="296">
        <v>4223</v>
      </c>
      <c r="B223" s="301"/>
      <c r="C223" s="302"/>
      <c r="D223" s="29" t="s">
        <v>198</v>
      </c>
      <c r="E223" s="26">
        <v>3755.52</v>
      </c>
      <c r="F223" s="26"/>
      <c r="G223" s="26"/>
      <c r="H223" s="26"/>
      <c r="I223" s="26"/>
      <c r="J223" s="26"/>
      <c r="K223" s="26"/>
      <c r="L223" s="26"/>
      <c r="M223" s="211" t="e">
        <f t="shared" si="109"/>
        <v>#DIV/0!</v>
      </c>
      <c r="N223" s="26"/>
    </row>
    <row r="224" spans="1:17" hidden="1" x14ac:dyDescent="0.25">
      <c r="A224" s="296">
        <v>4226</v>
      </c>
      <c r="B224" s="301"/>
      <c r="C224" s="302"/>
      <c r="D224" s="29" t="s">
        <v>275</v>
      </c>
      <c r="E224" s="26">
        <v>198.05</v>
      </c>
      <c r="F224" s="26"/>
      <c r="G224" s="26"/>
      <c r="H224" s="26"/>
      <c r="I224" s="26"/>
      <c r="J224" s="26"/>
      <c r="K224" s="26"/>
      <c r="L224" s="26"/>
      <c r="M224" s="211" t="e">
        <f t="shared" si="109"/>
        <v>#DIV/0!</v>
      </c>
      <c r="N224" s="26"/>
    </row>
    <row r="225" spans="1:17" ht="27.75" hidden="1" customHeight="1" x14ac:dyDescent="0.25">
      <c r="A225" s="296">
        <v>4227</v>
      </c>
      <c r="B225" s="301"/>
      <c r="C225" s="302"/>
      <c r="D225" s="29" t="s">
        <v>200</v>
      </c>
      <c r="E225" s="26">
        <v>11604.12</v>
      </c>
      <c r="F225" s="26">
        <v>100000</v>
      </c>
      <c r="G225" s="26">
        <f>F225/7.5345</f>
        <v>13272.280841462605</v>
      </c>
      <c r="H225" s="26">
        <v>13272.28</v>
      </c>
      <c r="I225" s="26">
        <v>46459</v>
      </c>
      <c r="J225" s="26">
        <v>46459</v>
      </c>
      <c r="K225" s="26">
        <v>46459</v>
      </c>
      <c r="L225" s="26">
        <v>-32459</v>
      </c>
      <c r="M225" s="211">
        <f t="shared" si="109"/>
        <v>-69.865903269549491</v>
      </c>
      <c r="N225" s="26">
        <v>14000</v>
      </c>
    </row>
    <row r="226" spans="1:17" ht="25.5" hidden="1" x14ac:dyDescent="0.25">
      <c r="A226" s="303">
        <v>424</v>
      </c>
      <c r="B226" s="304"/>
      <c r="C226" s="305"/>
      <c r="D226" s="120" t="s">
        <v>89</v>
      </c>
      <c r="E226" s="88"/>
      <c r="F226" s="88"/>
      <c r="G226" s="88"/>
      <c r="H226" s="88"/>
      <c r="I226" s="88"/>
      <c r="J226" s="88">
        <f>J227</f>
        <v>1200</v>
      </c>
      <c r="K226" s="26"/>
      <c r="L226" s="88">
        <f>L227</f>
        <v>0</v>
      </c>
      <c r="M226" s="211">
        <f t="shared" si="109"/>
        <v>0</v>
      </c>
      <c r="N226" s="88">
        <f>N227</f>
        <v>1200</v>
      </c>
    </row>
    <row r="227" spans="1:17" hidden="1" x14ac:dyDescent="0.25">
      <c r="A227" s="40">
        <v>4241</v>
      </c>
      <c r="B227" s="41"/>
      <c r="C227" s="42"/>
      <c r="D227" s="29" t="s">
        <v>90</v>
      </c>
      <c r="E227" s="26"/>
      <c r="F227" s="26"/>
      <c r="G227" s="26"/>
      <c r="H227" s="26"/>
      <c r="I227" s="26"/>
      <c r="J227" s="26">
        <v>1200</v>
      </c>
      <c r="K227" s="26"/>
      <c r="L227" s="26"/>
      <c r="M227" s="211">
        <f t="shared" si="109"/>
        <v>0</v>
      </c>
      <c r="N227" s="26">
        <v>1200</v>
      </c>
    </row>
    <row r="228" spans="1:17" ht="44.25" customHeight="1" x14ac:dyDescent="0.25">
      <c r="A228" s="278" t="s">
        <v>338</v>
      </c>
      <c r="B228" s="279"/>
      <c r="C228" s="280"/>
      <c r="D228" s="30" t="s">
        <v>276</v>
      </c>
      <c r="E228" s="52">
        <f t="shared" si="112"/>
        <v>32318</v>
      </c>
      <c r="F228" s="52">
        <f t="shared" si="112"/>
        <v>0</v>
      </c>
      <c r="G228" s="52">
        <f t="shared" si="112"/>
        <v>0</v>
      </c>
      <c r="H228" s="52">
        <f t="shared" si="112"/>
        <v>0</v>
      </c>
      <c r="I228" s="52">
        <f>I229</f>
        <v>10000</v>
      </c>
      <c r="J228" s="52">
        <f t="shared" si="112"/>
        <v>10000</v>
      </c>
      <c r="K228" s="52">
        <f t="shared" si="112"/>
        <v>10000</v>
      </c>
      <c r="L228" s="52">
        <f t="shared" si="112"/>
        <v>-10000</v>
      </c>
      <c r="M228" s="211">
        <f t="shared" si="109"/>
        <v>-100</v>
      </c>
      <c r="N228" s="52">
        <f t="shared" si="112"/>
        <v>0</v>
      </c>
    </row>
    <row r="229" spans="1:17" ht="25.5" x14ac:dyDescent="0.25">
      <c r="A229" s="293">
        <v>4</v>
      </c>
      <c r="B229" s="294"/>
      <c r="C229" s="295"/>
      <c r="D229" s="28" t="s">
        <v>16</v>
      </c>
      <c r="E229" s="25">
        <f>E230</f>
        <v>32318</v>
      </c>
      <c r="F229" s="25">
        <f t="shared" si="112"/>
        <v>0</v>
      </c>
      <c r="G229" s="25">
        <f t="shared" si="112"/>
        <v>0</v>
      </c>
      <c r="H229" s="25">
        <f t="shared" si="112"/>
        <v>0</v>
      </c>
      <c r="I229" s="25">
        <f t="shared" si="112"/>
        <v>10000</v>
      </c>
      <c r="J229" s="25">
        <f t="shared" si="112"/>
        <v>10000</v>
      </c>
      <c r="K229" s="25">
        <f t="shared" si="112"/>
        <v>10000</v>
      </c>
      <c r="L229" s="25">
        <f t="shared" si="112"/>
        <v>-10000</v>
      </c>
      <c r="M229" s="211">
        <f t="shared" si="109"/>
        <v>-100</v>
      </c>
      <c r="N229" s="25">
        <f t="shared" si="112"/>
        <v>0</v>
      </c>
    </row>
    <row r="230" spans="1:17" ht="25.5" x14ac:dyDescent="0.25">
      <c r="A230" s="293">
        <v>45</v>
      </c>
      <c r="B230" s="294"/>
      <c r="C230" s="295"/>
      <c r="D230" s="28" t="s">
        <v>112</v>
      </c>
      <c r="E230" s="88">
        <f>E231</f>
        <v>32318</v>
      </c>
      <c r="F230" s="88">
        <f t="shared" ref="F230:N230" si="117">F231</f>
        <v>0</v>
      </c>
      <c r="G230" s="88">
        <f t="shared" si="117"/>
        <v>0</v>
      </c>
      <c r="H230" s="88">
        <f t="shared" si="117"/>
        <v>0</v>
      </c>
      <c r="I230" s="88">
        <f t="shared" si="117"/>
        <v>10000</v>
      </c>
      <c r="J230" s="88">
        <f t="shared" si="117"/>
        <v>10000</v>
      </c>
      <c r="K230" s="88">
        <f t="shared" si="117"/>
        <v>10000</v>
      </c>
      <c r="L230" s="88">
        <f t="shared" si="117"/>
        <v>-10000</v>
      </c>
      <c r="M230" s="211">
        <f t="shared" si="109"/>
        <v>-100</v>
      </c>
      <c r="N230" s="88">
        <f t="shared" si="117"/>
        <v>0</v>
      </c>
    </row>
    <row r="231" spans="1:17" ht="25.5" hidden="1" x14ac:dyDescent="0.25">
      <c r="A231" s="293">
        <v>451</v>
      </c>
      <c r="B231" s="294"/>
      <c r="C231" s="295"/>
      <c r="D231" s="28" t="s">
        <v>113</v>
      </c>
      <c r="E231" s="88">
        <f>E232</f>
        <v>32318</v>
      </c>
      <c r="F231" s="88">
        <f t="shared" ref="F231:N231" si="118">F232</f>
        <v>0</v>
      </c>
      <c r="G231" s="88">
        <f t="shared" si="118"/>
        <v>0</v>
      </c>
      <c r="H231" s="88">
        <f t="shared" si="118"/>
        <v>0</v>
      </c>
      <c r="I231" s="88">
        <f t="shared" si="118"/>
        <v>10000</v>
      </c>
      <c r="J231" s="88">
        <f t="shared" si="118"/>
        <v>10000</v>
      </c>
      <c r="K231" s="88">
        <f t="shared" si="118"/>
        <v>10000</v>
      </c>
      <c r="L231" s="88">
        <f t="shared" si="118"/>
        <v>-10000</v>
      </c>
      <c r="M231" s="211">
        <f t="shared" si="109"/>
        <v>-100</v>
      </c>
      <c r="N231" s="88">
        <f t="shared" si="118"/>
        <v>0</v>
      </c>
    </row>
    <row r="232" spans="1:17" ht="25.5" hidden="1" x14ac:dyDescent="0.25">
      <c r="A232" s="296">
        <v>4511</v>
      </c>
      <c r="B232" s="297"/>
      <c r="C232" s="298"/>
      <c r="D232" s="29" t="s">
        <v>113</v>
      </c>
      <c r="E232" s="26">
        <v>32318</v>
      </c>
      <c r="F232" s="26"/>
      <c r="G232" s="26"/>
      <c r="H232" s="26"/>
      <c r="I232" s="26">
        <v>10000</v>
      </c>
      <c r="J232" s="26">
        <v>10000</v>
      </c>
      <c r="K232" s="26">
        <v>10000</v>
      </c>
      <c r="L232" s="26">
        <v>-10000</v>
      </c>
      <c r="M232" s="211">
        <f t="shared" si="109"/>
        <v>-100</v>
      </c>
      <c r="N232" s="26">
        <v>0</v>
      </c>
    </row>
    <row r="233" spans="1:17" ht="28.5" customHeight="1" x14ac:dyDescent="0.25">
      <c r="A233" s="284" t="s">
        <v>338</v>
      </c>
      <c r="B233" s="285"/>
      <c r="C233" s="286"/>
      <c r="D233" s="178" t="s">
        <v>388</v>
      </c>
      <c r="E233" s="179">
        <f t="shared" si="112"/>
        <v>32318</v>
      </c>
      <c r="F233" s="179">
        <f t="shared" si="112"/>
        <v>0</v>
      </c>
      <c r="G233" s="179">
        <f t="shared" si="112"/>
        <v>0</v>
      </c>
      <c r="H233" s="179">
        <f t="shared" si="112"/>
        <v>0</v>
      </c>
      <c r="I233" s="179">
        <f>I234</f>
        <v>0</v>
      </c>
      <c r="J233" s="179">
        <f t="shared" si="112"/>
        <v>82950</v>
      </c>
      <c r="K233" s="26"/>
      <c r="L233" s="179">
        <f t="shared" si="112"/>
        <v>0</v>
      </c>
      <c r="M233" s="211">
        <f t="shared" si="109"/>
        <v>0</v>
      </c>
      <c r="N233" s="179">
        <f t="shared" si="112"/>
        <v>82950</v>
      </c>
    </row>
    <row r="234" spans="1:17" ht="25.5" x14ac:dyDescent="0.25">
      <c r="A234" s="287">
        <v>4</v>
      </c>
      <c r="B234" s="288"/>
      <c r="C234" s="289"/>
      <c r="D234" s="180" t="s">
        <v>16</v>
      </c>
      <c r="E234" s="173">
        <f>E235</f>
        <v>32318</v>
      </c>
      <c r="F234" s="173">
        <f t="shared" si="112"/>
        <v>0</v>
      </c>
      <c r="G234" s="173">
        <f t="shared" si="112"/>
        <v>0</v>
      </c>
      <c r="H234" s="173">
        <f t="shared" si="112"/>
        <v>0</v>
      </c>
      <c r="I234" s="173">
        <f t="shared" si="112"/>
        <v>0</v>
      </c>
      <c r="J234" s="173">
        <f t="shared" si="112"/>
        <v>82950</v>
      </c>
      <c r="K234" s="26"/>
      <c r="L234" s="173">
        <f t="shared" si="112"/>
        <v>0</v>
      </c>
      <c r="M234" s="211">
        <f t="shared" si="109"/>
        <v>0</v>
      </c>
      <c r="N234" s="173">
        <f t="shared" si="112"/>
        <v>82950</v>
      </c>
    </row>
    <row r="235" spans="1:17" ht="25.5" x14ac:dyDescent="0.25">
      <c r="A235" s="287">
        <v>45</v>
      </c>
      <c r="B235" s="288"/>
      <c r="C235" s="289"/>
      <c r="D235" s="180" t="s">
        <v>112</v>
      </c>
      <c r="E235" s="181">
        <f>E236</f>
        <v>32318</v>
      </c>
      <c r="F235" s="181">
        <f t="shared" si="112"/>
        <v>0</v>
      </c>
      <c r="G235" s="181">
        <f t="shared" si="112"/>
        <v>0</v>
      </c>
      <c r="H235" s="181">
        <f t="shared" si="112"/>
        <v>0</v>
      </c>
      <c r="I235" s="181">
        <f t="shared" si="112"/>
        <v>0</v>
      </c>
      <c r="J235" s="181">
        <f t="shared" si="112"/>
        <v>82950</v>
      </c>
      <c r="K235" s="26"/>
      <c r="L235" s="181">
        <f t="shared" si="112"/>
        <v>0</v>
      </c>
      <c r="M235" s="211">
        <f t="shared" si="109"/>
        <v>0</v>
      </c>
      <c r="N235" s="181">
        <f t="shared" si="112"/>
        <v>82950</v>
      </c>
    </row>
    <row r="236" spans="1:17" ht="25.5" hidden="1" x14ac:dyDescent="0.25">
      <c r="A236" s="287">
        <v>451</v>
      </c>
      <c r="B236" s="288"/>
      <c r="C236" s="289"/>
      <c r="D236" s="180" t="s">
        <v>113</v>
      </c>
      <c r="E236" s="181">
        <f>E237</f>
        <v>32318</v>
      </c>
      <c r="F236" s="181">
        <f t="shared" si="112"/>
        <v>0</v>
      </c>
      <c r="G236" s="181">
        <f t="shared" si="112"/>
        <v>0</v>
      </c>
      <c r="H236" s="181">
        <f t="shared" si="112"/>
        <v>0</v>
      </c>
      <c r="I236" s="181">
        <f t="shared" si="112"/>
        <v>0</v>
      </c>
      <c r="J236" s="181">
        <f t="shared" si="112"/>
        <v>82950</v>
      </c>
      <c r="K236" s="26"/>
      <c r="L236" s="181">
        <f t="shared" si="112"/>
        <v>0</v>
      </c>
      <c r="M236" s="211">
        <f t="shared" si="109"/>
        <v>0</v>
      </c>
      <c r="N236" s="181">
        <f t="shared" si="112"/>
        <v>82950</v>
      </c>
    </row>
    <row r="237" spans="1:17" ht="25.5" hidden="1" x14ac:dyDescent="0.25">
      <c r="A237" s="290">
        <v>4511</v>
      </c>
      <c r="B237" s="291"/>
      <c r="C237" s="292"/>
      <c r="D237" s="182" t="s">
        <v>113</v>
      </c>
      <c r="E237" s="119">
        <v>32318</v>
      </c>
      <c r="F237" s="119"/>
      <c r="G237" s="119"/>
      <c r="H237" s="119"/>
      <c r="I237" s="119">
        <v>0</v>
      </c>
      <c r="J237" s="119">
        <v>82950</v>
      </c>
      <c r="K237" s="26"/>
      <c r="L237" s="119"/>
      <c r="M237" s="211">
        <f t="shared" si="109"/>
        <v>0</v>
      </c>
      <c r="N237" s="119">
        <v>82950</v>
      </c>
    </row>
    <row r="238" spans="1:17" s="27" customFormat="1" ht="25.5" x14ac:dyDescent="0.25">
      <c r="A238" s="326" t="s">
        <v>216</v>
      </c>
      <c r="B238" s="327"/>
      <c r="C238" s="328"/>
      <c r="D238" s="122" t="s">
        <v>323</v>
      </c>
      <c r="E238" s="123">
        <f>E239</f>
        <v>260293.61</v>
      </c>
      <c r="F238" s="123">
        <f>F239</f>
        <v>2000000</v>
      </c>
      <c r="G238" s="123">
        <f>G239</f>
        <v>265445.6168292521</v>
      </c>
      <c r="H238" s="123">
        <f>H239</f>
        <v>99542</v>
      </c>
      <c r="I238" s="123">
        <f>I239</f>
        <v>150000</v>
      </c>
      <c r="J238" s="123">
        <f t="shared" ref="J238:N238" si="119">J239</f>
        <v>250000</v>
      </c>
      <c r="K238" s="123">
        <f t="shared" si="119"/>
        <v>0</v>
      </c>
      <c r="L238" s="123">
        <f t="shared" si="119"/>
        <v>-91900</v>
      </c>
      <c r="M238" s="211">
        <f t="shared" si="109"/>
        <v>-36.76</v>
      </c>
      <c r="N238" s="123">
        <f t="shared" si="119"/>
        <v>158100</v>
      </c>
      <c r="O238"/>
      <c r="Q238"/>
    </row>
    <row r="239" spans="1:17" s="27" customFormat="1" x14ac:dyDescent="0.25">
      <c r="A239" s="281" t="s">
        <v>339</v>
      </c>
      <c r="B239" s="282"/>
      <c r="C239" s="283"/>
      <c r="D239" s="31" t="s">
        <v>121</v>
      </c>
      <c r="E239" s="53">
        <f t="shared" ref="E239:E245" si="120">E240</f>
        <v>260293.61</v>
      </c>
      <c r="F239" s="53">
        <f t="shared" si="112"/>
        <v>2000000</v>
      </c>
      <c r="G239" s="53">
        <f t="shared" si="112"/>
        <v>265445.6168292521</v>
      </c>
      <c r="H239" s="53">
        <f t="shared" si="112"/>
        <v>99542</v>
      </c>
      <c r="I239" s="53">
        <f t="shared" si="112"/>
        <v>150000</v>
      </c>
      <c r="J239" s="53">
        <f t="shared" si="112"/>
        <v>250000</v>
      </c>
      <c r="K239" s="53">
        <f t="shared" si="112"/>
        <v>0</v>
      </c>
      <c r="L239" s="53">
        <f t="shared" si="112"/>
        <v>-91900</v>
      </c>
      <c r="M239" s="211">
        <f t="shared" si="109"/>
        <v>-36.76</v>
      </c>
      <c r="N239" s="53">
        <f t="shared" si="112"/>
        <v>158100</v>
      </c>
    </row>
    <row r="240" spans="1:17" s="27" customFormat="1" ht="25.5" x14ac:dyDescent="0.25">
      <c r="A240" s="309">
        <v>4</v>
      </c>
      <c r="B240" s="310"/>
      <c r="C240" s="311"/>
      <c r="D240" s="28" t="s">
        <v>16</v>
      </c>
      <c r="E240" s="25">
        <f>E241+E244</f>
        <v>260293.61</v>
      </c>
      <c r="F240" s="25">
        <f>F244</f>
        <v>2000000</v>
      </c>
      <c r="G240" s="25">
        <f>G244</f>
        <v>265445.6168292521</v>
      </c>
      <c r="H240" s="25">
        <f>H244</f>
        <v>99542</v>
      </c>
      <c r="I240" s="25">
        <f t="shared" ref="I240:J240" si="121">I244</f>
        <v>150000</v>
      </c>
      <c r="J240" s="25">
        <f t="shared" si="121"/>
        <v>250000</v>
      </c>
      <c r="K240" s="25">
        <f>K244</f>
        <v>0</v>
      </c>
      <c r="L240" s="25">
        <f t="shared" ref="L240:N240" si="122">L244</f>
        <v>-91900</v>
      </c>
      <c r="M240" s="211">
        <f t="shared" si="109"/>
        <v>-36.76</v>
      </c>
      <c r="N240" s="25">
        <f t="shared" si="122"/>
        <v>158100</v>
      </c>
    </row>
    <row r="241" spans="1:17" s="27" customFormat="1" ht="38.25" x14ac:dyDescent="0.25">
      <c r="A241" s="309">
        <v>42</v>
      </c>
      <c r="B241" s="310"/>
      <c r="C241" s="311"/>
      <c r="D241" s="28" t="s">
        <v>222</v>
      </c>
      <c r="E241" s="25">
        <f>E242</f>
        <v>0</v>
      </c>
      <c r="F241" s="25"/>
      <c r="G241" s="25"/>
      <c r="H241" s="25"/>
      <c r="I241" s="25"/>
      <c r="J241" s="25"/>
      <c r="K241" s="25"/>
      <c r="L241" s="25"/>
      <c r="M241" s="211" t="e">
        <f t="shared" si="109"/>
        <v>#DIV/0!</v>
      </c>
      <c r="N241" s="25"/>
    </row>
    <row r="242" spans="1:17" s="27" customFormat="1" hidden="1" x14ac:dyDescent="0.25">
      <c r="A242" s="309">
        <v>421</v>
      </c>
      <c r="B242" s="310"/>
      <c r="C242" s="311"/>
      <c r="D242" s="28" t="s">
        <v>108</v>
      </c>
      <c r="E242" s="25">
        <f>E243</f>
        <v>0</v>
      </c>
      <c r="F242" s="25"/>
      <c r="G242" s="25"/>
      <c r="H242" s="25"/>
      <c r="I242" s="25"/>
      <c r="J242" s="25"/>
      <c r="K242" s="25"/>
      <c r="L242" s="25"/>
      <c r="M242" s="211" t="e">
        <f t="shared" si="109"/>
        <v>#DIV/0!</v>
      </c>
      <c r="N242" s="25"/>
    </row>
    <row r="243" spans="1:17" s="27" customFormat="1" ht="25.5" hidden="1" x14ac:dyDescent="0.25">
      <c r="A243" s="315">
        <v>4212</v>
      </c>
      <c r="B243" s="316"/>
      <c r="C243" s="317"/>
      <c r="D243" s="29" t="s">
        <v>221</v>
      </c>
      <c r="E243" s="26">
        <v>0</v>
      </c>
      <c r="F243" s="26"/>
      <c r="G243" s="26"/>
      <c r="H243" s="26"/>
      <c r="I243" s="26"/>
      <c r="J243" s="26"/>
      <c r="K243" s="26"/>
      <c r="L243" s="26"/>
      <c r="M243" s="211" t="e">
        <f t="shared" si="109"/>
        <v>#DIV/0!</v>
      </c>
      <c r="N243" s="26"/>
    </row>
    <row r="244" spans="1:17" s="27" customFormat="1" ht="25.5" x14ac:dyDescent="0.25">
      <c r="A244" s="293">
        <v>45</v>
      </c>
      <c r="B244" s="299"/>
      <c r="C244" s="300"/>
      <c r="D244" s="28" t="s">
        <v>112</v>
      </c>
      <c r="E244" s="25">
        <f t="shared" si="120"/>
        <v>260293.61</v>
      </c>
      <c r="F244" s="25">
        <f t="shared" si="112"/>
        <v>2000000</v>
      </c>
      <c r="G244" s="25">
        <f t="shared" si="112"/>
        <v>265445.6168292521</v>
      </c>
      <c r="H244" s="25">
        <f t="shared" si="112"/>
        <v>99542</v>
      </c>
      <c r="I244" s="25">
        <f t="shared" si="112"/>
        <v>150000</v>
      </c>
      <c r="J244" s="25">
        <f t="shared" si="112"/>
        <v>250000</v>
      </c>
      <c r="K244" s="25">
        <f t="shared" si="112"/>
        <v>0</v>
      </c>
      <c r="L244" s="25">
        <f t="shared" si="112"/>
        <v>-91900</v>
      </c>
      <c r="M244" s="211">
        <f t="shared" si="109"/>
        <v>-36.76</v>
      </c>
      <c r="N244" s="25">
        <f t="shared" si="112"/>
        <v>158100</v>
      </c>
    </row>
    <row r="245" spans="1:17" s="27" customFormat="1" ht="25.5" hidden="1" x14ac:dyDescent="0.25">
      <c r="A245" s="293">
        <v>451</v>
      </c>
      <c r="B245" s="299"/>
      <c r="C245" s="300"/>
      <c r="D245" s="28" t="s">
        <v>113</v>
      </c>
      <c r="E245" s="25">
        <f t="shared" si="120"/>
        <v>260293.61</v>
      </c>
      <c r="F245" s="25">
        <f t="shared" si="112"/>
        <v>2000000</v>
      </c>
      <c r="G245" s="25">
        <f t="shared" si="112"/>
        <v>265445.6168292521</v>
      </c>
      <c r="H245" s="25">
        <f t="shared" si="112"/>
        <v>99542</v>
      </c>
      <c r="I245" s="25">
        <f t="shared" si="112"/>
        <v>150000</v>
      </c>
      <c r="J245" s="25">
        <f t="shared" si="112"/>
        <v>250000</v>
      </c>
      <c r="K245" s="25">
        <f t="shared" si="112"/>
        <v>0</v>
      </c>
      <c r="L245" s="25">
        <f t="shared" si="112"/>
        <v>-91900</v>
      </c>
      <c r="M245" s="211">
        <f t="shared" si="109"/>
        <v>-36.76</v>
      </c>
      <c r="N245" s="25">
        <f t="shared" si="112"/>
        <v>158100</v>
      </c>
    </row>
    <row r="246" spans="1:17" ht="25.5" hidden="1" x14ac:dyDescent="0.25">
      <c r="A246" s="296">
        <v>4511</v>
      </c>
      <c r="B246" s="301"/>
      <c r="C246" s="302"/>
      <c r="D246" s="29" t="s">
        <v>113</v>
      </c>
      <c r="E246" s="26">
        <v>260293.61</v>
      </c>
      <c r="F246" s="26">
        <v>2000000</v>
      </c>
      <c r="G246" s="26">
        <f>F246/7.5345</f>
        <v>265445.6168292521</v>
      </c>
      <c r="H246" s="26">
        <v>99542</v>
      </c>
      <c r="I246" s="26">
        <v>150000</v>
      </c>
      <c r="J246" s="26">
        <v>250000</v>
      </c>
      <c r="K246" s="26">
        <v>0</v>
      </c>
      <c r="L246" s="26">
        <v>-91900</v>
      </c>
      <c r="M246" s="211">
        <f t="shared" si="109"/>
        <v>-36.76</v>
      </c>
      <c r="N246" s="26">
        <v>158100</v>
      </c>
      <c r="O246" s="27"/>
      <c r="Q246" s="27"/>
    </row>
    <row r="247" spans="1:17" s="27" customFormat="1" ht="38.25" x14ac:dyDescent="0.25">
      <c r="A247" s="312" t="s">
        <v>117</v>
      </c>
      <c r="B247" s="313"/>
      <c r="C247" s="314"/>
      <c r="D247" s="32" t="s">
        <v>169</v>
      </c>
      <c r="E247" s="51">
        <f>E248+E372+E404+E425+E436+E470+E595+E601+E654+E667+E673+E733+E746+E757</f>
        <v>1830180.3099999994</v>
      </c>
      <c r="F247" s="51">
        <f>F248+F372+F404+F425+F436+F470+F595+F601+F654+F667+F673+F733+F746+F757</f>
        <v>14255390</v>
      </c>
      <c r="G247" s="51">
        <f>G248+G372+G404+G425+G436+G470+G595+G601+G654+G667+G673+G733+G746+G757</f>
        <v>1892015.3958457757</v>
      </c>
      <c r="H247" s="51">
        <f>H248+H372+H404+H425+H436+H470+H595+H601+H654+H667+H673+H733+H746+H757+H531</f>
        <v>2072837</v>
      </c>
      <c r="I247" s="51">
        <f>I248+I372+I404+I425+I436+I470+I595+I601+I654+I667+I673+I733+I746+I757+I531+I346</f>
        <v>2477651</v>
      </c>
      <c r="J247" s="51">
        <f>J248+J372+J404+J425+J436+J470+J531+J595+J601+J654+J673+J733+J746+J757+J346</f>
        <v>2752361.15</v>
      </c>
      <c r="K247" s="51">
        <f>K248+K372+K404+K425+K436+K470+K595+K601+K654+K667+K673+K733+K746+K757+K531</f>
        <v>2472051</v>
      </c>
      <c r="L247" s="51">
        <f>L248+L372+L404+L425+L436+L470+L531+L595+L601+L654+L673+L733+L746+L757+L346</f>
        <v>4105.1000000000004</v>
      </c>
      <c r="M247" s="211">
        <f t="shared" si="109"/>
        <v>0.149148304901775</v>
      </c>
      <c r="N247" s="51">
        <f>N248+N372+N404+N425+N436+N470+N531+N595+N601+N654+N673+N733+N746+N757+N346</f>
        <v>2756466.25</v>
      </c>
      <c r="O247"/>
      <c r="Q247"/>
    </row>
    <row r="248" spans="1:17" s="27" customFormat="1" x14ac:dyDescent="0.25">
      <c r="A248" s="278" t="s">
        <v>119</v>
      </c>
      <c r="B248" s="279"/>
      <c r="C248" s="280"/>
      <c r="D248" s="30" t="s">
        <v>12</v>
      </c>
      <c r="E248" s="52">
        <f>E249+E271+E295+E312+E323+E351+E306</f>
        <v>25129.98</v>
      </c>
      <c r="F248" s="52">
        <f>F249+F271+F295+F312+F323+F351+F362</f>
        <v>313450</v>
      </c>
      <c r="G248" s="52">
        <f>G249+G271+G295+G312+G323+G351+G362</f>
        <v>41601.96429756454</v>
      </c>
      <c r="H248" s="52">
        <f>H249+H271+H295+H312+H323+H351+H362</f>
        <v>25199</v>
      </c>
      <c r="I248" s="52">
        <f>I249+I271+I295+I312+I323+I351+I362+I306</f>
        <v>20581</v>
      </c>
      <c r="J248" s="52">
        <f>J249+J271+J295+J312+J323+J351+J362+J306</f>
        <v>31537.05</v>
      </c>
      <c r="K248" s="52">
        <f>K249+K271+K295+K312+K323+K351+K362+K306</f>
        <v>22081</v>
      </c>
      <c r="L248" s="52">
        <f>L249+L271+L295+L312+L323+L351+L362+L306</f>
        <v>0</v>
      </c>
      <c r="M248" s="211">
        <f t="shared" si="109"/>
        <v>0</v>
      </c>
      <c r="N248" s="52">
        <f>N249+N271+N295+N312+N323+N351+N362+N306</f>
        <v>31537.05</v>
      </c>
    </row>
    <row r="249" spans="1:17" s="27" customFormat="1" x14ac:dyDescent="0.25">
      <c r="A249" s="281" t="s">
        <v>340</v>
      </c>
      <c r="B249" s="282"/>
      <c r="C249" s="283"/>
      <c r="D249" s="31" t="s">
        <v>171</v>
      </c>
      <c r="E249" s="53">
        <f>E250</f>
        <v>232.81</v>
      </c>
      <c r="F249" s="53">
        <f t="shared" ref="F249:N250" si="123">F250</f>
        <v>6000</v>
      </c>
      <c r="G249" s="53">
        <f t="shared" si="123"/>
        <v>796.33685048775624</v>
      </c>
      <c r="H249" s="53">
        <f t="shared" si="123"/>
        <v>951</v>
      </c>
      <c r="I249" s="53">
        <f t="shared" si="123"/>
        <v>1400</v>
      </c>
      <c r="J249" s="53">
        <f t="shared" si="123"/>
        <v>1370</v>
      </c>
      <c r="K249" s="53">
        <f t="shared" si="123"/>
        <v>1400</v>
      </c>
      <c r="L249" s="53">
        <f t="shared" si="123"/>
        <v>0</v>
      </c>
      <c r="M249" s="211">
        <f t="shared" si="109"/>
        <v>0</v>
      </c>
      <c r="N249" s="53">
        <f t="shared" si="123"/>
        <v>1370</v>
      </c>
    </row>
    <row r="250" spans="1:17" s="27" customFormat="1" x14ac:dyDescent="0.25">
      <c r="A250" s="309">
        <v>3</v>
      </c>
      <c r="B250" s="310"/>
      <c r="C250" s="311"/>
      <c r="D250" s="28" t="s">
        <v>14</v>
      </c>
      <c r="E250" s="25">
        <f>E251+E267</f>
        <v>232.81</v>
      </c>
      <c r="F250" s="25">
        <f t="shared" si="123"/>
        <v>6000</v>
      </c>
      <c r="G250" s="25">
        <f t="shared" si="123"/>
        <v>796.33685048775624</v>
      </c>
      <c r="H250" s="25">
        <f t="shared" ref="H250:N250" si="124">H251+H267</f>
        <v>951</v>
      </c>
      <c r="I250" s="25">
        <f t="shared" si="124"/>
        <v>1400</v>
      </c>
      <c r="J250" s="25">
        <f t="shared" si="124"/>
        <v>1370</v>
      </c>
      <c r="K250" s="25">
        <f t="shared" si="124"/>
        <v>1400</v>
      </c>
      <c r="L250" s="25">
        <f t="shared" si="124"/>
        <v>0</v>
      </c>
      <c r="M250" s="211">
        <f t="shared" si="109"/>
        <v>0</v>
      </c>
      <c r="N250" s="25">
        <f t="shared" si="124"/>
        <v>1370</v>
      </c>
    </row>
    <row r="251" spans="1:17" s="27" customFormat="1" x14ac:dyDescent="0.25">
      <c r="A251" s="293">
        <v>32</v>
      </c>
      <c r="B251" s="299"/>
      <c r="C251" s="300"/>
      <c r="D251" s="28" t="s">
        <v>25</v>
      </c>
      <c r="E251" s="25">
        <f>E252+E256+E261+E264</f>
        <v>232.54</v>
      </c>
      <c r="F251" s="25">
        <f t="shared" ref="F251:K251" si="125">F252+F256+F261+F264</f>
        <v>6000</v>
      </c>
      <c r="G251" s="25">
        <f t="shared" si="125"/>
        <v>796.33685048775624</v>
      </c>
      <c r="H251" s="25">
        <f t="shared" si="125"/>
        <v>876</v>
      </c>
      <c r="I251" s="25">
        <f t="shared" si="125"/>
        <v>1350</v>
      </c>
      <c r="J251" s="25">
        <f t="shared" si="125"/>
        <v>1350</v>
      </c>
      <c r="K251" s="25">
        <f t="shared" si="125"/>
        <v>1350</v>
      </c>
      <c r="L251" s="25">
        <f t="shared" ref="L251:N251" si="126">L252+L256+L261+L264</f>
        <v>0</v>
      </c>
      <c r="M251" s="211">
        <f t="shared" si="109"/>
        <v>0</v>
      </c>
      <c r="N251" s="25">
        <f t="shared" si="126"/>
        <v>1350</v>
      </c>
    </row>
    <row r="252" spans="1:17" s="27" customFormat="1" hidden="1" x14ac:dyDescent="0.25">
      <c r="A252" s="293">
        <v>321</v>
      </c>
      <c r="B252" s="299"/>
      <c r="C252" s="300"/>
      <c r="D252" s="28" t="s">
        <v>69</v>
      </c>
      <c r="E252" s="25">
        <f>SUM(E253+E254+E255)</f>
        <v>25.35</v>
      </c>
      <c r="F252" s="25">
        <f t="shared" ref="F252:G252" si="127">F253</f>
        <v>0</v>
      </c>
      <c r="G252" s="25">
        <f t="shared" si="127"/>
        <v>0</v>
      </c>
      <c r="H252" s="25">
        <f t="shared" ref="H252:N252" si="128">H253+H254+H255</f>
        <v>300</v>
      </c>
      <c r="I252" s="25">
        <f t="shared" si="128"/>
        <v>450</v>
      </c>
      <c r="J252" s="25">
        <f t="shared" si="128"/>
        <v>450</v>
      </c>
      <c r="K252" s="25">
        <f t="shared" si="128"/>
        <v>450</v>
      </c>
      <c r="L252" s="25">
        <f t="shared" si="128"/>
        <v>0</v>
      </c>
      <c r="M252" s="211">
        <f t="shared" si="109"/>
        <v>0</v>
      </c>
      <c r="N252" s="25">
        <f t="shared" si="128"/>
        <v>450</v>
      </c>
    </row>
    <row r="253" spans="1:17" hidden="1" x14ac:dyDescent="0.25">
      <c r="A253" s="296">
        <v>3211</v>
      </c>
      <c r="B253" s="301"/>
      <c r="C253" s="302"/>
      <c r="D253" s="29" t="s">
        <v>79</v>
      </c>
      <c r="E253" s="26">
        <v>0</v>
      </c>
      <c r="F253" s="26"/>
      <c r="G253" s="26">
        <f>F253/7.5345</f>
        <v>0</v>
      </c>
      <c r="H253" s="26">
        <v>150</v>
      </c>
      <c r="I253" s="26">
        <v>250</v>
      </c>
      <c r="J253" s="26">
        <v>250</v>
      </c>
      <c r="K253" s="26">
        <v>250</v>
      </c>
      <c r="L253" s="26"/>
      <c r="M253" s="211">
        <f t="shared" si="109"/>
        <v>0</v>
      </c>
      <c r="N253" s="26">
        <v>250</v>
      </c>
      <c r="O253" s="27"/>
      <c r="Q253" s="27"/>
    </row>
    <row r="254" spans="1:17" hidden="1" x14ac:dyDescent="0.25">
      <c r="A254" s="296">
        <v>3213</v>
      </c>
      <c r="B254" s="301"/>
      <c r="C254" s="302"/>
      <c r="D254" s="29" t="s">
        <v>80</v>
      </c>
      <c r="E254" s="26">
        <v>13.27</v>
      </c>
      <c r="F254" s="26"/>
      <c r="G254" s="26"/>
      <c r="H254" s="26">
        <v>100</v>
      </c>
      <c r="I254" s="26">
        <v>100</v>
      </c>
      <c r="J254" s="26">
        <v>100</v>
      </c>
      <c r="K254" s="26">
        <v>100</v>
      </c>
      <c r="L254" s="26"/>
      <c r="M254" s="211">
        <f t="shared" si="109"/>
        <v>0</v>
      </c>
      <c r="N254" s="26">
        <v>100</v>
      </c>
    </row>
    <row r="255" spans="1:17" ht="25.5" hidden="1" x14ac:dyDescent="0.25">
      <c r="A255" s="296">
        <v>3214</v>
      </c>
      <c r="B255" s="301"/>
      <c r="C255" s="302"/>
      <c r="D255" s="29" t="s">
        <v>81</v>
      </c>
      <c r="E255" s="26">
        <v>12.08</v>
      </c>
      <c r="F255" s="26"/>
      <c r="G255" s="26"/>
      <c r="H255" s="26">
        <v>50</v>
      </c>
      <c r="I255" s="26">
        <v>100</v>
      </c>
      <c r="J255" s="26">
        <v>100</v>
      </c>
      <c r="K255" s="26">
        <v>100</v>
      </c>
      <c r="L255" s="26"/>
      <c r="M255" s="211">
        <f t="shared" si="109"/>
        <v>0</v>
      </c>
      <c r="N255" s="26">
        <v>100</v>
      </c>
    </row>
    <row r="256" spans="1:17" s="27" customFormat="1" hidden="1" x14ac:dyDescent="0.25">
      <c r="A256" s="293">
        <v>322</v>
      </c>
      <c r="B256" s="299"/>
      <c r="C256" s="300"/>
      <c r="D256" s="28" t="s">
        <v>71</v>
      </c>
      <c r="E256" s="25">
        <f>E259+E260+E257</f>
        <v>100.87</v>
      </c>
      <c r="F256" s="25">
        <f>F259+F260+F257+F258</f>
        <v>5000</v>
      </c>
      <c r="G256" s="25">
        <f>G257+G259+G260+G258</f>
        <v>663.61404207313024</v>
      </c>
      <c r="H256" s="25">
        <f>H257+H258+H259+H260</f>
        <v>476</v>
      </c>
      <c r="I256" s="25">
        <f>I257+I258+I259+I260</f>
        <v>700</v>
      </c>
      <c r="J256" s="25">
        <f>SUM(J257:J260)</f>
        <v>650</v>
      </c>
      <c r="K256" s="25">
        <f>SUM(K257:K260)</f>
        <v>700</v>
      </c>
      <c r="L256" s="25">
        <f>SUM(L257:L260)</f>
        <v>0</v>
      </c>
      <c r="M256" s="211">
        <f t="shared" si="109"/>
        <v>0</v>
      </c>
      <c r="N256" s="25">
        <f>SUM(N257:N260)</f>
        <v>650</v>
      </c>
      <c r="O256"/>
      <c r="Q256"/>
    </row>
    <row r="257" spans="1:17" s="27" customFormat="1" ht="25.5" hidden="1" x14ac:dyDescent="0.25">
      <c r="A257" s="296">
        <v>3221</v>
      </c>
      <c r="B257" s="301"/>
      <c r="C257" s="302"/>
      <c r="D257" s="29" t="s">
        <v>123</v>
      </c>
      <c r="E257" s="26">
        <v>0</v>
      </c>
      <c r="F257" s="26">
        <v>4500</v>
      </c>
      <c r="G257" s="26">
        <f>F257/7.5345</f>
        <v>597.25263786581718</v>
      </c>
      <c r="H257" s="26">
        <v>150</v>
      </c>
      <c r="I257" s="26">
        <v>250</v>
      </c>
      <c r="J257" s="26">
        <v>200</v>
      </c>
      <c r="K257" s="26">
        <v>250</v>
      </c>
      <c r="L257" s="26"/>
      <c r="M257" s="211">
        <f t="shared" si="109"/>
        <v>0</v>
      </c>
      <c r="N257" s="26">
        <v>200</v>
      </c>
    </row>
    <row r="258" spans="1:17" s="27" customFormat="1" hidden="1" x14ac:dyDescent="0.25">
      <c r="A258" s="296">
        <v>3222</v>
      </c>
      <c r="B258" s="301"/>
      <c r="C258" s="302"/>
      <c r="D258" s="29" t="s">
        <v>83</v>
      </c>
      <c r="E258" s="26">
        <v>0</v>
      </c>
      <c r="F258" s="26">
        <v>500</v>
      </c>
      <c r="G258" s="26">
        <f>F258/7.5345</f>
        <v>66.361404207313029</v>
      </c>
      <c r="H258" s="26">
        <v>50</v>
      </c>
      <c r="I258" s="26">
        <v>140</v>
      </c>
      <c r="J258" s="26">
        <v>140</v>
      </c>
      <c r="K258" s="26">
        <v>140</v>
      </c>
      <c r="L258" s="26"/>
      <c r="M258" s="211">
        <f t="shared" si="109"/>
        <v>0</v>
      </c>
      <c r="N258" s="26">
        <v>140</v>
      </c>
    </row>
    <row r="259" spans="1:17" hidden="1" x14ac:dyDescent="0.25">
      <c r="A259" s="296">
        <v>3223</v>
      </c>
      <c r="B259" s="301"/>
      <c r="C259" s="302"/>
      <c r="D259" s="29" t="s">
        <v>95</v>
      </c>
      <c r="E259" s="26">
        <v>100.87</v>
      </c>
      <c r="F259" s="26"/>
      <c r="G259" s="26"/>
      <c r="H259" s="26">
        <v>226</v>
      </c>
      <c r="I259" s="26">
        <v>260</v>
      </c>
      <c r="J259" s="26">
        <v>260</v>
      </c>
      <c r="K259" s="26">
        <v>260</v>
      </c>
      <c r="L259" s="26"/>
      <c r="M259" s="211">
        <f t="shared" si="109"/>
        <v>0</v>
      </c>
      <c r="N259" s="26">
        <v>260</v>
      </c>
      <c r="O259" s="27"/>
      <c r="Q259" s="27"/>
    </row>
    <row r="260" spans="1:17" hidden="1" x14ac:dyDescent="0.25">
      <c r="A260" s="296">
        <v>3225</v>
      </c>
      <c r="B260" s="301"/>
      <c r="C260" s="302"/>
      <c r="D260" s="29" t="s">
        <v>124</v>
      </c>
      <c r="E260" s="26">
        <v>0</v>
      </c>
      <c r="F260" s="26"/>
      <c r="G260" s="26"/>
      <c r="H260" s="26">
        <v>50</v>
      </c>
      <c r="I260" s="26">
        <v>50</v>
      </c>
      <c r="J260" s="26">
        <v>50</v>
      </c>
      <c r="K260" s="26">
        <v>50</v>
      </c>
      <c r="L260" s="26"/>
      <c r="M260" s="211">
        <f t="shared" si="109"/>
        <v>0</v>
      </c>
      <c r="N260" s="26">
        <v>50</v>
      </c>
    </row>
    <row r="261" spans="1:17" s="27" customFormat="1" hidden="1" x14ac:dyDescent="0.25">
      <c r="A261" s="293">
        <v>323</v>
      </c>
      <c r="B261" s="299"/>
      <c r="C261" s="300"/>
      <c r="D261" s="28" t="s">
        <v>84</v>
      </c>
      <c r="E261" s="25">
        <f>E262+E263</f>
        <v>0</v>
      </c>
      <c r="F261" s="25">
        <f t="shared" ref="F261:K261" si="129">F262+F263</f>
        <v>0</v>
      </c>
      <c r="G261" s="25">
        <f t="shared" si="129"/>
        <v>0</v>
      </c>
      <c r="H261" s="25">
        <f t="shared" si="129"/>
        <v>0</v>
      </c>
      <c r="I261" s="25"/>
      <c r="J261" s="25">
        <f t="shared" si="129"/>
        <v>0</v>
      </c>
      <c r="K261" s="25">
        <f t="shared" si="129"/>
        <v>0</v>
      </c>
      <c r="L261" s="25">
        <f t="shared" ref="L261:N261" si="130">L262+L263</f>
        <v>0</v>
      </c>
      <c r="M261" s="211" t="e">
        <f t="shared" si="109"/>
        <v>#DIV/0!</v>
      </c>
      <c r="N261" s="25">
        <f t="shared" si="130"/>
        <v>0</v>
      </c>
      <c r="O261"/>
      <c r="Q261"/>
    </row>
    <row r="262" spans="1:17" hidden="1" x14ac:dyDescent="0.25">
      <c r="A262" s="296">
        <v>3231</v>
      </c>
      <c r="B262" s="301"/>
      <c r="C262" s="302"/>
      <c r="D262" s="29" t="s">
        <v>126</v>
      </c>
      <c r="E262" s="26"/>
      <c r="F262" s="26"/>
      <c r="G262" s="26"/>
      <c r="H262" s="26"/>
      <c r="I262" s="26"/>
      <c r="J262" s="26"/>
      <c r="K262" s="26"/>
      <c r="L262" s="26"/>
      <c r="M262" s="211" t="e">
        <f t="shared" si="109"/>
        <v>#DIV/0!</v>
      </c>
      <c r="N262" s="26"/>
      <c r="O262" s="27"/>
      <c r="Q262" s="27"/>
    </row>
    <row r="263" spans="1:17" hidden="1" x14ac:dyDescent="0.25">
      <c r="A263" s="296">
        <v>3239</v>
      </c>
      <c r="B263" s="301"/>
      <c r="C263" s="302"/>
      <c r="D263" s="29" t="s">
        <v>105</v>
      </c>
      <c r="E263" s="26"/>
      <c r="F263" s="26"/>
      <c r="G263" s="26"/>
      <c r="H263" s="26"/>
      <c r="I263" s="26"/>
      <c r="J263" s="26"/>
      <c r="K263" s="26"/>
      <c r="L263" s="26"/>
      <c r="M263" s="211" t="e">
        <f t="shared" si="109"/>
        <v>#DIV/0!</v>
      </c>
      <c r="N263" s="26"/>
    </row>
    <row r="264" spans="1:17" s="27" customFormat="1" ht="25.5" hidden="1" x14ac:dyDescent="0.25">
      <c r="A264" s="293">
        <v>329</v>
      </c>
      <c r="B264" s="299"/>
      <c r="C264" s="300"/>
      <c r="D264" s="28" t="s">
        <v>74</v>
      </c>
      <c r="E264" s="25">
        <f t="shared" ref="E264:K264" si="131">E265+E266</f>
        <v>106.32</v>
      </c>
      <c r="F264" s="25">
        <f t="shared" si="131"/>
        <v>1000</v>
      </c>
      <c r="G264" s="25">
        <f t="shared" si="131"/>
        <v>132.72280841462606</v>
      </c>
      <c r="H264" s="25">
        <f t="shared" si="131"/>
        <v>100</v>
      </c>
      <c r="I264" s="25">
        <f t="shared" si="131"/>
        <v>200</v>
      </c>
      <c r="J264" s="25">
        <f t="shared" si="131"/>
        <v>250</v>
      </c>
      <c r="K264" s="25">
        <f t="shared" si="131"/>
        <v>200</v>
      </c>
      <c r="L264" s="25">
        <f t="shared" ref="L264:N264" si="132">L265+L266</f>
        <v>0</v>
      </c>
      <c r="M264" s="211">
        <f t="shared" ref="M264:M327" si="133">L264/J264*100</f>
        <v>0</v>
      </c>
      <c r="N264" s="25">
        <f t="shared" si="132"/>
        <v>250</v>
      </c>
      <c r="O264"/>
      <c r="Q264"/>
    </row>
    <row r="265" spans="1:17" ht="13.5" hidden="1" customHeight="1" x14ac:dyDescent="0.25">
      <c r="A265" s="296">
        <v>3293</v>
      </c>
      <c r="B265" s="301"/>
      <c r="C265" s="302"/>
      <c r="D265" s="29" t="s">
        <v>114</v>
      </c>
      <c r="E265" s="26"/>
      <c r="F265" s="26"/>
      <c r="G265" s="26"/>
      <c r="H265" s="26"/>
      <c r="I265" s="26"/>
      <c r="J265" s="26">
        <f>H265</f>
        <v>0</v>
      </c>
      <c r="K265" s="26">
        <f>J265</f>
        <v>0</v>
      </c>
      <c r="L265" s="26"/>
      <c r="M265" s="211" t="e">
        <f t="shared" si="133"/>
        <v>#DIV/0!</v>
      </c>
      <c r="N265" s="26"/>
      <c r="O265" s="27"/>
      <c r="Q265" s="27"/>
    </row>
    <row r="266" spans="1:17" ht="25.5" hidden="1" x14ac:dyDescent="0.25">
      <c r="A266" s="296">
        <v>3299</v>
      </c>
      <c r="B266" s="301"/>
      <c r="C266" s="302"/>
      <c r="D266" s="29" t="s">
        <v>74</v>
      </c>
      <c r="E266" s="26">
        <v>106.32</v>
      </c>
      <c r="F266" s="26">
        <v>1000</v>
      </c>
      <c r="G266" s="26">
        <f>F266/7.5345</f>
        <v>132.72280841462606</v>
      </c>
      <c r="H266" s="26">
        <v>100</v>
      </c>
      <c r="I266" s="26">
        <v>200</v>
      </c>
      <c r="J266" s="26">
        <v>250</v>
      </c>
      <c r="K266" s="26">
        <v>200</v>
      </c>
      <c r="L266" s="26"/>
      <c r="M266" s="211">
        <f t="shared" si="133"/>
        <v>0</v>
      </c>
      <c r="N266" s="26">
        <v>250</v>
      </c>
    </row>
    <row r="267" spans="1:17" x14ac:dyDescent="0.25">
      <c r="A267" s="293">
        <v>34</v>
      </c>
      <c r="B267" s="299"/>
      <c r="C267" s="300"/>
      <c r="D267" s="28" t="s">
        <v>76</v>
      </c>
      <c r="E267" s="25">
        <f>SUM(E268)</f>
        <v>0.27</v>
      </c>
      <c r="F267" s="25">
        <f t="shared" ref="F267:N267" si="134">SUM(F268)</f>
        <v>0</v>
      </c>
      <c r="G267" s="25">
        <f>SUM(G268)</f>
        <v>0</v>
      </c>
      <c r="H267" s="25">
        <f t="shared" si="134"/>
        <v>75</v>
      </c>
      <c r="I267" s="25">
        <f t="shared" si="134"/>
        <v>50</v>
      </c>
      <c r="J267" s="25">
        <f t="shared" si="134"/>
        <v>20</v>
      </c>
      <c r="K267" s="25">
        <f t="shared" si="134"/>
        <v>50</v>
      </c>
      <c r="L267" s="25">
        <f t="shared" si="134"/>
        <v>0</v>
      </c>
      <c r="M267" s="211">
        <f t="shared" si="133"/>
        <v>0</v>
      </c>
      <c r="N267" s="25">
        <f t="shared" si="134"/>
        <v>20</v>
      </c>
    </row>
    <row r="268" spans="1:17" hidden="1" x14ac:dyDescent="0.25">
      <c r="A268" s="293">
        <v>343</v>
      </c>
      <c r="B268" s="299"/>
      <c r="C268" s="300"/>
      <c r="D268" s="28" t="s">
        <v>77</v>
      </c>
      <c r="E268" s="25">
        <f t="shared" ref="E268:K268" si="135">E269+E270</f>
        <v>0.27</v>
      </c>
      <c r="F268" s="25">
        <f t="shared" si="135"/>
        <v>0</v>
      </c>
      <c r="G268" s="25">
        <f t="shared" si="135"/>
        <v>0</v>
      </c>
      <c r="H268" s="25">
        <f t="shared" si="135"/>
        <v>75</v>
      </c>
      <c r="I268" s="25">
        <f t="shared" si="135"/>
        <v>50</v>
      </c>
      <c r="J268" s="25">
        <f t="shared" si="135"/>
        <v>20</v>
      </c>
      <c r="K268" s="25">
        <f t="shared" si="135"/>
        <v>50</v>
      </c>
      <c r="L268" s="25">
        <f t="shared" ref="L268:N268" si="136">L269+L270</f>
        <v>0</v>
      </c>
      <c r="M268" s="211">
        <f t="shared" si="133"/>
        <v>0</v>
      </c>
      <c r="N268" s="25">
        <f t="shared" si="136"/>
        <v>20</v>
      </c>
    </row>
    <row r="269" spans="1:17" ht="38.25" hidden="1" x14ac:dyDescent="0.25">
      <c r="A269" s="296">
        <v>3431</v>
      </c>
      <c r="B269" s="301"/>
      <c r="C269" s="302"/>
      <c r="D269" s="29" t="s">
        <v>357</v>
      </c>
      <c r="E269" s="26"/>
      <c r="F269" s="54"/>
      <c r="G269" s="54">
        <f>F269/7.5345</f>
        <v>0</v>
      </c>
      <c r="H269" s="54">
        <v>50</v>
      </c>
      <c r="I269" s="54">
        <v>50</v>
      </c>
      <c r="J269" s="54">
        <v>20</v>
      </c>
      <c r="K269" s="54">
        <v>50</v>
      </c>
      <c r="L269" s="54"/>
      <c r="M269" s="211">
        <f t="shared" si="133"/>
        <v>0</v>
      </c>
      <c r="N269" s="54">
        <v>20</v>
      </c>
    </row>
    <row r="270" spans="1:17" hidden="1" x14ac:dyDescent="0.25">
      <c r="A270" s="296">
        <v>3433</v>
      </c>
      <c r="B270" s="301"/>
      <c r="C270" s="302"/>
      <c r="D270" s="29" t="s">
        <v>78</v>
      </c>
      <c r="E270" s="26">
        <v>0.27</v>
      </c>
      <c r="F270" s="26"/>
      <c r="G270" s="54">
        <f>F270/7.5345</f>
        <v>0</v>
      </c>
      <c r="H270" s="26">
        <v>25</v>
      </c>
      <c r="I270" s="26"/>
      <c r="J270" s="26"/>
      <c r="K270" s="26"/>
      <c r="L270" s="26"/>
      <c r="M270" s="211" t="e">
        <f t="shared" si="133"/>
        <v>#DIV/0!</v>
      </c>
      <c r="N270" s="26"/>
    </row>
    <row r="271" spans="1:17" s="27" customFormat="1" ht="38.25" x14ac:dyDescent="0.25">
      <c r="A271" s="281" t="s">
        <v>341</v>
      </c>
      <c r="B271" s="282"/>
      <c r="C271" s="283"/>
      <c r="D271" s="31" t="s">
        <v>173</v>
      </c>
      <c r="E271" s="53">
        <f>E272</f>
        <v>219.16</v>
      </c>
      <c r="F271" s="53">
        <f t="shared" ref="F271:N272" si="137">F272</f>
        <v>5950</v>
      </c>
      <c r="G271" s="53">
        <f t="shared" si="137"/>
        <v>789.70071006702494</v>
      </c>
      <c r="H271" s="53">
        <f t="shared" si="137"/>
        <v>0</v>
      </c>
      <c r="I271" s="53"/>
      <c r="J271" s="53">
        <f t="shared" si="137"/>
        <v>252.36</v>
      </c>
      <c r="K271" s="53">
        <f t="shared" si="137"/>
        <v>0</v>
      </c>
      <c r="L271" s="53">
        <f t="shared" si="137"/>
        <v>0</v>
      </c>
      <c r="M271" s="211">
        <f t="shared" si="133"/>
        <v>0</v>
      </c>
      <c r="N271" s="53">
        <f t="shared" si="137"/>
        <v>252.36</v>
      </c>
      <c r="O271"/>
      <c r="Q271"/>
    </row>
    <row r="272" spans="1:17" s="27" customFormat="1" x14ac:dyDescent="0.25">
      <c r="A272" s="309">
        <v>3</v>
      </c>
      <c r="B272" s="310"/>
      <c r="C272" s="311"/>
      <c r="D272" s="28" t="s">
        <v>14</v>
      </c>
      <c r="E272" s="25">
        <f>E273+E291</f>
        <v>219.16</v>
      </c>
      <c r="F272" s="25">
        <f>F273+F291</f>
        <v>5950</v>
      </c>
      <c r="G272" s="25">
        <f>G273+G291</f>
        <v>789.70071006702494</v>
      </c>
      <c r="H272" s="25">
        <f t="shared" si="137"/>
        <v>0</v>
      </c>
      <c r="I272" s="25"/>
      <c r="J272" s="25">
        <f t="shared" si="137"/>
        <v>252.36</v>
      </c>
      <c r="K272" s="25">
        <f t="shared" si="137"/>
        <v>0</v>
      </c>
      <c r="L272" s="25">
        <f t="shared" si="137"/>
        <v>0</v>
      </c>
      <c r="M272" s="211">
        <f t="shared" si="133"/>
        <v>0</v>
      </c>
      <c r="N272" s="25">
        <f t="shared" si="137"/>
        <v>252.36</v>
      </c>
    </row>
    <row r="273" spans="1:14" s="27" customFormat="1" x14ac:dyDescent="0.25">
      <c r="A273" s="293">
        <v>32</v>
      </c>
      <c r="B273" s="299"/>
      <c r="C273" s="300"/>
      <c r="D273" s="28" t="s">
        <v>25</v>
      </c>
      <c r="E273" s="25">
        <f>E274+E278+E283+E285</f>
        <v>219.16</v>
      </c>
      <c r="F273" s="25">
        <f>F274+F278+F283+F285</f>
        <v>5200</v>
      </c>
      <c r="G273" s="25">
        <f>G274+G278+G283+G285</f>
        <v>690.15860375605541</v>
      </c>
      <c r="H273" s="25">
        <f>H283</f>
        <v>0</v>
      </c>
      <c r="I273" s="25"/>
      <c r="J273" s="25">
        <f>J274</f>
        <v>252.36</v>
      </c>
      <c r="K273" s="25">
        <f>K283</f>
        <v>0</v>
      </c>
      <c r="L273" s="25">
        <f>L274</f>
        <v>0</v>
      </c>
      <c r="M273" s="211">
        <f t="shared" si="133"/>
        <v>0</v>
      </c>
      <c r="N273" s="25">
        <f>N274</f>
        <v>252.36</v>
      </c>
    </row>
    <row r="274" spans="1:14" s="27" customFormat="1" hidden="1" x14ac:dyDescent="0.25">
      <c r="A274" s="293">
        <v>321</v>
      </c>
      <c r="B274" s="299"/>
      <c r="C274" s="300"/>
      <c r="D274" s="28" t="s">
        <v>69</v>
      </c>
      <c r="E274" s="25">
        <f>SUM(E275:E277)</f>
        <v>0</v>
      </c>
      <c r="F274" s="25">
        <f>F275+F276+F277</f>
        <v>2600</v>
      </c>
      <c r="G274" s="25">
        <f>G275+G276+G277</f>
        <v>345.07930187802776</v>
      </c>
      <c r="H274" s="25">
        <f>SUM(H275:H277)</f>
        <v>0</v>
      </c>
      <c r="I274" s="25"/>
      <c r="J274" s="25">
        <f>SUM(J275:J277)</f>
        <v>252.36</v>
      </c>
      <c r="K274" s="25">
        <f>SUM(K275:K277)</f>
        <v>0</v>
      </c>
      <c r="L274" s="25">
        <f>SUM(L275:L277)</f>
        <v>0</v>
      </c>
      <c r="M274" s="211">
        <f t="shared" si="133"/>
        <v>0</v>
      </c>
      <c r="N274" s="25">
        <f>SUM(N275:N277)</f>
        <v>252.36</v>
      </c>
    </row>
    <row r="275" spans="1:14" s="27" customFormat="1" hidden="1" x14ac:dyDescent="0.25">
      <c r="A275" s="296">
        <v>3211</v>
      </c>
      <c r="B275" s="301"/>
      <c r="C275" s="302"/>
      <c r="D275" s="29" t="s">
        <v>79</v>
      </c>
      <c r="E275" s="26">
        <v>0</v>
      </c>
      <c r="F275" s="26">
        <v>2000</v>
      </c>
      <c r="G275" s="26">
        <f>F275/7.5345</f>
        <v>265.44561682925212</v>
      </c>
      <c r="H275" s="26"/>
      <c r="I275" s="26"/>
      <c r="J275" s="26">
        <v>252.36</v>
      </c>
      <c r="K275" s="26"/>
      <c r="L275" s="26"/>
      <c r="M275" s="211">
        <f t="shared" si="133"/>
        <v>0</v>
      </c>
      <c r="N275" s="26">
        <v>252.36</v>
      </c>
    </row>
    <row r="276" spans="1:14" s="27" customFormat="1" hidden="1" x14ac:dyDescent="0.25">
      <c r="A276" s="296">
        <v>3213</v>
      </c>
      <c r="B276" s="301"/>
      <c r="C276" s="302"/>
      <c r="D276" s="29" t="s">
        <v>80</v>
      </c>
      <c r="E276" s="26"/>
      <c r="F276" s="26">
        <v>100</v>
      </c>
      <c r="G276" s="26">
        <f>F276/7.5345</f>
        <v>13.272280841462605</v>
      </c>
      <c r="H276" s="26"/>
      <c r="I276" s="26"/>
      <c r="J276" s="26"/>
      <c r="K276" s="26"/>
      <c r="L276" s="26"/>
      <c r="M276" s="211" t="e">
        <f t="shared" si="133"/>
        <v>#DIV/0!</v>
      </c>
      <c r="N276" s="26"/>
    </row>
    <row r="277" spans="1:14" s="27" customFormat="1" ht="25.5" hidden="1" x14ac:dyDescent="0.25">
      <c r="A277" s="296">
        <v>3214</v>
      </c>
      <c r="B277" s="301"/>
      <c r="C277" s="302"/>
      <c r="D277" s="29" t="s">
        <v>81</v>
      </c>
      <c r="E277" s="26">
        <v>0</v>
      </c>
      <c r="F277" s="26">
        <v>500</v>
      </c>
      <c r="G277" s="26">
        <f>F277/7.5345</f>
        <v>66.361404207313029</v>
      </c>
      <c r="H277" s="26"/>
      <c r="I277" s="26"/>
      <c r="J277" s="26"/>
      <c r="K277" s="26"/>
      <c r="L277" s="26"/>
      <c r="M277" s="211" t="e">
        <f t="shared" si="133"/>
        <v>#DIV/0!</v>
      </c>
      <c r="N277" s="26"/>
    </row>
    <row r="278" spans="1:14" s="27" customFormat="1" hidden="1" x14ac:dyDescent="0.25">
      <c r="A278" s="293">
        <v>322</v>
      </c>
      <c r="B278" s="299"/>
      <c r="C278" s="300"/>
      <c r="D278" s="28" t="s">
        <v>71</v>
      </c>
      <c r="E278" s="25">
        <f>E280+E281+E279</f>
        <v>0</v>
      </c>
      <c r="F278" s="25">
        <f>F280+F281+F282</f>
        <v>2200</v>
      </c>
      <c r="G278" s="25">
        <f>G280+G281+G282</f>
        <v>291.99017851217729</v>
      </c>
      <c r="H278" s="25">
        <f>H280+H281</f>
        <v>0</v>
      </c>
      <c r="I278" s="25"/>
      <c r="J278" s="25">
        <f>J280+J281</f>
        <v>0</v>
      </c>
      <c r="K278" s="25">
        <f>K280+K281</f>
        <v>0</v>
      </c>
      <c r="L278" s="25">
        <f>L280+L281</f>
        <v>0</v>
      </c>
      <c r="M278" s="211" t="e">
        <f t="shared" si="133"/>
        <v>#DIV/0!</v>
      </c>
      <c r="N278" s="25">
        <f>N280+N281</f>
        <v>0</v>
      </c>
    </row>
    <row r="279" spans="1:14" s="27" customFormat="1" ht="25.5" hidden="1" x14ac:dyDescent="0.25">
      <c r="A279" s="296">
        <v>3221</v>
      </c>
      <c r="B279" s="301"/>
      <c r="C279" s="302"/>
      <c r="D279" s="29" t="s">
        <v>123</v>
      </c>
      <c r="E279" s="26">
        <v>0</v>
      </c>
      <c r="F279" s="26"/>
      <c r="G279" s="26"/>
      <c r="H279" s="26"/>
      <c r="I279" s="26"/>
      <c r="J279" s="26"/>
      <c r="K279" s="26"/>
      <c r="L279" s="26"/>
      <c r="M279" s="211" t="e">
        <f t="shared" si="133"/>
        <v>#DIV/0!</v>
      </c>
      <c r="N279" s="26"/>
    </row>
    <row r="280" spans="1:14" s="27" customFormat="1" hidden="1" x14ac:dyDescent="0.25">
      <c r="A280" s="296">
        <v>3223</v>
      </c>
      <c r="B280" s="301"/>
      <c r="C280" s="302"/>
      <c r="D280" s="29" t="s">
        <v>95</v>
      </c>
      <c r="E280" s="26"/>
      <c r="F280" s="26">
        <v>1200</v>
      </c>
      <c r="G280" s="26">
        <f>F280/7.5345</f>
        <v>159.26737009755126</v>
      </c>
      <c r="H280" s="26"/>
      <c r="I280" s="26"/>
      <c r="J280" s="26"/>
      <c r="K280" s="26"/>
      <c r="L280" s="26"/>
      <c r="M280" s="211" t="e">
        <f t="shared" si="133"/>
        <v>#DIV/0!</v>
      </c>
      <c r="N280" s="26"/>
    </row>
    <row r="281" spans="1:14" s="27" customFormat="1" hidden="1" x14ac:dyDescent="0.25">
      <c r="A281" s="296">
        <v>3225</v>
      </c>
      <c r="B281" s="301"/>
      <c r="C281" s="302"/>
      <c r="D281" s="29" t="s">
        <v>124</v>
      </c>
      <c r="E281" s="26"/>
      <c r="F281" s="26">
        <v>500</v>
      </c>
      <c r="G281" s="26">
        <f>F281/7.5345</f>
        <v>66.361404207313029</v>
      </c>
      <c r="H281" s="26"/>
      <c r="I281" s="26"/>
      <c r="J281" s="26"/>
      <c r="K281" s="26"/>
      <c r="L281" s="26"/>
      <c r="M281" s="211" t="e">
        <f t="shared" si="133"/>
        <v>#DIV/0!</v>
      </c>
      <c r="N281" s="26"/>
    </row>
    <row r="282" spans="1:14" s="27" customFormat="1" ht="25.5" hidden="1" x14ac:dyDescent="0.25">
      <c r="A282" s="40">
        <v>3227</v>
      </c>
      <c r="B282" s="41"/>
      <c r="C282" s="42"/>
      <c r="D282" s="29" t="s">
        <v>218</v>
      </c>
      <c r="E282" s="26"/>
      <c r="F282" s="26">
        <v>500</v>
      </c>
      <c r="G282" s="26">
        <f>F282/7.5345</f>
        <v>66.361404207313029</v>
      </c>
      <c r="H282" s="26"/>
      <c r="I282" s="26"/>
      <c r="J282" s="26"/>
      <c r="K282" s="26"/>
      <c r="L282" s="26"/>
      <c r="M282" s="211" t="e">
        <f t="shared" si="133"/>
        <v>#DIV/0!</v>
      </c>
      <c r="N282" s="26"/>
    </row>
    <row r="283" spans="1:14" s="27" customFormat="1" hidden="1" x14ac:dyDescent="0.25">
      <c r="A283" s="293">
        <v>323</v>
      </c>
      <c r="B283" s="299"/>
      <c r="C283" s="300"/>
      <c r="D283" s="28" t="s">
        <v>84</v>
      </c>
      <c r="E283" s="25">
        <f>E284</f>
        <v>0</v>
      </c>
      <c r="F283" s="25">
        <f>F284</f>
        <v>100</v>
      </c>
      <c r="G283" s="25">
        <f>G284</f>
        <v>13.272280841462605</v>
      </c>
      <c r="H283" s="25">
        <f>H294</f>
        <v>0</v>
      </c>
      <c r="I283" s="25"/>
      <c r="J283" s="25">
        <f>J294</f>
        <v>0</v>
      </c>
      <c r="K283" s="25">
        <f>K294</f>
        <v>0</v>
      </c>
      <c r="L283" s="25">
        <f>L294</f>
        <v>0</v>
      </c>
      <c r="M283" s="211" t="e">
        <f t="shared" si="133"/>
        <v>#DIV/0!</v>
      </c>
      <c r="N283" s="25">
        <f>N294</f>
        <v>0</v>
      </c>
    </row>
    <row r="284" spans="1:14" s="27" customFormat="1" hidden="1" x14ac:dyDescent="0.25">
      <c r="A284" s="296">
        <v>3234</v>
      </c>
      <c r="B284" s="297"/>
      <c r="C284" s="298"/>
      <c r="D284" s="29" t="s">
        <v>99</v>
      </c>
      <c r="E284" s="26"/>
      <c r="F284" s="26">
        <v>100</v>
      </c>
      <c r="G284" s="26">
        <f>F284/7.5345</f>
        <v>13.272280841462605</v>
      </c>
      <c r="H284" s="26"/>
      <c r="I284" s="26"/>
      <c r="J284" s="26"/>
      <c r="K284" s="26"/>
      <c r="L284" s="26"/>
      <c r="M284" s="211" t="e">
        <f t="shared" si="133"/>
        <v>#DIV/0!</v>
      </c>
      <c r="N284" s="26"/>
    </row>
    <row r="285" spans="1:14" s="27" customFormat="1" ht="25.5" hidden="1" x14ac:dyDescent="0.25">
      <c r="A285" s="293">
        <v>329</v>
      </c>
      <c r="B285" s="299"/>
      <c r="C285" s="300"/>
      <c r="D285" s="28" t="s">
        <v>74</v>
      </c>
      <c r="E285" s="25">
        <f>E286+E287+E288+E289+E290</f>
        <v>219.16</v>
      </c>
      <c r="F285" s="25">
        <f>SUM(F286:F289)</f>
        <v>300</v>
      </c>
      <c r="G285" s="25">
        <f>SUM(G286:G289)</f>
        <v>39.816842524387816</v>
      </c>
      <c r="H285" s="25">
        <f t="shared" ref="H285:K285" si="138">H286+H287</f>
        <v>0</v>
      </c>
      <c r="I285" s="25"/>
      <c r="J285" s="25">
        <f t="shared" si="138"/>
        <v>0</v>
      </c>
      <c r="K285" s="25">
        <f t="shared" si="138"/>
        <v>0</v>
      </c>
      <c r="L285" s="25">
        <f t="shared" ref="L285:N285" si="139">L286+L287</f>
        <v>0</v>
      </c>
      <c r="M285" s="211" t="e">
        <f t="shared" si="133"/>
        <v>#DIV/0!</v>
      </c>
      <c r="N285" s="25">
        <f t="shared" si="139"/>
        <v>0</v>
      </c>
    </row>
    <row r="286" spans="1:14" s="27" customFormat="1" hidden="1" x14ac:dyDescent="0.25">
      <c r="A286" s="296">
        <v>3293</v>
      </c>
      <c r="B286" s="301"/>
      <c r="C286" s="302"/>
      <c r="D286" s="29" t="s">
        <v>114</v>
      </c>
      <c r="E286" s="26"/>
      <c r="F286" s="26">
        <v>100</v>
      </c>
      <c r="G286" s="26">
        <f>F286/7.5345</f>
        <v>13.272280841462605</v>
      </c>
      <c r="H286" s="26"/>
      <c r="I286" s="26"/>
      <c r="J286" s="26"/>
      <c r="K286" s="26"/>
      <c r="L286" s="26"/>
      <c r="M286" s="211" t="e">
        <f t="shared" si="133"/>
        <v>#DIV/0!</v>
      </c>
      <c r="N286" s="26"/>
    </row>
    <row r="287" spans="1:14" s="27" customFormat="1" hidden="1" x14ac:dyDescent="0.25">
      <c r="A287" s="296">
        <v>3294</v>
      </c>
      <c r="B287" s="301"/>
      <c r="C287" s="302"/>
      <c r="D287" s="29" t="s">
        <v>106</v>
      </c>
      <c r="E287" s="26"/>
      <c r="F287" s="26">
        <v>50</v>
      </c>
      <c r="G287" s="26">
        <f>F287/7.5345</f>
        <v>6.6361404207313024</v>
      </c>
      <c r="H287" s="26"/>
      <c r="I287" s="26"/>
      <c r="J287" s="26"/>
      <c r="K287" s="26"/>
      <c r="L287" s="26"/>
      <c r="M287" s="211" t="e">
        <f t="shared" si="133"/>
        <v>#DIV/0!</v>
      </c>
      <c r="N287" s="26"/>
    </row>
    <row r="288" spans="1:14" s="27" customFormat="1" hidden="1" x14ac:dyDescent="0.25">
      <c r="A288" s="296">
        <v>3295</v>
      </c>
      <c r="B288" s="301"/>
      <c r="C288" s="302"/>
      <c r="D288" s="29" t="s">
        <v>73</v>
      </c>
      <c r="E288" s="26">
        <v>219.16</v>
      </c>
      <c r="F288" s="26">
        <v>50</v>
      </c>
      <c r="G288" s="26">
        <f>F288/7.5345</f>
        <v>6.6361404207313024</v>
      </c>
      <c r="H288" s="26"/>
      <c r="I288" s="26"/>
      <c r="J288" s="26"/>
      <c r="K288" s="26"/>
      <c r="L288" s="26"/>
      <c r="M288" s="211" t="e">
        <f t="shared" si="133"/>
        <v>#DIV/0!</v>
      </c>
      <c r="N288" s="26"/>
    </row>
    <row r="289" spans="1:17" s="27" customFormat="1" hidden="1" x14ac:dyDescent="0.25">
      <c r="A289" s="296">
        <v>3296</v>
      </c>
      <c r="B289" s="301"/>
      <c r="C289" s="302"/>
      <c r="D289" s="29" t="s">
        <v>75</v>
      </c>
      <c r="E289" s="26"/>
      <c r="F289" s="26">
        <v>100</v>
      </c>
      <c r="G289" s="26">
        <f>F289/7.5345</f>
        <v>13.272280841462605</v>
      </c>
      <c r="H289" s="26"/>
      <c r="I289" s="26"/>
      <c r="J289" s="26"/>
      <c r="K289" s="26"/>
      <c r="L289" s="26"/>
      <c r="M289" s="211" t="e">
        <f t="shared" si="133"/>
        <v>#DIV/0!</v>
      </c>
      <c r="N289" s="26"/>
    </row>
    <row r="290" spans="1:17" s="27" customFormat="1" ht="25.5" hidden="1" x14ac:dyDescent="0.25">
      <c r="A290" s="296">
        <v>3299</v>
      </c>
      <c r="B290" s="301"/>
      <c r="C290" s="302"/>
      <c r="D290" s="29" t="s">
        <v>74</v>
      </c>
      <c r="E290" s="26">
        <v>0</v>
      </c>
      <c r="F290" s="26"/>
      <c r="G290" s="26"/>
      <c r="H290" s="26"/>
      <c r="I290" s="26"/>
      <c r="J290" s="26"/>
      <c r="K290" s="26"/>
      <c r="L290" s="26"/>
      <c r="M290" s="211" t="e">
        <f t="shared" si="133"/>
        <v>#DIV/0!</v>
      </c>
      <c r="N290" s="26"/>
    </row>
    <row r="291" spans="1:17" s="27" customFormat="1" x14ac:dyDescent="0.25">
      <c r="A291" s="293">
        <v>34</v>
      </c>
      <c r="B291" s="299"/>
      <c r="C291" s="300"/>
      <c r="D291" s="28" t="s">
        <v>76</v>
      </c>
      <c r="E291" s="25">
        <f>SUM(E292)</f>
        <v>0</v>
      </c>
      <c r="F291" s="25">
        <f t="shared" ref="F291:N291" si="140">SUM(F292)</f>
        <v>750</v>
      </c>
      <c r="G291" s="25">
        <f>SUM(G292)</f>
        <v>99.542106310969544</v>
      </c>
      <c r="H291" s="25">
        <f t="shared" si="140"/>
        <v>0</v>
      </c>
      <c r="I291" s="25"/>
      <c r="J291" s="25">
        <f t="shared" si="140"/>
        <v>0</v>
      </c>
      <c r="K291" s="25">
        <f t="shared" si="140"/>
        <v>0</v>
      </c>
      <c r="L291" s="25">
        <f t="shared" si="140"/>
        <v>0</v>
      </c>
      <c r="M291" s="211" t="e">
        <f t="shared" si="133"/>
        <v>#DIV/0!</v>
      </c>
      <c r="N291" s="25">
        <f t="shared" si="140"/>
        <v>0</v>
      </c>
    </row>
    <row r="292" spans="1:17" s="27" customFormat="1" hidden="1" x14ac:dyDescent="0.25">
      <c r="A292" s="293">
        <v>343</v>
      </c>
      <c r="B292" s="299"/>
      <c r="C292" s="300"/>
      <c r="D292" s="28" t="s">
        <v>77</v>
      </c>
      <c r="E292" s="25">
        <f>E293+E294</f>
        <v>0</v>
      </c>
      <c r="F292" s="25">
        <f>F293+F294</f>
        <v>750</v>
      </c>
      <c r="G292" s="25">
        <f>G293+G294</f>
        <v>99.542106310969544</v>
      </c>
      <c r="H292" s="25">
        <f t="shared" ref="H292:N292" si="141">H293</f>
        <v>0</v>
      </c>
      <c r="I292" s="25"/>
      <c r="J292" s="25">
        <f t="shared" si="141"/>
        <v>0</v>
      </c>
      <c r="K292" s="25">
        <f t="shared" si="141"/>
        <v>0</v>
      </c>
      <c r="L292" s="25">
        <f t="shared" si="141"/>
        <v>0</v>
      </c>
      <c r="M292" s="211" t="e">
        <f t="shared" si="133"/>
        <v>#DIV/0!</v>
      </c>
      <c r="N292" s="25">
        <f t="shared" si="141"/>
        <v>0</v>
      </c>
    </row>
    <row r="293" spans="1:17" s="27" customFormat="1" ht="25.5" hidden="1" x14ac:dyDescent="0.25">
      <c r="A293" s="296">
        <v>3431</v>
      </c>
      <c r="B293" s="301"/>
      <c r="C293" s="302"/>
      <c r="D293" s="29" t="s">
        <v>107</v>
      </c>
      <c r="E293" s="26"/>
      <c r="F293" s="54">
        <v>500</v>
      </c>
      <c r="G293" s="54">
        <f>F293/7.5345</f>
        <v>66.361404207313029</v>
      </c>
      <c r="H293" s="54"/>
      <c r="I293" s="54"/>
      <c r="J293" s="54"/>
      <c r="K293" s="55"/>
      <c r="L293" s="54"/>
      <c r="M293" s="211" t="e">
        <f t="shared" si="133"/>
        <v>#DIV/0!</v>
      </c>
      <c r="N293" s="54"/>
    </row>
    <row r="294" spans="1:17" hidden="1" x14ac:dyDescent="0.25">
      <c r="A294" s="296">
        <v>3433</v>
      </c>
      <c r="B294" s="301"/>
      <c r="C294" s="302"/>
      <c r="D294" s="29" t="s">
        <v>78</v>
      </c>
      <c r="E294" s="26">
        <v>0</v>
      </c>
      <c r="F294" s="26">
        <v>250</v>
      </c>
      <c r="G294" s="54">
        <f>F294/7.5345</f>
        <v>33.180702103656515</v>
      </c>
      <c r="H294" s="26"/>
      <c r="I294" s="26"/>
      <c r="J294" s="26"/>
      <c r="K294" s="26"/>
      <c r="L294" s="26"/>
      <c r="M294" s="211" t="e">
        <f t="shared" si="133"/>
        <v>#DIV/0!</v>
      </c>
      <c r="N294" s="26"/>
      <c r="O294" s="27"/>
      <c r="Q294" s="27"/>
    </row>
    <row r="295" spans="1:17" s="27" customFormat="1" ht="25.5" x14ac:dyDescent="0.25">
      <c r="A295" s="281" t="s">
        <v>342</v>
      </c>
      <c r="B295" s="282"/>
      <c r="C295" s="283"/>
      <c r="D295" s="31" t="s">
        <v>175</v>
      </c>
      <c r="E295" s="53">
        <f>E296</f>
        <v>10615.17</v>
      </c>
      <c r="F295" s="53">
        <f t="shared" ref="F295:N296" si="142">F296</f>
        <v>120000</v>
      </c>
      <c r="G295" s="53">
        <f t="shared" si="142"/>
        <v>15926.737009755127</v>
      </c>
      <c r="H295" s="53">
        <f t="shared" si="142"/>
        <v>9250</v>
      </c>
      <c r="I295" s="53">
        <f t="shared" si="142"/>
        <v>9800</v>
      </c>
      <c r="J295" s="53">
        <f t="shared" si="142"/>
        <v>19050</v>
      </c>
      <c r="K295" s="53">
        <f t="shared" si="142"/>
        <v>9800</v>
      </c>
      <c r="L295" s="53">
        <f t="shared" si="142"/>
        <v>0</v>
      </c>
      <c r="M295" s="211">
        <f t="shared" si="133"/>
        <v>0</v>
      </c>
      <c r="N295" s="53">
        <f>N296</f>
        <v>19050</v>
      </c>
      <c r="O295"/>
      <c r="Q295"/>
    </row>
    <row r="296" spans="1:17" s="27" customFormat="1" x14ac:dyDescent="0.25">
      <c r="A296" s="309">
        <v>3</v>
      </c>
      <c r="B296" s="310"/>
      <c r="C296" s="311"/>
      <c r="D296" s="28" t="s">
        <v>14</v>
      </c>
      <c r="E296" s="25">
        <f>E297</f>
        <v>10615.17</v>
      </c>
      <c r="F296" s="25">
        <f t="shared" si="142"/>
        <v>120000</v>
      </c>
      <c r="G296" s="25">
        <f t="shared" si="142"/>
        <v>15926.737009755127</v>
      </c>
      <c r="H296" s="25">
        <f t="shared" si="142"/>
        <v>9250</v>
      </c>
      <c r="I296" s="25">
        <f t="shared" si="142"/>
        <v>9800</v>
      </c>
      <c r="J296" s="25">
        <f t="shared" si="142"/>
        <v>19050</v>
      </c>
      <c r="K296" s="25">
        <f t="shared" si="142"/>
        <v>9800</v>
      </c>
      <c r="L296" s="25">
        <f t="shared" si="142"/>
        <v>0</v>
      </c>
      <c r="M296" s="211">
        <f t="shared" si="133"/>
        <v>0</v>
      </c>
      <c r="N296" s="25">
        <f t="shared" si="142"/>
        <v>19050</v>
      </c>
    </row>
    <row r="297" spans="1:17" s="27" customFormat="1" x14ac:dyDescent="0.25">
      <c r="A297" s="293">
        <v>32</v>
      </c>
      <c r="B297" s="299"/>
      <c r="C297" s="300"/>
      <c r="D297" s="28" t="s">
        <v>25</v>
      </c>
      <c r="E297" s="25">
        <f>E298+E300+E303</f>
        <v>10615.17</v>
      </c>
      <c r="F297" s="25">
        <f t="shared" ref="F297:K297" si="143">F298+F300+F303</f>
        <v>120000</v>
      </c>
      <c r="G297" s="25">
        <f t="shared" si="143"/>
        <v>15926.737009755127</v>
      </c>
      <c r="H297" s="25">
        <f t="shared" si="143"/>
        <v>9250</v>
      </c>
      <c r="I297" s="25">
        <f t="shared" si="143"/>
        <v>9800</v>
      </c>
      <c r="J297" s="25">
        <f t="shared" si="143"/>
        <v>19050</v>
      </c>
      <c r="K297" s="25">
        <f t="shared" si="143"/>
        <v>9800</v>
      </c>
      <c r="L297" s="25">
        <f t="shared" ref="L297:N297" si="144">L298+L300+L303</f>
        <v>0</v>
      </c>
      <c r="M297" s="211">
        <f t="shared" si="133"/>
        <v>0</v>
      </c>
      <c r="N297" s="25">
        <f t="shared" si="144"/>
        <v>19050</v>
      </c>
    </row>
    <row r="298" spans="1:17" s="27" customFormat="1" hidden="1" x14ac:dyDescent="0.25">
      <c r="A298" s="293">
        <v>321</v>
      </c>
      <c r="B298" s="299"/>
      <c r="C298" s="300"/>
      <c r="D298" s="28" t="s">
        <v>69</v>
      </c>
      <c r="E298" s="25">
        <f>E299</f>
        <v>0</v>
      </c>
      <c r="F298" s="25">
        <f t="shared" ref="F298:N298" si="145">F299</f>
        <v>0</v>
      </c>
      <c r="G298" s="25">
        <f t="shared" si="145"/>
        <v>0</v>
      </c>
      <c r="H298" s="25">
        <f t="shared" si="145"/>
        <v>0</v>
      </c>
      <c r="I298" s="25"/>
      <c r="J298" s="25">
        <f t="shared" si="145"/>
        <v>0</v>
      </c>
      <c r="K298" s="25">
        <f t="shared" si="145"/>
        <v>0</v>
      </c>
      <c r="L298" s="25">
        <f t="shared" si="145"/>
        <v>0</v>
      </c>
      <c r="M298" s="211" t="e">
        <f t="shared" si="133"/>
        <v>#DIV/0!</v>
      </c>
      <c r="N298" s="25">
        <f t="shared" si="145"/>
        <v>0</v>
      </c>
    </row>
    <row r="299" spans="1:17" hidden="1" x14ac:dyDescent="0.25">
      <c r="A299" s="296">
        <v>3211</v>
      </c>
      <c r="B299" s="301"/>
      <c r="C299" s="302"/>
      <c r="D299" s="29" t="s">
        <v>79</v>
      </c>
      <c r="E299" s="26">
        <v>0</v>
      </c>
      <c r="F299" s="26"/>
      <c r="G299" s="26"/>
      <c r="H299" s="26"/>
      <c r="I299" s="26"/>
      <c r="J299" s="26"/>
      <c r="K299" s="26"/>
      <c r="L299" s="26"/>
      <c r="M299" s="211" t="e">
        <f t="shared" si="133"/>
        <v>#DIV/0!</v>
      </c>
      <c r="N299" s="26">
        <v>0</v>
      </c>
      <c r="O299" s="27"/>
      <c r="Q299" s="27"/>
    </row>
    <row r="300" spans="1:17" s="27" customFormat="1" hidden="1" x14ac:dyDescent="0.25">
      <c r="A300" s="293">
        <v>323</v>
      </c>
      <c r="B300" s="299"/>
      <c r="C300" s="300"/>
      <c r="D300" s="28" t="s">
        <v>84</v>
      </c>
      <c r="E300" s="25">
        <f>E301+E302</f>
        <v>7307.72</v>
      </c>
      <c r="F300" s="25">
        <f t="shared" ref="F300:K300" si="146">F301+F302</f>
        <v>100000</v>
      </c>
      <c r="G300" s="25">
        <f t="shared" si="146"/>
        <v>13272.280841462605</v>
      </c>
      <c r="H300" s="25">
        <f t="shared" si="146"/>
        <v>6600</v>
      </c>
      <c r="I300" s="25">
        <f t="shared" si="146"/>
        <v>6600</v>
      </c>
      <c r="J300" s="25">
        <f t="shared" si="146"/>
        <v>9625</v>
      </c>
      <c r="K300" s="25">
        <f t="shared" si="146"/>
        <v>6600</v>
      </c>
      <c r="L300" s="25">
        <f t="shared" ref="L300:N300" si="147">L301+L302</f>
        <v>0</v>
      </c>
      <c r="M300" s="211">
        <f t="shared" si="133"/>
        <v>0</v>
      </c>
      <c r="N300" s="25">
        <f t="shared" si="147"/>
        <v>9625</v>
      </c>
      <c r="O300"/>
      <c r="Q300"/>
    </row>
    <row r="301" spans="1:17" hidden="1" x14ac:dyDescent="0.25">
      <c r="A301" s="296">
        <v>3231</v>
      </c>
      <c r="B301" s="301"/>
      <c r="C301" s="302"/>
      <c r="D301" s="29" t="s">
        <v>126</v>
      </c>
      <c r="E301" s="26">
        <v>7307.72</v>
      </c>
      <c r="F301" s="26">
        <v>100000</v>
      </c>
      <c r="G301" s="26">
        <f>F301/7.5345</f>
        <v>13272.280841462605</v>
      </c>
      <c r="H301" s="26">
        <v>6600</v>
      </c>
      <c r="I301" s="26">
        <v>6600</v>
      </c>
      <c r="J301" s="26">
        <v>9625</v>
      </c>
      <c r="K301" s="26">
        <v>6600</v>
      </c>
      <c r="L301" s="26"/>
      <c r="M301" s="211">
        <f t="shared" si="133"/>
        <v>0</v>
      </c>
      <c r="N301" s="26">
        <v>9625</v>
      </c>
      <c r="O301" s="27"/>
      <c r="Q301" s="27"/>
    </row>
    <row r="302" spans="1:17" hidden="1" x14ac:dyDescent="0.25">
      <c r="A302" s="296">
        <v>3239</v>
      </c>
      <c r="B302" s="301"/>
      <c r="C302" s="302"/>
      <c r="D302" s="29" t="s">
        <v>105</v>
      </c>
      <c r="E302" s="26"/>
      <c r="F302" s="26"/>
      <c r="G302" s="26"/>
      <c r="H302" s="26"/>
      <c r="I302" s="26"/>
      <c r="J302" s="26"/>
      <c r="K302" s="26"/>
      <c r="L302" s="26"/>
      <c r="M302" s="211" t="e">
        <f t="shared" si="133"/>
        <v>#DIV/0!</v>
      </c>
      <c r="N302" s="26"/>
    </row>
    <row r="303" spans="1:17" s="27" customFormat="1" ht="25.5" hidden="1" x14ac:dyDescent="0.25">
      <c r="A303" s="293">
        <v>329</v>
      </c>
      <c r="B303" s="299"/>
      <c r="C303" s="300"/>
      <c r="D303" s="28" t="s">
        <v>74</v>
      </c>
      <c r="E303" s="25">
        <f>E304+E305</f>
        <v>3307.45</v>
      </c>
      <c r="F303" s="25">
        <f t="shared" ref="F303:K303" si="148">F304+F305</f>
        <v>20000</v>
      </c>
      <c r="G303" s="25">
        <f t="shared" si="148"/>
        <v>2654.4561682925209</v>
      </c>
      <c r="H303" s="25">
        <f t="shared" si="148"/>
        <v>2650</v>
      </c>
      <c r="I303" s="25">
        <f t="shared" si="148"/>
        <v>3200</v>
      </c>
      <c r="J303" s="25">
        <f t="shared" si="148"/>
        <v>9425</v>
      </c>
      <c r="K303" s="25">
        <f t="shared" si="148"/>
        <v>3200</v>
      </c>
      <c r="L303" s="25">
        <f t="shared" ref="L303:N303" si="149">L304+L305</f>
        <v>0</v>
      </c>
      <c r="M303" s="211">
        <f t="shared" si="133"/>
        <v>0</v>
      </c>
      <c r="N303" s="25">
        <f t="shared" si="149"/>
        <v>9425</v>
      </c>
      <c r="O303"/>
      <c r="Q303"/>
    </row>
    <row r="304" spans="1:17" hidden="1" x14ac:dyDescent="0.25">
      <c r="A304" s="296">
        <v>3293</v>
      </c>
      <c r="B304" s="301"/>
      <c r="C304" s="302"/>
      <c r="D304" s="29" t="s">
        <v>114</v>
      </c>
      <c r="E304" s="26"/>
      <c r="F304" s="26"/>
      <c r="G304" s="26"/>
      <c r="H304" s="26"/>
      <c r="I304" s="26"/>
      <c r="J304" s="26">
        <f>H304</f>
        <v>0</v>
      </c>
      <c r="K304" s="26">
        <f>H304</f>
        <v>0</v>
      </c>
      <c r="L304" s="26">
        <f>J304</f>
        <v>0</v>
      </c>
      <c r="M304" s="211" t="e">
        <f t="shared" si="133"/>
        <v>#DIV/0!</v>
      </c>
      <c r="N304" s="26">
        <f>K304</f>
        <v>0</v>
      </c>
      <c r="O304" s="27"/>
      <c r="Q304" s="27"/>
    </row>
    <row r="305" spans="1:17" ht="25.5" hidden="1" x14ac:dyDescent="0.25">
      <c r="A305" s="296">
        <v>3299</v>
      </c>
      <c r="B305" s="301"/>
      <c r="C305" s="302"/>
      <c r="D305" s="29" t="s">
        <v>74</v>
      </c>
      <c r="E305" s="26">
        <v>3307.45</v>
      </c>
      <c r="F305" s="26">
        <v>20000</v>
      </c>
      <c r="G305" s="26">
        <f>F305/7.5345</f>
        <v>2654.4561682925209</v>
      </c>
      <c r="H305" s="26">
        <v>2650</v>
      </c>
      <c r="I305" s="26">
        <v>3200</v>
      </c>
      <c r="J305" s="26">
        <v>9425</v>
      </c>
      <c r="K305" s="26">
        <v>3200</v>
      </c>
      <c r="L305" s="26"/>
      <c r="M305" s="211">
        <f t="shared" si="133"/>
        <v>0</v>
      </c>
      <c r="N305" s="26">
        <v>9425</v>
      </c>
    </row>
    <row r="306" spans="1:17" ht="38.25" x14ac:dyDescent="0.25">
      <c r="A306" s="281" t="s">
        <v>184</v>
      </c>
      <c r="B306" s="282"/>
      <c r="C306" s="283"/>
      <c r="D306" s="31" t="s">
        <v>223</v>
      </c>
      <c r="E306" s="53">
        <f>E307</f>
        <v>0</v>
      </c>
      <c r="F306" s="53">
        <f t="shared" ref="F306:N308" si="150">F307</f>
        <v>0</v>
      </c>
      <c r="G306" s="53">
        <f t="shared" si="150"/>
        <v>0</v>
      </c>
      <c r="H306" s="53">
        <f t="shared" si="150"/>
        <v>0</v>
      </c>
      <c r="I306" s="53">
        <f t="shared" si="150"/>
        <v>0</v>
      </c>
      <c r="J306" s="53">
        <f>J307</f>
        <v>0</v>
      </c>
      <c r="K306" s="53">
        <f t="shared" si="150"/>
        <v>0</v>
      </c>
      <c r="L306" s="53">
        <f>L307</f>
        <v>0</v>
      </c>
      <c r="M306" s="211" t="e">
        <f t="shared" si="133"/>
        <v>#DIV/0!</v>
      </c>
      <c r="N306" s="53">
        <f>N307</f>
        <v>0</v>
      </c>
    </row>
    <row r="307" spans="1:17" x14ac:dyDescent="0.25">
      <c r="A307" s="309">
        <v>3</v>
      </c>
      <c r="B307" s="310"/>
      <c r="C307" s="311"/>
      <c r="D307" s="28" t="s">
        <v>14</v>
      </c>
      <c r="E307" s="25">
        <f>E308</f>
        <v>0</v>
      </c>
      <c r="F307" s="25">
        <f t="shared" si="150"/>
        <v>0</v>
      </c>
      <c r="G307" s="25">
        <f t="shared" si="150"/>
        <v>0</v>
      </c>
      <c r="H307" s="25">
        <f t="shared" si="150"/>
        <v>0</v>
      </c>
      <c r="I307" s="25">
        <f t="shared" si="150"/>
        <v>0</v>
      </c>
      <c r="J307" s="25">
        <f t="shared" si="150"/>
        <v>0</v>
      </c>
      <c r="K307" s="25">
        <f t="shared" si="150"/>
        <v>0</v>
      </c>
      <c r="L307" s="25">
        <f t="shared" si="150"/>
        <v>0</v>
      </c>
      <c r="M307" s="211" t="e">
        <f t="shared" si="133"/>
        <v>#DIV/0!</v>
      </c>
      <c r="N307" s="25">
        <f t="shared" si="150"/>
        <v>0</v>
      </c>
    </row>
    <row r="308" spans="1:17" x14ac:dyDescent="0.25">
      <c r="A308" s="293">
        <v>32</v>
      </c>
      <c r="B308" s="299"/>
      <c r="C308" s="300"/>
      <c r="D308" s="28" t="s">
        <v>25</v>
      </c>
      <c r="E308" s="25">
        <f>E310</f>
        <v>0</v>
      </c>
      <c r="F308" s="25">
        <f>F309</f>
        <v>0</v>
      </c>
      <c r="G308" s="25">
        <f t="shared" si="150"/>
        <v>0</v>
      </c>
      <c r="H308" s="25">
        <f t="shared" si="150"/>
        <v>0</v>
      </c>
      <c r="I308" s="25">
        <f t="shared" si="150"/>
        <v>0</v>
      </c>
      <c r="J308" s="25">
        <f t="shared" si="150"/>
        <v>0</v>
      </c>
      <c r="K308" s="25">
        <f t="shared" si="150"/>
        <v>0</v>
      </c>
      <c r="L308" s="25">
        <f t="shared" si="150"/>
        <v>0</v>
      </c>
      <c r="M308" s="211" t="e">
        <f t="shared" si="133"/>
        <v>#DIV/0!</v>
      </c>
      <c r="N308" s="25">
        <f t="shared" si="150"/>
        <v>0</v>
      </c>
    </row>
    <row r="309" spans="1:17" hidden="1" x14ac:dyDescent="0.25">
      <c r="A309" s="293">
        <v>322</v>
      </c>
      <c r="B309" s="299"/>
      <c r="C309" s="300"/>
      <c r="D309" s="28" t="s">
        <v>71</v>
      </c>
      <c r="E309" s="25">
        <f>E310</f>
        <v>0</v>
      </c>
      <c r="F309" s="25">
        <f>F310</f>
        <v>0</v>
      </c>
      <c r="G309" s="25">
        <f t="shared" ref="G309:H309" si="151">G310</f>
        <v>0</v>
      </c>
      <c r="H309" s="25">
        <f t="shared" si="151"/>
        <v>0</v>
      </c>
      <c r="I309" s="25">
        <f>I310+I311</f>
        <v>0</v>
      </c>
      <c r="J309" s="25">
        <f t="shared" ref="J309:K309" si="152">J310+J311</f>
        <v>0</v>
      </c>
      <c r="K309" s="25">
        <f t="shared" si="152"/>
        <v>0</v>
      </c>
      <c r="L309" s="25">
        <f t="shared" ref="L309:N309" si="153">L310+L311</f>
        <v>0</v>
      </c>
      <c r="M309" s="211" t="e">
        <f t="shared" si="133"/>
        <v>#DIV/0!</v>
      </c>
      <c r="N309" s="25">
        <f t="shared" si="153"/>
        <v>0</v>
      </c>
    </row>
    <row r="310" spans="1:17" ht="24.75" hidden="1" customHeight="1" x14ac:dyDescent="0.25">
      <c r="A310" s="296">
        <v>3221</v>
      </c>
      <c r="B310" s="301"/>
      <c r="C310" s="302"/>
      <c r="D310" s="29" t="s">
        <v>123</v>
      </c>
      <c r="E310" s="26">
        <v>0</v>
      </c>
      <c r="F310" s="26"/>
      <c r="G310" s="26"/>
      <c r="H310" s="26"/>
      <c r="I310" s="26">
        <v>0</v>
      </c>
      <c r="J310" s="26">
        <v>0</v>
      </c>
      <c r="K310" s="26">
        <v>0</v>
      </c>
      <c r="L310" s="26">
        <v>0</v>
      </c>
      <c r="M310" s="211" t="e">
        <f t="shared" si="133"/>
        <v>#DIV/0!</v>
      </c>
      <c r="N310" s="26">
        <v>0</v>
      </c>
    </row>
    <row r="311" spans="1:17" ht="15" hidden="1" customHeight="1" x14ac:dyDescent="0.25">
      <c r="A311" s="296">
        <v>3225</v>
      </c>
      <c r="B311" s="301"/>
      <c r="C311" s="302"/>
      <c r="D311" s="29" t="s">
        <v>72</v>
      </c>
      <c r="E311" s="26"/>
      <c r="F311" s="26"/>
      <c r="G311" s="26"/>
      <c r="H311" s="26"/>
      <c r="I311" s="26">
        <v>0</v>
      </c>
      <c r="J311" s="26">
        <v>0</v>
      </c>
      <c r="K311" s="26">
        <v>0</v>
      </c>
      <c r="L311" s="26">
        <v>0</v>
      </c>
      <c r="M311" s="211" t="e">
        <f t="shared" si="133"/>
        <v>#DIV/0!</v>
      </c>
      <c r="N311" s="26">
        <v>0</v>
      </c>
    </row>
    <row r="312" spans="1:17" s="27" customFormat="1" ht="25.5" x14ac:dyDescent="0.25">
      <c r="A312" s="281" t="s">
        <v>343</v>
      </c>
      <c r="B312" s="282"/>
      <c r="C312" s="283"/>
      <c r="D312" s="31" t="s">
        <v>177</v>
      </c>
      <c r="E312" s="53">
        <f t="shared" ref="E312:N319" si="154">E313</f>
        <v>0</v>
      </c>
      <c r="F312" s="53">
        <f t="shared" si="154"/>
        <v>0</v>
      </c>
      <c r="G312" s="53">
        <f t="shared" si="154"/>
        <v>0</v>
      </c>
      <c r="H312" s="53">
        <f t="shared" si="154"/>
        <v>0</v>
      </c>
      <c r="I312" s="53"/>
      <c r="J312" s="53">
        <f t="shared" si="154"/>
        <v>1000</v>
      </c>
      <c r="K312" s="53">
        <f t="shared" si="154"/>
        <v>0</v>
      </c>
      <c r="L312" s="53">
        <f t="shared" si="154"/>
        <v>0</v>
      </c>
      <c r="M312" s="211">
        <f t="shared" si="133"/>
        <v>0</v>
      </c>
      <c r="N312" s="53">
        <f t="shared" si="154"/>
        <v>1000</v>
      </c>
      <c r="O312"/>
      <c r="Q312"/>
    </row>
    <row r="313" spans="1:17" s="27" customFormat="1" x14ac:dyDescent="0.25">
      <c r="A313" s="309">
        <v>3</v>
      </c>
      <c r="B313" s="310"/>
      <c r="C313" s="311"/>
      <c r="D313" s="28" t="s">
        <v>14</v>
      </c>
      <c r="E313" s="25">
        <f t="shared" si="154"/>
        <v>0</v>
      </c>
      <c r="F313" s="25">
        <f t="shared" si="154"/>
        <v>0</v>
      </c>
      <c r="G313" s="25">
        <f t="shared" si="154"/>
        <v>0</v>
      </c>
      <c r="H313" s="25">
        <f t="shared" si="154"/>
        <v>0</v>
      </c>
      <c r="I313" s="25"/>
      <c r="J313" s="25">
        <f t="shared" si="154"/>
        <v>1000</v>
      </c>
      <c r="K313" s="25">
        <f t="shared" si="154"/>
        <v>0</v>
      </c>
      <c r="L313" s="25">
        <f t="shared" si="154"/>
        <v>0</v>
      </c>
      <c r="M313" s="211">
        <f t="shared" si="133"/>
        <v>0</v>
      </c>
      <c r="N313" s="25">
        <f t="shared" si="154"/>
        <v>1000</v>
      </c>
    </row>
    <row r="314" spans="1:17" s="27" customFormat="1" x14ac:dyDescent="0.25">
      <c r="A314" s="293">
        <v>32</v>
      </c>
      <c r="B314" s="299"/>
      <c r="C314" s="300"/>
      <c r="D314" s="28" t="s">
        <v>25</v>
      </c>
      <c r="E314" s="25">
        <f>E319</f>
        <v>0</v>
      </c>
      <c r="F314" s="25">
        <f>F319</f>
        <v>0</v>
      </c>
      <c r="G314" s="25">
        <f>G319</f>
        <v>0</v>
      </c>
      <c r="H314" s="25">
        <f>H319</f>
        <v>0</v>
      </c>
      <c r="I314" s="25"/>
      <c r="J314" s="25">
        <f>J319+J321+J315</f>
        <v>1000</v>
      </c>
      <c r="K314" s="25">
        <f>K319</f>
        <v>0</v>
      </c>
      <c r="L314" s="25">
        <f>L319+L321+L315</f>
        <v>0</v>
      </c>
      <c r="M314" s="211">
        <f t="shared" si="133"/>
        <v>0</v>
      </c>
      <c r="N314" s="25">
        <f>N319+N321+N315</f>
        <v>1000</v>
      </c>
    </row>
    <row r="315" spans="1:17" s="27" customFormat="1" hidden="1" x14ac:dyDescent="0.25">
      <c r="A315" s="303">
        <v>322</v>
      </c>
      <c r="B315" s="304"/>
      <c r="C315" s="305"/>
      <c r="D315" s="120" t="s">
        <v>71</v>
      </c>
      <c r="E315" s="88"/>
      <c r="F315" s="88"/>
      <c r="G315" s="88"/>
      <c r="H315" s="88"/>
      <c r="I315" s="88"/>
      <c r="J315" s="88">
        <f>J318</f>
        <v>350</v>
      </c>
      <c r="K315" s="25"/>
      <c r="L315" s="88">
        <f>L318</f>
        <v>0</v>
      </c>
      <c r="M315" s="211">
        <f t="shared" si="133"/>
        <v>0</v>
      </c>
      <c r="N315" s="88">
        <f>N318+N316+N317</f>
        <v>502.6</v>
      </c>
    </row>
    <row r="316" spans="1:17" s="27" customFormat="1" ht="25.5" hidden="1" x14ac:dyDescent="0.25">
      <c r="A316" s="205">
        <v>3221</v>
      </c>
      <c r="B316" s="206"/>
      <c r="C316" s="207"/>
      <c r="D316" s="121" t="s">
        <v>123</v>
      </c>
      <c r="E316" s="88"/>
      <c r="F316" s="88"/>
      <c r="G316" s="88"/>
      <c r="H316" s="88"/>
      <c r="I316" s="88"/>
      <c r="J316" s="88"/>
      <c r="K316" s="25"/>
      <c r="L316" s="88"/>
      <c r="M316" s="211" t="e">
        <f t="shared" si="133"/>
        <v>#DIV/0!</v>
      </c>
      <c r="N316" s="92">
        <v>1.55</v>
      </c>
    </row>
    <row r="317" spans="1:17" s="27" customFormat="1" hidden="1" x14ac:dyDescent="0.25">
      <c r="A317" s="205">
        <v>3222</v>
      </c>
      <c r="B317" s="206"/>
      <c r="C317" s="207"/>
      <c r="D317" s="121" t="s">
        <v>83</v>
      </c>
      <c r="E317" s="88"/>
      <c r="F317" s="88"/>
      <c r="G317" s="88"/>
      <c r="H317" s="88"/>
      <c r="I317" s="88"/>
      <c r="J317" s="88"/>
      <c r="K317" s="25"/>
      <c r="L317" s="88"/>
      <c r="M317" s="211" t="e">
        <f t="shared" si="133"/>
        <v>#DIV/0!</v>
      </c>
      <c r="N317" s="92">
        <v>9.39</v>
      </c>
    </row>
    <row r="318" spans="1:17" s="27" customFormat="1" hidden="1" x14ac:dyDescent="0.25">
      <c r="A318" s="306">
        <v>3225</v>
      </c>
      <c r="B318" s="307"/>
      <c r="C318" s="308"/>
      <c r="D318" s="121" t="s">
        <v>72</v>
      </c>
      <c r="E318" s="92"/>
      <c r="F318" s="92"/>
      <c r="G318" s="92"/>
      <c r="H318" s="92"/>
      <c r="I318" s="92"/>
      <c r="J318" s="92">
        <v>350</v>
      </c>
      <c r="K318" s="25"/>
      <c r="L318" s="92"/>
      <c r="M318" s="211">
        <f t="shared" si="133"/>
        <v>0</v>
      </c>
      <c r="N318" s="92">
        <v>491.66</v>
      </c>
    </row>
    <row r="319" spans="1:17" s="27" customFormat="1" hidden="1" x14ac:dyDescent="0.25">
      <c r="A319" s="293">
        <v>323</v>
      </c>
      <c r="B319" s="299"/>
      <c r="C319" s="300"/>
      <c r="D319" s="28" t="s">
        <v>84</v>
      </c>
      <c r="E319" s="25">
        <f t="shared" si="154"/>
        <v>0</v>
      </c>
      <c r="F319" s="25">
        <f t="shared" si="154"/>
        <v>0</v>
      </c>
      <c r="G319" s="25">
        <f t="shared" si="154"/>
        <v>0</v>
      </c>
      <c r="H319" s="25">
        <f t="shared" si="154"/>
        <v>0</v>
      </c>
      <c r="I319" s="25"/>
      <c r="J319" s="25">
        <f t="shared" si="154"/>
        <v>0</v>
      </c>
      <c r="K319" s="25">
        <f t="shared" si="154"/>
        <v>0</v>
      </c>
      <c r="L319" s="25">
        <f t="shared" si="154"/>
        <v>0</v>
      </c>
      <c r="M319" s="211" t="e">
        <f t="shared" si="133"/>
        <v>#DIV/0!</v>
      </c>
      <c r="N319" s="25">
        <f t="shared" si="154"/>
        <v>0</v>
      </c>
    </row>
    <row r="320" spans="1:17" hidden="1" x14ac:dyDescent="0.25">
      <c r="A320" s="296">
        <v>3237</v>
      </c>
      <c r="B320" s="301"/>
      <c r="C320" s="302"/>
      <c r="D320" s="29" t="s">
        <v>85</v>
      </c>
      <c r="E320" s="26"/>
      <c r="F320" s="26"/>
      <c r="G320" s="26"/>
      <c r="H320" s="26"/>
      <c r="I320" s="26"/>
      <c r="J320" s="26"/>
      <c r="K320" s="26"/>
      <c r="L320" s="26"/>
      <c r="M320" s="211" t="e">
        <f t="shared" si="133"/>
        <v>#DIV/0!</v>
      </c>
      <c r="N320" s="26"/>
      <c r="O320" s="27"/>
      <c r="Q320" s="27"/>
    </row>
    <row r="321" spans="1:17" ht="25.5" hidden="1" x14ac:dyDescent="0.25">
      <c r="A321" s="303">
        <v>329</v>
      </c>
      <c r="B321" s="304"/>
      <c r="C321" s="305"/>
      <c r="D321" s="120" t="s">
        <v>74</v>
      </c>
      <c r="E321" s="88"/>
      <c r="F321" s="88"/>
      <c r="G321" s="88"/>
      <c r="H321" s="88"/>
      <c r="I321" s="88"/>
      <c r="J321" s="88">
        <f>J322</f>
        <v>650</v>
      </c>
      <c r="K321" s="26"/>
      <c r="L321" s="88">
        <f>L322</f>
        <v>0</v>
      </c>
      <c r="M321" s="211">
        <f t="shared" si="133"/>
        <v>0</v>
      </c>
      <c r="N321" s="88">
        <f>N322</f>
        <v>497.4</v>
      </c>
      <c r="O321" s="27"/>
      <c r="Q321" s="27"/>
    </row>
    <row r="322" spans="1:17" ht="25.5" hidden="1" x14ac:dyDescent="0.25">
      <c r="A322" s="306">
        <v>3299</v>
      </c>
      <c r="B322" s="307"/>
      <c r="C322" s="308"/>
      <c r="D322" s="29" t="s">
        <v>74</v>
      </c>
      <c r="E322" s="26"/>
      <c r="F322" s="26"/>
      <c r="G322" s="26"/>
      <c r="H322" s="26"/>
      <c r="I322" s="26"/>
      <c r="J322" s="26">
        <v>650</v>
      </c>
      <c r="K322" s="26"/>
      <c r="L322" s="26"/>
      <c r="M322" s="211">
        <f t="shared" si="133"/>
        <v>0</v>
      </c>
      <c r="N322" s="26">
        <v>497.4</v>
      </c>
      <c r="O322" s="27"/>
      <c r="Q322" s="27"/>
    </row>
    <row r="323" spans="1:17" s="27" customFormat="1" ht="25.5" customHeight="1" x14ac:dyDescent="0.25">
      <c r="A323" s="281" t="s">
        <v>344</v>
      </c>
      <c r="B323" s="282"/>
      <c r="C323" s="283"/>
      <c r="D323" s="31" t="s">
        <v>179</v>
      </c>
      <c r="E323" s="53">
        <f>E324</f>
        <v>11833.720000000001</v>
      </c>
      <c r="F323" s="53">
        <f t="shared" ref="F323:N323" si="155">F324</f>
        <v>162000</v>
      </c>
      <c r="G323" s="53">
        <f t="shared" si="155"/>
        <v>21501.09496316942</v>
      </c>
      <c r="H323" s="53">
        <f t="shared" si="155"/>
        <v>10900</v>
      </c>
      <c r="I323" s="53">
        <f>I324</f>
        <v>5500</v>
      </c>
      <c r="J323" s="53">
        <f t="shared" si="155"/>
        <v>5890</v>
      </c>
      <c r="K323" s="53">
        <f t="shared" si="155"/>
        <v>7500</v>
      </c>
      <c r="L323" s="53">
        <f t="shared" si="155"/>
        <v>0</v>
      </c>
      <c r="M323" s="211">
        <f t="shared" si="133"/>
        <v>0</v>
      </c>
      <c r="N323" s="53">
        <f t="shared" si="155"/>
        <v>5890</v>
      </c>
      <c r="O323"/>
      <c r="Q323"/>
    </row>
    <row r="324" spans="1:17" s="27" customFormat="1" x14ac:dyDescent="0.25">
      <c r="A324" s="309">
        <v>3</v>
      </c>
      <c r="B324" s="310"/>
      <c r="C324" s="311"/>
      <c r="D324" s="28" t="s">
        <v>14</v>
      </c>
      <c r="E324" s="25">
        <f>E325+E328+E342</f>
        <v>11833.720000000001</v>
      </c>
      <c r="F324" s="25">
        <f>F325+F328+F342</f>
        <v>162000</v>
      </c>
      <c r="G324" s="25">
        <f>G325+G328+G342</f>
        <v>21501.09496316942</v>
      </c>
      <c r="H324" s="25">
        <f>H325+H328+H343</f>
        <v>10900</v>
      </c>
      <c r="I324" s="25">
        <f>I325+I328+I343</f>
        <v>5500</v>
      </c>
      <c r="J324" s="25">
        <f>J325+J328+J343</f>
        <v>5890</v>
      </c>
      <c r="K324" s="25">
        <f t="shared" ref="K324" si="156">K325+K328+K343+K348</f>
        <v>7500</v>
      </c>
      <c r="L324" s="25">
        <f>L325+L328+L343</f>
        <v>0</v>
      </c>
      <c r="M324" s="211">
        <f t="shared" si="133"/>
        <v>0</v>
      </c>
      <c r="N324" s="25">
        <f>N325+N328+N343</f>
        <v>5890</v>
      </c>
    </row>
    <row r="325" spans="1:17" s="27" customFormat="1" x14ac:dyDescent="0.25">
      <c r="A325" s="293">
        <v>31</v>
      </c>
      <c r="B325" s="299"/>
      <c r="C325" s="300"/>
      <c r="D325" s="28" t="s">
        <v>15</v>
      </c>
      <c r="E325" s="25">
        <f>E326</f>
        <v>0</v>
      </c>
      <c r="F325" s="25">
        <f t="shared" ref="F325:N326" si="157">F326</f>
        <v>0</v>
      </c>
      <c r="G325" s="25">
        <f t="shared" si="157"/>
        <v>0</v>
      </c>
      <c r="H325" s="25">
        <f t="shared" si="157"/>
        <v>0</v>
      </c>
      <c r="I325" s="25"/>
      <c r="J325" s="25">
        <f t="shared" si="157"/>
        <v>0</v>
      </c>
      <c r="K325" s="25">
        <f t="shared" si="157"/>
        <v>0</v>
      </c>
      <c r="L325" s="25">
        <f t="shared" si="157"/>
        <v>0</v>
      </c>
      <c r="M325" s="211" t="e">
        <f t="shared" si="133"/>
        <v>#DIV/0!</v>
      </c>
      <c r="N325" s="25">
        <f t="shared" si="157"/>
        <v>0</v>
      </c>
    </row>
    <row r="326" spans="1:17" s="27" customFormat="1" hidden="1" x14ac:dyDescent="0.25">
      <c r="A326" s="293">
        <v>312</v>
      </c>
      <c r="B326" s="299"/>
      <c r="C326" s="300"/>
      <c r="D326" s="28" t="s">
        <v>150</v>
      </c>
      <c r="E326" s="25">
        <f>E327</f>
        <v>0</v>
      </c>
      <c r="F326" s="25">
        <f t="shared" si="157"/>
        <v>0</v>
      </c>
      <c r="G326" s="25">
        <f t="shared" si="157"/>
        <v>0</v>
      </c>
      <c r="H326" s="25">
        <f t="shared" si="157"/>
        <v>0</v>
      </c>
      <c r="I326" s="25"/>
      <c r="J326" s="25">
        <f t="shared" si="157"/>
        <v>0</v>
      </c>
      <c r="K326" s="25">
        <f t="shared" si="157"/>
        <v>0</v>
      </c>
      <c r="L326" s="25">
        <f t="shared" si="157"/>
        <v>0</v>
      </c>
      <c r="M326" s="211" t="e">
        <f t="shared" si="133"/>
        <v>#DIV/0!</v>
      </c>
      <c r="N326" s="25">
        <f t="shared" si="157"/>
        <v>0</v>
      </c>
    </row>
    <row r="327" spans="1:17" hidden="1" x14ac:dyDescent="0.25">
      <c r="A327" s="296">
        <v>3121</v>
      </c>
      <c r="B327" s="301"/>
      <c r="C327" s="302"/>
      <c r="D327" s="29" t="s">
        <v>65</v>
      </c>
      <c r="E327" s="26"/>
      <c r="F327" s="26"/>
      <c r="G327" s="26"/>
      <c r="H327" s="26"/>
      <c r="I327" s="26"/>
      <c r="J327" s="26"/>
      <c r="K327" s="26"/>
      <c r="L327" s="26"/>
      <c r="M327" s="211" t="e">
        <f t="shared" si="133"/>
        <v>#DIV/0!</v>
      </c>
      <c r="N327" s="26"/>
      <c r="O327" s="27"/>
      <c r="Q327" s="27"/>
    </row>
    <row r="328" spans="1:17" s="27" customFormat="1" hidden="1" x14ac:dyDescent="0.25">
      <c r="A328" s="293">
        <v>32</v>
      </c>
      <c r="B328" s="299"/>
      <c r="C328" s="300"/>
      <c r="D328" s="28" t="s">
        <v>15</v>
      </c>
      <c r="E328" s="25">
        <f>E329+E333+E338</f>
        <v>6984.2300000000005</v>
      </c>
      <c r="F328" s="25">
        <f>F329+F333+F338+F331</f>
        <v>110000</v>
      </c>
      <c r="G328" s="25">
        <f>G329+G333+G338+G331</f>
        <v>14599.508925608865</v>
      </c>
      <c r="H328" s="25">
        <f t="shared" ref="H328:K328" si="158">H329+H333+H338</f>
        <v>7400</v>
      </c>
      <c r="I328" s="25">
        <f t="shared" si="158"/>
        <v>5500</v>
      </c>
      <c r="J328" s="25">
        <f t="shared" si="158"/>
        <v>5890</v>
      </c>
      <c r="K328" s="25">
        <f t="shared" si="158"/>
        <v>5500</v>
      </c>
      <c r="L328" s="25">
        <f t="shared" ref="L328" si="159">L329+L333+L338</f>
        <v>0</v>
      </c>
      <c r="M328" s="211">
        <f t="shared" ref="M328:M391" si="160">L328/J328*100</f>
        <v>0</v>
      </c>
      <c r="N328" s="25">
        <f>N329+N333+N338</f>
        <v>5890</v>
      </c>
      <c r="O328"/>
      <c r="Q328"/>
    </row>
    <row r="329" spans="1:17" s="27" customFormat="1" hidden="1" x14ac:dyDescent="0.25">
      <c r="A329" s="293">
        <v>321</v>
      </c>
      <c r="B329" s="299"/>
      <c r="C329" s="300"/>
      <c r="D329" s="28" t="s">
        <v>69</v>
      </c>
      <c r="E329" s="25">
        <f>E330</f>
        <v>0</v>
      </c>
      <c r="F329" s="25">
        <f t="shared" ref="F329:N329" si="161">F330</f>
        <v>0</v>
      </c>
      <c r="G329" s="25">
        <f t="shared" si="161"/>
        <v>0</v>
      </c>
      <c r="H329" s="25">
        <f t="shared" si="161"/>
        <v>0</v>
      </c>
      <c r="I329" s="25"/>
      <c r="J329" s="25">
        <f t="shared" si="161"/>
        <v>0</v>
      </c>
      <c r="K329" s="25">
        <f t="shared" si="161"/>
        <v>0</v>
      </c>
      <c r="L329" s="25">
        <f t="shared" si="161"/>
        <v>0</v>
      </c>
      <c r="M329" s="211" t="e">
        <f t="shared" si="160"/>
        <v>#DIV/0!</v>
      </c>
      <c r="N329" s="25">
        <f t="shared" si="161"/>
        <v>0</v>
      </c>
    </row>
    <row r="330" spans="1:17" hidden="1" x14ac:dyDescent="0.25">
      <c r="A330" s="296">
        <v>3211</v>
      </c>
      <c r="B330" s="301"/>
      <c r="C330" s="302"/>
      <c r="D330" s="29" t="s">
        <v>79</v>
      </c>
      <c r="E330" s="26"/>
      <c r="F330" s="26">
        <v>0</v>
      </c>
      <c r="G330" s="26">
        <f>F330/7.5345</f>
        <v>0</v>
      </c>
      <c r="H330" s="26"/>
      <c r="I330" s="26"/>
      <c r="J330" s="26"/>
      <c r="K330" s="26"/>
      <c r="L330" s="26"/>
      <c r="M330" s="211" t="e">
        <f t="shared" si="160"/>
        <v>#DIV/0!</v>
      </c>
      <c r="N330" s="26"/>
      <c r="O330" s="27"/>
      <c r="Q330" s="27"/>
    </row>
    <row r="331" spans="1:17" hidden="1" x14ac:dyDescent="0.25">
      <c r="A331" s="293">
        <v>322</v>
      </c>
      <c r="B331" s="299"/>
      <c r="C331" s="300"/>
      <c r="D331" s="28" t="s">
        <v>71</v>
      </c>
      <c r="E331" s="25"/>
      <c r="F331" s="25">
        <f>F332</f>
        <v>10000</v>
      </c>
      <c r="G331" s="25">
        <f>G332</f>
        <v>1327.2280841462605</v>
      </c>
      <c r="H331" s="25"/>
      <c r="I331" s="25"/>
      <c r="J331" s="25"/>
      <c r="K331" s="25"/>
      <c r="L331" s="25"/>
      <c r="M331" s="211" t="e">
        <f t="shared" si="160"/>
        <v>#DIV/0!</v>
      </c>
      <c r="N331" s="25"/>
    </row>
    <row r="332" spans="1:17" hidden="1" x14ac:dyDescent="0.25">
      <c r="A332" s="296">
        <v>3225</v>
      </c>
      <c r="B332" s="301"/>
      <c r="C332" s="302"/>
      <c r="D332" s="29" t="s">
        <v>72</v>
      </c>
      <c r="E332" s="26"/>
      <c r="F332" s="26">
        <v>10000</v>
      </c>
      <c r="G332" s="26">
        <f>F332/7.5345</f>
        <v>1327.2280841462605</v>
      </c>
      <c r="H332" s="26"/>
      <c r="I332" s="26"/>
      <c r="J332" s="26"/>
      <c r="K332" s="26"/>
      <c r="L332" s="26"/>
      <c r="M332" s="211" t="e">
        <f t="shared" si="160"/>
        <v>#DIV/0!</v>
      </c>
      <c r="N332" s="26"/>
    </row>
    <row r="333" spans="1:17" s="27" customFormat="1" hidden="1" x14ac:dyDescent="0.25">
      <c r="A333" s="293">
        <v>323</v>
      </c>
      <c r="B333" s="299"/>
      <c r="C333" s="300"/>
      <c r="D333" s="28" t="s">
        <v>84</v>
      </c>
      <c r="E333" s="25">
        <f>E335+E336+E337</f>
        <v>850.09</v>
      </c>
      <c r="F333" s="25">
        <f t="shared" ref="F333:K333" si="162">F335+F336+F337</f>
        <v>0</v>
      </c>
      <c r="G333" s="25">
        <f t="shared" si="162"/>
        <v>0</v>
      </c>
      <c r="H333" s="25">
        <f t="shared" si="162"/>
        <v>0</v>
      </c>
      <c r="I333" s="25"/>
      <c r="J333" s="25">
        <f t="shared" si="162"/>
        <v>390</v>
      </c>
      <c r="K333" s="25">
        <f t="shared" si="162"/>
        <v>0</v>
      </c>
      <c r="L333" s="25">
        <f>L335+L336+L337+L334</f>
        <v>600</v>
      </c>
      <c r="M333" s="211">
        <f t="shared" si="160"/>
        <v>153.84615384615387</v>
      </c>
      <c r="N333" s="25">
        <f>N335+N336+N337+N334</f>
        <v>990</v>
      </c>
      <c r="O333"/>
      <c r="Q333"/>
    </row>
    <row r="334" spans="1:17" s="27" customFormat="1" hidden="1" x14ac:dyDescent="0.25">
      <c r="A334" s="329">
        <v>3231</v>
      </c>
      <c r="B334" s="330"/>
      <c r="C334" s="331"/>
      <c r="D334" s="215" t="s">
        <v>126</v>
      </c>
      <c r="E334" s="216"/>
      <c r="F334" s="216"/>
      <c r="G334" s="216"/>
      <c r="H334" s="216"/>
      <c r="I334" s="216"/>
      <c r="J334" s="216"/>
      <c r="K334" s="216"/>
      <c r="L334" s="216">
        <v>600</v>
      </c>
      <c r="M334" s="211" t="e">
        <f t="shared" si="160"/>
        <v>#DIV/0!</v>
      </c>
      <c r="N334" s="214">
        <v>600</v>
      </c>
      <c r="O334"/>
      <c r="Q334"/>
    </row>
    <row r="335" spans="1:17" hidden="1" x14ac:dyDescent="0.25">
      <c r="A335" s="296">
        <v>3236</v>
      </c>
      <c r="B335" s="301"/>
      <c r="C335" s="302"/>
      <c r="D335" s="29" t="s">
        <v>100</v>
      </c>
      <c r="E335" s="26">
        <v>850.09</v>
      </c>
      <c r="F335" s="26"/>
      <c r="G335" s="26"/>
      <c r="H335" s="26"/>
      <c r="I335" s="26"/>
      <c r="J335" s="26"/>
      <c r="K335" s="26"/>
      <c r="L335" s="26"/>
      <c r="M335" s="211" t="e">
        <f t="shared" si="160"/>
        <v>#DIV/0!</v>
      </c>
      <c r="N335" s="26"/>
      <c r="O335" s="27"/>
      <c r="Q335" s="27"/>
    </row>
    <row r="336" spans="1:17" ht="25.5" hidden="1" x14ac:dyDescent="0.25">
      <c r="A336" s="296">
        <v>3237</v>
      </c>
      <c r="B336" s="301"/>
      <c r="C336" s="302"/>
      <c r="D336" s="29" t="s">
        <v>358</v>
      </c>
      <c r="E336" s="26"/>
      <c r="F336" s="26"/>
      <c r="G336" s="26"/>
      <c r="H336" s="26"/>
      <c r="I336" s="26"/>
      <c r="J336" s="26">
        <v>390</v>
      </c>
      <c r="K336" s="26"/>
      <c r="L336" s="26"/>
      <c r="M336" s="211">
        <f t="shared" si="160"/>
        <v>0</v>
      </c>
      <c r="N336" s="26">
        <v>390</v>
      </c>
    </row>
    <row r="337" spans="1:17" hidden="1" x14ac:dyDescent="0.25">
      <c r="A337" s="296">
        <v>3239</v>
      </c>
      <c r="B337" s="301"/>
      <c r="C337" s="302"/>
      <c r="D337" s="29" t="s">
        <v>105</v>
      </c>
      <c r="E337" s="26"/>
      <c r="F337" s="26"/>
      <c r="G337" s="26"/>
      <c r="H337" s="26"/>
      <c r="I337" s="26"/>
      <c r="J337" s="26"/>
      <c r="K337" s="26"/>
      <c r="L337" s="26"/>
      <c r="M337" s="211" t="e">
        <f t="shared" si="160"/>
        <v>#DIV/0!</v>
      </c>
      <c r="N337" s="26"/>
    </row>
    <row r="338" spans="1:17" s="27" customFormat="1" ht="25.5" hidden="1" x14ac:dyDescent="0.25">
      <c r="A338" s="293">
        <v>329</v>
      </c>
      <c r="B338" s="299"/>
      <c r="C338" s="300"/>
      <c r="D338" s="28" t="s">
        <v>74</v>
      </c>
      <c r="E338" s="25">
        <f>E339+E340+E341</f>
        <v>6134.14</v>
      </c>
      <c r="F338" s="25">
        <f>F339+F341+F340</f>
        <v>100000</v>
      </c>
      <c r="G338" s="25">
        <f>G339+G341+G340</f>
        <v>13272.280841462605</v>
      </c>
      <c r="H338" s="25">
        <f t="shared" ref="H338:N338" si="163">SUM(H339:H341)</f>
        <v>7400</v>
      </c>
      <c r="I338" s="25">
        <f t="shared" si="163"/>
        <v>5500</v>
      </c>
      <c r="J338" s="25">
        <f t="shared" si="163"/>
        <v>5500</v>
      </c>
      <c r="K338" s="25">
        <f t="shared" si="163"/>
        <v>5500</v>
      </c>
      <c r="L338" s="25">
        <f t="shared" si="163"/>
        <v>-600</v>
      </c>
      <c r="M338" s="211">
        <f t="shared" si="160"/>
        <v>-10.909090909090908</v>
      </c>
      <c r="N338" s="25">
        <f t="shared" si="163"/>
        <v>4900</v>
      </c>
      <c r="O338"/>
      <c r="Q338"/>
    </row>
    <row r="339" spans="1:17" s="27" customFormat="1" hidden="1" x14ac:dyDescent="0.25">
      <c r="A339" s="296">
        <v>3295</v>
      </c>
      <c r="B339" s="301"/>
      <c r="C339" s="302"/>
      <c r="D339" s="29" t="s">
        <v>73</v>
      </c>
      <c r="E339" s="26">
        <v>859.38</v>
      </c>
      <c r="F339" s="26">
        <v>30000</v>
      </c>
      <c r="G339" s="26">
        <f>F339/7.5345</f>
        <v>3981.6842524387812</v>
      </c>
      <c r="H339" s="26">
        <v>3500</v>
      </c>
      <c r="I339" s="26">
        <v>3500</v>
      </c>
      <c r="J339" s="26">
        <v>600</v>
      </c>
      <c r="K339" s="26">
        <v>3500</v>
      </c>
      <c r="L339" s="26">
        <v>-600</v>
      </c>
      <c r="M339" s="211">
        <f t="shared" si="160"/>
        <v>-100</v>
      </c>
      <c r="N339" s="26">
        <v>0</v>
      </c>
    </row>
    <row r="340" spans="1:17" s="27" customFormat="1" hidden="1" x14ac:dyDescent="0.25">
      <c r="A340" s="296">
        <v>3296</v>
      </c>
      <c r="B340" s="301"/>
      <c r="C340" s="302"/>
      <c r="D340" s="29" t="s">
        <v>75</v>
      </c>
      <c r="E340" s="92">
        <v>3359.55</v>
      </c>
      <c r="F340" s="26">
        <v>60000</v>
      </c>
      <c r="G340" s="26">
        <f>F340/7.5345</f>
        <v>7963.3685048775624</v>
      </c>
      <c r="H340" s="26">
        <v>2500</v>
      </c>
      <c r="I340" s="26"/>
      <c r="J340" s="26"/>
      <c r="K340" s="26">
        <f t="shared" ref="K340" si="164">J340</f>
        <v>0</v>
      </c>
      <c r="L340" s="26"/>
      <c r="M340" s="211" t="e">
        <f t="shared" si="160"/>
        <v>#DIV/0!</v>
      </c>
      <c r="N340" s="26"/>
    </row>
    <row r="341" spans="1:17" ht="25.5" hidden="1" x14ac:dyDescent="0.25">
      <c r="A341" s="296">
        <v>3299</v>
      </c>
      <c r="B341" s="301"/>
      <c r="C341" s="302"/>
      <c r="D341" s="29" t="s">
        <v>74</v>
      </c>
      <c r="E341" s="26">
        <v>1915.21</v>
      </c>
      <c r="F341" s="26">
        <v>10000</v>
      </c>
      <c r="G341" s="26">
        <f>F341/7.5345</f>
        <v>1327.2280841462605</v>
      </c>
      <c r="H341" s="26">
        <v>1400</v>
      </c>
      <c r="I341" s="26">
        <v>2000</v>
      </c>
      <c r="J341" s="26">
        <v>4900</v>
      </c>
      <c r="K341" s="26">
        <v>2000</v>
      </c>
      <c r="L341" s="26"/>
      <c r="M341" s="211">
        <f t="shared" si="160"/>
        <v>0</v>
      </c>
      <c r="N341" s="26">
        <v>4900</v>
      </c>
      <c r="O341" s="27"/>
      <c r="Q341" s="27"/>
    </row>
    <row r="342" spans="1:17" x14ac:dyDescent="0.25">
      <c r="A342" s="293">
        <v>34</v>
      </c>
      <c r="B342" s="299"/>
      <c r="C342" s="300"/>
      <c r="D342" s="28" t="s">
        <v>76</v>
      </c>
      <c r="E342" s="88">
        <f>E343</f>
        <v>4849.49</v>
      </c>
      <c r="F342" s="25">
        <f>F343</f>
        <v>52000</v>
      </c>
      <c r="G342" s="25">
        <f>G343</f>
        <v>6901.5860375605544</v>
      </c>
      <c r="H342" s="26"/>
      <c r="I342" s="26"/>
      <c r="J342" s="26"/>
      <c r="K342" s="26"/>
      <c r="L342" s="26"/>
      <c r="M342" s="211" t="e">
        <f t="shared" si="160"/>
        <v>#DIV/0!</v>
      </c>
      <c r="N342" s="26"/>
    </row>
    <row r="343" spans="1:17" hidden="1" x14ac:dyDescent="0.25">
      <c r="A343" s="293">
        <v>343</v>
      </c>
      <c r="B343" s="299"/>
      <c r="C343" s="300"/>
      <c r="D343" s="28" t="s">
        <v>77</v>
      </c>
      <c r="E343" s="26">
        <f>E344+E345</f>
        <v>4849.49</v>
      </c>
      <c r="F343" s="25">
        <f>F344+F345</f>
        <v>52000</v>
      </c>
      <c r="G343" s="25">
        <f>G344+G345</f>
        <v>6901.5860375605544</v>
      </c>
      <c r="H343" s="25">
        <f>SUM(H344:H345)</f>
        <v>3500</v>
      </c>
      <c r="I343" s="25"/>
      <c r="J343" s="25">
        <f>SUM(J344:J345)</f>
        <v>0</v>
      </c>
      <c r="K343" s="25">
        <f>SUM(K344:K345)</f>
        <v>0</v>
      </c>
      <c r="L343" s="25">
        <f>SUM(L344:L345)</f>
        <v>0</v>
      </c>
      <c r="M343" s="211" t="e">
        <f t="shared" si="160"/>
        <v>#DIV/0!</v>
      </c>
      <c r="N343" s="25">
        <f>SUM(N344:N345)</f>
        <v>0</v>
      </c>
    </row>
    <row r="344" spans="1:17" ht="25.5" hidden="1" x14ac:dyDescent="0.25">
      <c r="A344" s="296">
        <v>3431</v>
      </c>
      <c r="B344" s="301"/>
      <c r="C344" s="302"/>
      <c r="D344" s="29" t="s">
        <v>107</v>
      </c>
      <c r="E344" s="26"/>
      <c r="F344" s="26"/>
      <c r="G344" s="26"/>
      <c r="H344" s="26"/>
      <c r="I344" s="26"/>
      <c r="J344" s="26"/>
      <c r="K344" s="26"/>
      <c r="L344" s="26"/>
      <c r="M344" s="211" t="e">
        <f t="shared" si="160"/>
        <v>#DIV/0!</v>
      </c>
      <c r="N344" s="26"/>
    </row>
    <row r="345" spans="1:17" hidden="1" x14ac:dyDescent="0.25">
      <c r="A345" s="296">
        <v>3433</v>
      </c>
      <c r="B345" s="301"/>
      <c r="C345" s="302"/>
      <c r="D345" s="29" t="s">
        <v>78</v>
      </c>
      <c r="E345" s="26">
        <v>4849.49</v>
      </c>
      <c r="F345" s="26">
        <v>52000</v>
      </c>
      <c r="G345" s="26">
        <f>F345/7.5345</f>
        <v>6901.5860375605544</v>
      </c>
      <c r="H345" s="26">
        <v>3500</v>
      </c>
      <c r="I345" s="26"/>
      <c r="J345" s="26"/>
      <c r="K345" s="26"/>
      <c r="L345" s="26"/>
      <c r="M345" s="211" t="e">
        <f t="shared" si="160"/>
        <v>#DIV/0!</v>
      </c>
      <c r="N345" s="26"/>
    </row>
    <row r="346" spans="1:17" ht="40.5" customHeight="1" x14ac:dyDescent="0.25">
      <c r="A346" s="278" t="s">
        <v>119</v>
      </c>
      <c r="B346" s="279"/>
      <c r="C346" s="280"/>
      <c r="D346" s="30" t="s">
        <v>361</v>
      </c>
      <c r="E346" s="52">
        <f>E347+E370+E394+E411+E420+E447+E405</f>
        <v>50032.439999999995</v>
      </c>
      <c r="F346" s="52" t="e">
        <f>F347+F370+F394+F411+F420+F447+F457</f>
        <v>#REF!</v>
      </c>
      <c r="G346" s="52" t="e">
        <f>G347+G370+G394+G411+G420+G447+G457</f>
        <v>#REF!</v>
      </c>
      <c r="H346" s="52">
        <f>H347+H370+H394+H411+H420+H447+H457</f>
        <v>58552</v>
      </c>
      <c r="I346" s="52">
        <f>I347</f>
        <v>2000</v>
      </c>
      <c r="J346" s="52">
        <f>J347</f>
        <v>2000</v>
      </c>
      <c r="K346" s="26"/>
      <c r="L346" s="52">
        <f>L347</f>
        <v>0</v>
      </c>
      <c r="M346" s="211">
        <f t="shared" si="160"/>
        <v>0</v>
      </c>
      <c r="N346" s="52">
        <f>N347</f>
        <v>2000</v>
      </c>
    </row>
    <row r="347" spans="1:17" ht="24.75" customHeight="1" x14ac:dyDescent="0.25">
      <c r="A347" s="281" t="s">
        <v>360</v>
      </c>
      <c r="B347" s="282"/>
      <c r="C347" s="283"/>
      <c r="D347" s="31" t="s">
        <v>225</v>
      </c>
      <c r="E347" s="53">
        <f>E348</f>
        <v>0</v>
      </c>
      <c r="F347" s="53" t="e">
        <f t="shared" ref="F347:H347" si="165">F348</f>
        <v>#REF!</v>
      </c>
      <c r="G347" s="53" t="e">
        <f t="shared" si="165"/>
        <v>#REF!</v>
      </c>
      <c r="H347" s="53">
        <f t="shared" si="165"/>
        <v>0</v>
      </c>
      <c r="I347" s="53">
        <f>I348</f>
        <v>2000</v>
      </c>
      <c r="J347" s="53">
        <f>J348</f>
        <v>2000</v>
      </c>
      <c r="K347" s="26"/>
      <c r="L347" s="53">
        <f>L348</f>
        <v>0</v>
      </c>
      <c r="M347" s="211">
        <f t="shared" si="160"/>
        <v>0</v>
      </c>
      <c r="N347" s="53">
        <f>N348</f>
        <v>2000</v>
      </c>
    </row>
    <row r="348" spans="1:17" x14ac:dyDescent="0.25">
      <c r="A348" s="293">
        <v>38</v>
      </c>
      <c r="B348" s="299"/>
      <c r="C348" s="300"/>
      <c r="D348" s="28" t="s">
        <v>190</v>
      </c>
      <c r="E348" s="88">
        <f>E349</f>
        <v>0</v>
      </c>
      <c r="F348" s="25" t="e">
        <f>F349</f>
        <v>#REF!</v>
      </c>
      <c r="G348" s="25" t="e">
        <f>G349</f>
        <v>#REF!</v>
      </c>
      <c r="H348" s="26"/>
      <c r="I348" s="88">
        <f>I349</f>
        <v>2000</v>
      </c>
      <c r="J348" s="88">
        <f t="shared" ref="J348:N348" si="166">J349</f>
        <v>2000</v>
      </c>
      <c r="K348" s="88">
        <f t="shared" si="166"/>
        <v>2000</v>
      </c>
      <c r="L348" s="88">
        <f t="shared" si="166"/>
        <v>0</v>
      </c>
      <c r="M348" s="211">
        <f t="shared" si="160"/>
        <v>0</v>
      </c>
      <c r="N348" s="88">
        <f t="shared" si="166"/>
        <v>2000</v>
      </c>
    </row>
    <row r="349" spans="1:17" hidden="1" x14ac:dyDescent="0.25">
      <c r="A349" s="293">
        <v>381</v>
      </c>
      <c r="B349" s="299"/>
      <c r="C349" s="300"/>
      <c r="D349" s="28" t="s">
        <v>60</v>
      </c>
      <c r="E349" s="26">
        <f>E350</f>
        <v>0</v>
      </c>
      <c r="F349" s="25" t="e">
        <f>F350+#REF!</f>
        <v>#REF!</v>
      </c>
      <c r="G349" s="25" t="e">
        <f>G350+#REF!</f>
        <v>#REF!</v>
      </c>
      <c r="H349" s="25">
        <f t="shared" ref="H349:N349" si="167">SUM(H350:H350)</f>
        <v>0</v>
      </c>
      <c r="I349" s="25">
        <f t="shared" si="167"/>
        <v>2000</v>
      </c>
      <c r="J349" s="25">
        <f t="shared" si="167"/>
        <v>2000</v>
      </c>
      <c r="K349" s="25">
        <f t="shared" si="167"/>
        <v>2000</v>
      </c>
      <c r="L349" s="25">
        <f t="shared" si="167"/>
        <v>0</v>
      </c>
      <c r="M349" s="211">
        <f t="shared" si="160"/>
        <v>0</v>
      </c>
      <c r="N349" s="25">
        <f t="shared" si="167"/>
        <v>2000</v>
      </c>
    </row>
    <row r="350" spans="1:17" hidden="1" x14ac:dyDescent="0.25">
      <c r="A350" s="296">
        <v>3812</v>
      </c>
      <c r="B350" s="301"/>
      <c r="C350" s="302"/>
      <c r="D350" s="29" t="s">
        <v>359</v>
      </c>
      <c r="E350" s="26"/>
      <c r="F350" s="26"/>
      <c r="G350" s="26"/>
      <c r="H350" s="26"/>
      <c r="I350" s="26">
        <v>2000</v>
      </c>
      <c r="J350" s="26">
        <v>2000</v>
      </c>
      <c r="K350" s="26">
        <v>2000</v>
      </c>
      <c r="L350" s="26"/>
      <c r="M350" s="211">
        <f t="shared" si="160"/>
        <v>0</v>
      </c>
      <c r="N350" s="26">
        <v>2000</v>
      </c>
    </row>
    <row r="351" spans="1:17" s="27" customFormat="1" x14ac:dyDescent="0.25">
      <c r="A351" s="281" t="s">
        <v>345</v>
      </c>
      <c r="B351" s="282"/>
      <c r="C351" s="283"/>
      <c r="D351" s="31" t="s">
        <v>181</v>
      </c>
      <c r="E351" s="53">
        <f>E352</f>
        <v>2229.12</v>
      </c>
      <c r="F351" s="53">
        <f t="shared" ref="F351:N352" si="168">F352</f>
        <v>18500</v>
      </c>
      <c r="G351" s="53">
        <f t="shared" si="168"/>
        <v>2455.3719556705814</v>
      </c>
      <c r="H351" s="53">
        <f t="shared" si="168"/>
        <v>3517</v>
      </c>
      <c r="I351" s="53">
        <f t="shared" si="168"/>
        <v>3381</v>
      </c>
      <c r="J351" s="53">
        <f t="shared" si="168"/>
        <v>3200</v>
      </c>
      <c r="K351" s="53">
        <f t="shared" si="168"/>
        <v>3381</v>
      </c>
      <c r="L351" s="53">
        <f t="shared" si="168"/>
        <v>0</v>
      </c>
      <c r="M351" s="211">
        <f t="shared" si="160"/>
        <v>0</v>
      </c>
      <c r="N351" s="53">
        <f t="shared" si="168"/>
        <v>3200</v>
      </c>
      <c r="O351"/>
      <c r="Q351"/>
    </row>
    <row r="352" spans="1:17" s="27" customFormat="1" x14ac:dyDescent="0.25">
      <c r="A352" s="309">
        <v>3</v>
      </c>
      <c r="B352" s="310"/>
      <c r="C352" s="311"/>
      <c r="D352" s="28" t="s">
        <v>14</v>
      </c>
      <c r="E352" s="25">
        <f>E353</f>
        <v>2229.12</v>
      </c>
      <c r="F352" s="25">
        <f t="shared" si="168"/>
        <v>18500</v>
      </c>
      <c r="G352" s="25">
        <f t="shared" si="168"/>
        <v>2455.3719556705814</v>
      </c>
      <c r="H352" s="25">
        <f t="shared" si="168"/>
        <v>3517</v>
      </c>
      <c r="I352" s="25">
        <f t="shared" si="168"/>
        <v>3381</v>
      </c>
      <c r="J352" s="25">
        <f t="shared" si="168"/>
        <v>3200</v>
      </c>
      <c r="K352" s="25">
        <f t="shared" si="168"/>
        <v>3381</v>
      </c>
      <c r="L352" s="25">
        <f t="shared" si="168"/>
        <v>0</v>
      </c>
      <c r="M352" s="211">
        <f t="shared" si="160"/>
        <v>0</v>
      </c>
      <c r="N352" s="25">
        <f t="shared" si="168"/>
        <v>3200</v>
      </c>
    </row>
    <row r="353" spans="1:17" s="27" customFormat="1" x14ac:dyDescent="0.25">
      <c r="A353" s="293">
        <v>32</v>
      </c>
      <c r="B353" s="299"/>
      <c r="C353" s="300"/>
      <c r="D353" s="28" t="s">
        <v>25</v>
      </c>
      <c r="E353" s="25">
        <f>E357+E360+E354</f>
        <v>2229.12</v>
      </c>
      <c r="F353" s="25">
        <f>F354+F357+F360</f>
        <v>18500</v>
      </c>
      <c r="G353" s="25">
        <f>G354+G357+G360</f>
        <v>2455.3719556705814</v>
      </c>
      <c r="H353" s="25">
        <f>H357+H360+H354</f>
        <v>3517</v>
      </c>
      <c r="I353" s="25">
        <f>I357+I360+I354</f>
        <v>3381</v>
      </c>
      <c r="J353" s="25">
        <f>J357+J360+J354</f>
        <v>3200</v>
      </c>
      <c r="K353" s="25">
        <f>K357+K360+K354</f>
        <v>3381</v>
      </c>
      <c r="L353" s="25">
        <f>L357+L360+L354</f>
        <v>0</v>
      </c>
      <c r="M353" s="211">
        <f t="shared" si="160"/>
        <v>0</v>
      </c>
      <c r="N353" s="25">
        <f>N357+N360+N354</f>
        <v>3200</v>
      </c>
    </row>
    <row r="354" spans="1:17" s="27" customFormat="1" hidden="1" x14ac:dyDescent="0.25">
      <c r="A354" s="293">
        <v>321</v>
      </c>
      <c r="B354" s="299"/>
      <c r="C354" s="300"/>
      <c r="D354" s="28" t="s">
        <v>69</v>
      </c>
      <c r="E354" s="25">
        <f t="shared" ref="E354:L354" si="169">E355</f>
        <v>1884.66</v>
      </c>
      <c r="F354" s="25">
        <f t="shared" si="169"/>
        <v>15000</v>
      </c>
      <c r="G354" s="25">
        <f t="shared" si="169"/>
        <v>1990.8421262193906</v>
      </c>
      <c r="H354" s="25">
        <f t="shared" si="169"/>
        <v>3318</v>
      </c>
      <c r="I354" s="25">
        <f t="shared" si="169"/>
        <v>3131</v>
      </c>
      <c r="J354" s="25">
        <f t="shared" si="169"/>
        <v>3200</v>
      </c>
      <c r="K354" s="25">
        <f t="shared" si="169"/>
        <v>3131</v>
      </c>
      <c r="L354" s="25">
        <f t="shared" si="169"/>
        <v>0</v>
      </c>
      <c r="M354" s="211">
        <f t="shared" si="160"/>
        <v>0</v>
      </c>
      <c r="N354" s="25">
        <f>N355+N356</f>
        <v>3200</v>
      </c>
    </row>
    <row r="355" spans="1:17" s="27" customFormat="1" hidden="1" x14ac:dyDescent="0.25">
      <c r="A355" s="296">
        <v>3211</v>
      </c>
      <c r="B355" s="301"/>
      <c r="C355" s="302"/>
      <c r="D355" s="29" t="s">
        <v>79</v>
      </c>
      <c r="E355" s="26">
        <v>1884.66</v>
      </c>
      <c r="F355" s="26">
        <v>15000</v>
      </c>
      <c r="G355" s="26">
        <f>F355/7.5345</f>
        <v>1990.8421262193906</v>
      </c>
      <c r="H355" s="26">
        <v>3318</v>
      </c>
      <c r="I355" s="26">
        <v>3131</v>
      </c>
      <c r="J355" s="26">
        <v>3200</v>
      </c>
      <c r="K355" s="26">
        <v>3131</v>
      </c>
      <c r="L355" s="26"/>
      <c r="M355" s="211">
        <f t="shared" si="160"/>
        <v>0</v>
      </c>
      <c r="N355" s="26">
        <v>3100</v>
      </c>
    </row>
    <row r="356" spans="1:17" s="27" customFormat="1" hidden="1" x14ac:dyDescent="0.25">
      <c r="A356" s="217">
        <v>3213</v>
      </c>
      <c r="B356" s="218"/>
      <c r="C356" s="219"/>
      <c r="D356" s="220" t="s">
        <v>80</v>
      </c>
      <c r="E356" s="213"/>
      <c r="F356" s="213"/>
      <c r="G356" s="213"/>
      <c r="H356" s="213"/>
      <c r="I356" s="213"/>
      <c r="J356" s="213"/>
      <c r="K356" s="213"/>
      <c r="L356" s="213"/>
      <c r="M356" s="211" t="e">
        <f t="shared" si="160"/>
        <v>#DIV/0!</v>
      </c>
      <c r="N356" s="213">
        <v>100</v>
      </c>
    </row>
    <row r="357" spans="1:17" s="27" customFormat="1" hidden="1" x14ac:dyDescent="0.25">
      <c r="A357" s="293">
        <v>322</v>
      </c>
      <c r="B357" s="299"/>
      <c r="C357" s="300"/>
      <c r="D357" s="28" t="s">
        <v>71</v>
      </c>
      <c r="E357" s="25">
        <f>E358+E359</f>
        <v>26.99</v>
      </c>
      <c r="F357" s="25">
        <f t="shared" ref="F357:K357" si="170">F358+F359</f>
        <v>1000</v>
      </c>
      <c r="G357" s="25">
        <f t="shared" si="170"/>
        <v>132.72280841462606</v>
      </c>
      <c r="H357" s="25">
        <f t="shared" si="170"/>
        <v>199</v>
      </c>
      <c r="I357" s="25"/>
      <c r="J357" s="25">
        <f t="shared" si="170"/>
        <v>0</v>
      </c>
      <c r="K357" s="25">
        <f t="shared" si="170"/>
        <v>0</v>
      </c>
      <c r="L357" s="25">
        <f t="shared" ref="L357:N357" si="171">L358+L359</f>
        <v>0</v>
      </c>
      <c r="M357" s="211" t="e">
        <f t="shared" si="160"/>
        <v>#DIV/0!</v>
      </c>
      <c r="N357" s="25">
        <f t="shared" si="171"/>
        <v>0</v>
      </c>
    </row>
    <row r="358" spans="1:17" ht="25.5" hidden="1" x14ac:dyDescent="0.25">
      <c r="A358" s="296">
        <v>3221</v>
      </c>
      <c r="B358" s="301"/>
      <c r="C358" s="302"/>
      <c r="D358" s="29" t="s">
        <v>123</v>
      </c>
      <c r="E358" s="26">
        <v>26.99</v>
      </c>
      <c r="F358" s="26">
        <v>700</v>
      </c>
      <c r="G358" s="26">
        <f>F358/7.5345</f>
        <v>92.905965890238235</v>
      </c>
      <c r="H358" s="26">
        <v>199</v>
      </c>
      <c r="I358" s="26"/>
      <c r="J358" s="26"/>
      <c r="K358" s="26"/>
      <c r="L358" s="26"/>
      <c r="M358" s="211" t="e">
        <f t="shared" si="160"/>
        <v>#DIV/0!</v>
      </c>
      <c r="N358" s="26"/>
      <c r="O358" s="27"/>
      <c r="Q358" s="27"/>
    </row>
    <row r="359" spans="1:17" hidden="1" x14ac:dyDescent="0.25">
      <c r="A359" s="296">
        <v>3225</v>
      </c>
      <c r="B359" s="301"/>
      <c r="C359" s="302"/>
      <c r="D359" s="29" t="s">
        <v>124</v>
      </c>
      <c r="E359" s="26">
        <v>0</v>
      </c>
      <c r="F359" s="26">
        <v>300</v>
      </c>
      <c r="G359" s="26">
        <f>F359/7.5345</f>
        <v>39.816842524387816</v>
      </c>
      <c r="H359" s="26"/>
      <c r="I359" s="26"/>
      <c r="J359" s="26"/>
      <c r="K359" s="26"/>
      <c r="L359" s="26"/>
      <c r="M359" s="211" t="e">
        <f t="shared" si="160"/>
        <v>#DIV/0!</v>
      </c>
      <c r="N359" s="26"/>
    </row>
    <row r="360" spans="1:17" s="27" customFormat="1" ht="25.5" hidden="1" x14ac:dyDescent="0.25">
      <c r="A360" s="293">
        <v>329</v>
      </c>
      <c r="B360" s="299"/>
      <c r="C360" s="300"/>
      <c r="D360" s="28" t="s">
        <v>74</v>
      </c>
      <c r="E360" s="25">
        <f>E361</f>
        <v>317.47000000000003</v>
      </c>
      <c r="F360" s="25">
        <f t="shared" ref="F360:N360" si="172">F361</f>
        <v>2500</v>
      </c>
      <c r="G360" s="25">
        <f t="shared" si="172"/>
        <v>331.80702103656512</v>
      </c>
      <c r="H360" s="25">
        <f t="shared" si="172"/>
        <v>0</v>
      </c>
      <c r="I360" s="25">
        <f t="shared" si="172"/>
        <v>250</v>
      </c>
      <c r="J360" s="25">
        <f t="shared" si="172"/>
        <v>0</v>
      </c>
      <c r="K360" s="25">
        <f t="shared" si="172"/>
        <v>250</v>
      </c>
      <c r="L360" s="25">
        <f t="shared" si="172"/>
        <v>0</v>
      </c>
      <c r="M360" s="211" t="e">
        <f t="shared" si="160"/>
        <v>#DIV/0!</v>
      </c>
      <c r="N360" s="25">
        <f t="shared" si="172"/>
        <v>0</v>
      </c>
      <c r="O360"/>
      <c r="Q360"/>
    </row>
    <row r="361" spans="1:17" ht="25.5" hidden="1" x14ac:dyDescent="0.25">
      <c r="A361" s="296">
        <v>3299</v>
      </c>
      <c r="B361" s="301"/>
      <c r="C361" s="302"/>
      <c r="D361" s="29" t="s">
        <v>74</v>
      </c>
      <c r="E361" s="26">
        <v>317.47000000000003</v>
      </c>
      <c r="F361" s="26">
        <v>2500</v>
      </c>
      <c r="G361" s="26">
        <f>F361/7.5345</f>
        <v>331.80702103656512</v>
      </c>
      <c r="H361" s="26"/>
      <c r="I361" s="26">
        <v>250</v>
      </c>
      <c r="J361" s="26"/>
      <c r="K361" s="26">
        <v>250</v>
      </c>
      <c r="L361" s="26"/>
      <c r="M361" s="211" t="e">
        <f t="shared" si="160"/>
        <v>#DIV/0!</v>
      </c>
      <c r="N361" s="26"/>
      <c r="O361" s="27"/>
      <c r="Q361" s="27"/>
    </row>
    <row r="362" spans="1:17" ht="25.5" customHeight="1" x14ac:dyDescent="0.25">
      <c r="A362" s="281" t="s">
        <v>346</v>
      </c>
      <c r="B362" s="282"/>
      <c r="C362" s="283"/>
      <c r="D362" s="31" t="s">
        <v>214</v>
      </c>
      <c r="E362" s="53">
        <f t="shared" ref="E362:N362" si="173">E363</f>
        <v>0</v>
      </c>
      <c r="F362" s="53">
        <f t="shared" si="173"/>
        <v>1000</v>
      </c>
      <c r="G362" s="53">
        <f t="shared" si="173"/>
        <v>132.72280841462606</v>
      </c>
      <c r="H362" s="53">
        <f t="shared" si="173"/>
        <v>581</v>
      </c>
      <c r="I362" s="53">
        <f t="shared" si="173"/>
        <v>500</v>
      </c>
      <c r="J362" s="53">
        <f t="shared" si="173"/>
        <v>774.69</v>
      </c>
      <c r="K362" s="53">
        <f t="shared" si="173"/>
        <v>0</v>
      </c>
      <c r="L362" s="53">
        <f t="shared" si="173"/>
        <v>0</v>
      </c>
      <c r="M362" s="211">
        <f t="shared" si="160"/>
        <v>0</v>
      </c>
      <c r="N362" s="53">
        <f t="shared" si="173"/>
        <v>774.69</v>
      </c>
    </row>
    <row r="363" spans="1:17" x14ac:dyDescent="0.25">
      <c r="A363" s="309">
        <v>3</v>
      </c>
      <c r="B363" s="310"/>
      <c r="C363" s="311"/>
      <c r="D363" s="28" t="s">
        <v>14</v>
      </c>
      <c r="E363" s="25">
        <f t="shared" ref="E363:N363" si="174">E364</f>
        <v>0</v>
      </c>
      <c r="F363" s="25">
        <f t="shared" si="174"/>
        <v>1000</v>
      </c>
      <c r="G363" s="25">
        <f t="shared" si="174"/>
        <v>132.72280841462606</v>
      </c>
      <c r="H363" s="25">
        <f t="shared" si="174"/>
        <v>581</v>
      </c>
      <c r="I363" s="25">
        <f t="shared" si="174"/>
        <v>500</v>
      </c>
      <c r="J363" s="25">
        <f t="shared" si="174"/>
        <v>774.69</v>
      </c>
      <c r="K363" s="25">
        <f t="shared" si="174"/>
        <v>0</v>
      </c>
      <c r="L363" s="25">
        <f t="shared" si="174"/>
        <v>0</v>
      </c>
      <c r="M363" s="211">
        <f t="shared" si="160"/>
        <v>0</v>
      </c>
      <c r="N363" s="25">
        <f t="shared" si="174"/>
        <v>774.69</v>
      </c>
    </row>
    <row r="364" spans="1:17" x14ac:dyDescent="0.25">
      <c r="A364" s="293">
        <v>32</v>
      </c>
      <c r="B364" s="299"/>
      <c r="C364" s="300"/>
      <c r="D364" s="28" t="s">
        <v>25</v>
      </c>
      <c r="E364" s="25">
        <f t="shared" ref="E364" si="175">E371+E374+E376+E379+SUM(E368)</f>
        <v>0</v>
      </c>
      <c r="F364" s="25">
        <f>F368</f>
        <v>1000</v>
      </c>
      <c r="G364" s="25">
        <f>G368</f>
        <v>132.72280841462606</v>
      </c>
      <c r="H364" s="25">
        <f>H365+H368+H370</f>
        <v>581</v>
      </c>
      <c r="I364" s="25">
        <f>I365+I368+I370</f>
        <v>500</v>
      </c>
      <c r="J364" s="25">
        <f t="shared" ref="J364:K364" si="176">J365+J368+J370</f>
        <v>774.69</v>
      </c>
      <c r="K364" s="25">
        <f t="shared" si="176"/>
        <v>0</v>
      </c>
      <c r="L364" s="25">
        <f t="shared" ref="L364:N364" si="177">L365+L368+L370</f>
        <v>0</v>
      </c>
      <c r="M364" s="211">
        <f t="shared" si="160"/>
        <v>0</v>
      </c>
      <c r="N364" s="25">
        <f t="shared" si="177"/>
        <v>774.69</v>
      </c>
    </row>
    <row r="365" spans="1:17" hidden="1" x14ac:dyDescent="0.25">
      <c r="A365" s="293">
        <v>321</v>
      </c>
      <c r="B365" s="299"/>
      <c r="C365" s="300"/>
      <c r="D365" s="28" t="s">
        <v>69</v>
      </c>
      <c r="E365" s="25"/>
      <c r="F365" s="25">
        <f>F366</f>
        <v>0</v>
      </c>
      <c r="G365" s="25">
        <f>G366</f>
        <v>0</v>
      </c>
      <c r="H365" s="25">
        <f t="shared" ref="H365:N365" si="178">SUM(H366:H367)</f>
        <v>201</v>
      </c>
      <c r="I365" s="25">
        <f t="shared" si="178"/>
        <v>200</v>
      </c>
      <c r="J365" s="25">
        <f t="shared" si="178"/>
        <v>200</v>
      </c>
      <c r="K365" s="25">
        <f t="shared" si="178"/>
        <v>0</v>
      </c>
      <c r="L365" s="25">
        <f t="shared" si="178"/>
        <v>0</v>
      </c>
      <c r="M365" s="211">
        <f t="shared" si="160"/>
        <v>0</v>
      </c>
      <c r="N365" s="25">
        <f t="shared" si="178"/>
        <v>200</v>
      </c>
    </row>
    <row r="366" spans="1:17" hidden="1" x14ac:dyDescent="0.25">
      <c r="A366" s="296">
        <v>3211</v>
      </c>
      <c r="B366" s="301"/>
      <c r="C366" s="302"/>
      <c r="D366" s="29" t="s">
        <v>79</v>
      </c>
      <c r="E366" s="26"/>
      <c r="F366" s="26"/>
      <c r="G366" s="26">
        <f>F366/7.5345</f>
        <v>0</v>
      </c>
      <c r="H366" s="26">
        <v>135</v>
      </c>
      <c r="I366" s="26">
        <v>150</v>
      </c>
      <c r="J366" s="26">
        <v>150</v>
      </c>
      <c r="K366" s="26">
        <v>0</v>
      </c>
      <c r="L366" s="26"/>
      <c r="M366" s="211">
        <f t="shared" si="160"/>
        <v>0</v>
      </c>
      <c r="N366" s="26">
        <v>150</v>
      </c>
    </row>
    <row r="367" spans="1:17" ht="25.5" hidden="1" x14ac:dyDescent="0.25">
      <c r="A367" s="40">
        <v>3214</v>
      </c>
      <c r="B367" s="113"/>
      <c r="C367" s="114"/>
      <c r="D367" s="29" t="s">
        <v>81</v>
      </c>
      <c r="E367" s="26"/>
      <c r="F367" s="26"/>
      <c r="G367" s="26"/>
      <c r="H367" s="26">
        <v>66</v>
      </c>
      <c r="I367" s="26">
        <v>50</v>
      </c>
      <c r="J367" s="26">
        <v>50</v>
      </c>
      <c r="K367" s="26">
        <v>0</v>
      </c>
      <c r="L367" s="26"/>
      <c r="M367" s="211">
        <f t="shared" si="160"/>
        <v>0</v>
      </c>
      <c r="N367" s="26">
        <v>50</v>
      </c>
    </row>
    <row r="368" spans="1:17" hidden="1" x14ac:dyDescent="0.25">
      <c r="A368" s="293">
        <v>322</v>
      </c>
      <c r="B368" s="299"/>
      <c r="C368" s="300"/>
      <c r="D368" s="28" t="s">
        <v>71</v>
      </c>
      <c r="E368" s="25">
        <f>E369+E371</f>
        <v>0</v>
      </c>
      <c r="F368" s="25">
        <f t="shared" ref="F368:G368" si="179">F369+F371</f>
        <v>1000</v>
      </c>
      <c r="G368" s="25">
        <f t="shared" si="179"/>
        <v>132.72280841462606</v>
      </c>
      <c r="H368" s="25">
        <f t="shared" ref="H368:N368" si="180">H369</f>
        <v>314</v>
      </c>
      <c r="I368" s="25">
        <f t="shared" si="180"/>
        <v>200</v>
      </c>
      <c r="J368" s="25">
        <f t="shared" si="180"/>
        <v>220</v>
      </c>
      <c r="K368" s="25">
        <f t="shared" si="180"/>
        <v>0</v>
      </c>
      <c r="L368" s="25">
        <f t="shared" si="180"/>
        <v>0</v>
      </c>
      <c r="M368" s="211">
        <f t="shared" si="160"/>
        <v>0</v>
      </c>
      <c r="N368" s="25">
        <f t="shared" si="180"/>
        <v>220</v>
      </c>
    </row>
    <row r="369" spans="1:17" ht="25.5" hidden="1" x14ac:dyDescent="0.25">
      <c r="A369" s="296">
        <v>3221</v>
      </c>
      <c r="B369" s="301"/>
      <c r="C369" s="302"/>
      <c r="D369" s="29" t="s">
        <v>123</v>
      </c>
      <c r="E369" s="26"/>
      <c r="F369" s="26">
        <v>1000</v>
      </c>
      <c r="G369" s="26">
        <f>F369/7.5345</f>
        <v>132.72280841462606</v>
      </c>
      <c r="H369" s="26">
        <v>314</v>
      </c>
      <c r="I369" s="26">
        <v>200</v>
      </c>
      <c r="J369" s="26">
        <v>220</v>
      </c>
      <c r="K369" s="26">
        <v>0</v>
      </c>
      <c r="L369" s="26"/>
      <c r="M369" s="211">
        <f t="shared" si="160"/>
        <v>0</v>
      </c>
      <c r="N369" s="26">
        <v>220</v>
      </c>
    </row>
    <row r="370" spans="1:17" ht="25.5" hidden="1" x14ac:dyDescent="0.25">
      <c r="A370" s="112">
        <v>329</v>
      </c>
      <c r="B370" s="113"/>
      <c r="C370" s="114"/>
      <c r="D370" s="28" t="s">
        <v>74</v>
      </c>
      <c r="E370" s="25"/>
      <c r="F370" s="25"/>
      <c r="G370" s="25"/>
      <c r="H370" s="25">
        <f t="shared" ref="H370:N370" si="181">H371</f>
        <v>66</v>
      </c>
      <c r="I370" s="25">
        <f t="shared" si="181"/>
        <v>100</v>
      </c>
      <c r="J370" s="25">
        <f t="shared" si="181"/>
        <v>354.69</v>
      </c>
      <c r="K370" s="25">
        <f t="shared" si="181"/>
        <v>0</v>
      </c>
      <c r="L370" s="25">
        <f t="shared" si="181"/>
        <v>0</v>
      </c>
      <c r="M370" s="211">
        <f t="shared" si="160"/>
        <v>0</v>
      </c>
      <c r="N370" s="25">
        <f t="shared" si="181"/>
        <v>354.69</v>
      </c>
    </row>
    <row r="371" spans="1:17" ht="25.5" hidden="1" x14ac:dyDescent="0.25">
      <c r="A371" s="40">
        <v>3299</v>
      </c>
      <c r="B371" s="41"/>
      <c r="C371" s="42"/>
      <c r="D371" s="29" t="s">
        <v>74</v>
      </c>
      <c r="E371" s="26"/>
      <c r="F371" s="26"/>
      <c r="G371" s="26"/>
      <c r="H371" s="26">
        <v>66</v>
      </c>
      <c r="I371" s="26">
        <v>100</v>
      </c>
      <c r="J371" s="26">
        <v>354.69</v>
      </c>
      <c r="K371" s="26">
        <v>0</v>
      </c>
      <c r="L371" s="26"/>
      <c r="M371" s="211">
        <f t="shared" si="160"/>
        <v>0</v>
      </c>
      <c r="N371" s="26">
        <v>354.69</v>
      </c>
    </row>
    <row r="372" spans="1:17" s="27" customFormat="1" ht="25.5" x14ac:dyDescent="0.25">
      <c r="A372" s="278" t="s">
        <v>129</v>
      </c>
      <c r="B372" s="279"/>
      <c r="C372" s="280"/>
      <c r="D372" s="30" t="s">
        <v>182</v>
      </c>
      <c r="E372" s="52">
        <f>E373+E383</f>
        <v>1578205.91</v>
      </c>
      <c r="F372" s="52">
        <f t="shared" ref="F372:K372" si="182">F373+F383</f>
        <v>11982400</v>
      </c>
      <c r="G372" s="52">
        <f t="shared" si="182"/>
        <v>1590337.7795474152</v>
      </c>
      <c r="H372" s="52">
        <f t="shared" si="182"/>
        <v>1738000</v>
      </c>
      <c r="I372" s="52">
        <f t="shared" si="182"/>
        <v>2086000</v>
      </c>
      <c r="J372" s="52">
        <f t="shared" si="182"/>
        <v>2329450</v>
      </c>
      <c r="K372" s="52">
        <f t="shared" si="182"/>
        <v>2086000</v>
      </c>
      <c r="L372" s="52">
        <f t="shared" ref="L372:N372" si="183">L373+L383</f>
        <v>0</v>
      </c>
      <c r="M372" s="211">
        <f t="shared" si="160"/>
        <v>0</v>
      </c>
      <c r="N372" s="52">
        <f t="shared" si="183"/>
        <v>2329450</v>
      </c>
      <c r="O372"/>
      <c r="Q372"/>
    </row>
    <row r="373" spans="1:17" s="27" customFormat="1" x14ac:dyDescent="0.25">
      <c r="A373" s="281" t="s">
        <v>170</v>
      </c>
      <c r="B373" s="282"/>
      <c r="C373" s="283"/>
      <c r="D373" s="31" t="s">
        <v>171</v>
      </c>
      <c r="E373" s="53">
        <f>E374</f>
        <v>0</v>
      </c>
      <c r="F373" s="53">
        <f t="shared" ref="F373:N374" si="184">F374</f>
        <v>400</v>
      </c>
      <c r="G373" s="53">
        <f t="shared" si="184"/>
        <v>53.089123365850419</v>
      </c>
      <c r="H373" s="53">
        <f t="shared" si="184"/>
        <v>0</v>
      </c>
      <c r="I373" s="53"/>
      <c r="J373" s="53">
        <f t="shared" si="184"/>
        <v>0</v>
      </c>
      <c r="K373" s="53">
        <f t="shared" si="184"/>
        <v>0</v>
      </c>
      <c r="L373" s="53">
        <f t="shared" si="184"/>
        <v>0</v>
      </c>
      <c r="M373" s="211" t="e">
        <f t="shared" si="160"/>
        <v>#DIV/0!</v>
      </c>
      <c r="N373" s="53">
        <f t="shared" si="184"/>
        <v>0</v>
      </c>
    </row>
    <row r="374" spans="1:17" s="27" customFormat="1" x14ac:dyDescent="0.25">
      <c r="A374" s="309">
        <v>3</v>
      </c>
      <c r="B374" s="310"/>
      <c r="C374" s="311"/>
      <c r="D374" s="28" t="s">
        <v>14</v>
      </c>
      <c r="E374" s="25">
        <f>E375</f>
        <v>0</v>
      </c>
      <c r="F374" s="25">
        <f t="shared" si="184"/>
        <v>400</v>
      </c>
      <c r="G374" s="25">
        <f t="shared" si="184"/>
        <v>53.089123365850419</v>
      </c>
      <c r="H374" s="25">
        <f t="shared" si="184"/>
        <v>0</v>
      </c>
      <c r="I374" s="25"/>
      <c r="J374" s="25">
        <f t="shared" si="184"/>
        <v>0</v>
      </c>
      <c r="K374" s="25">
        <f t="shared" si="184"/>
        <v>0</v>
      </c>
      <c r="L374" s="25">
        <f t="shared" si="184"/>
        <v>0</v>
      </c>
      <c r="M374" s="211" t="e">
        <f t="shared" si="160"/>
        <v>#DIV/0!</v>
      </c>
      <c r="N374" s="25">
        <f t="shared" si="184"/>
        <v>0</v>
      </c>
    </row>
    <row r="375" spans="1:17" s="27" customFormat="1" x14ac:dyDescent="0.25">
      <c r="A375" s="293">
        <v>31</v>
      </c>
      <c r="B375" s="299"/>
      <c r="C375" s="300"/>
      <c r="D375" s="28" t="s">
        <v>15</v>
      </c>
      <c r="E375" s="25">
        <f>E376+E378+E380</f>
        <v>0</v>
      </c>
      <c r="F375" s="25">
        <f t="shared" ref="F375:K375" si="185">F376+F378+F380</f>
        <v>400</v>
      </c>
      <c r="G375" s="25">
        <f t="shared" si="185"/>
        <v>53.089123365850419</v>
      </c>
      <c r="H375" s="25">
        <f t="shared" si="185"/>
        <v>0</v>
      </c>
      <c r="I375" s="25"/>
      <c r="J375" s="25">
        <f t="shared" si="185"/>
        <v>0</v>
      </c>
      <c r="K375" s="25">
        <f t="shared" si="185"/>
        <v>0</v>
      </c>
      <c r="L375" s="25">
        <f t="shared" ref="L375:N375" si="186">L376+L378+L380</f>
        <v>0</v>
      </c>
      <c r="M375" s="211" t="e">
        <f t="shared" si="160"/>
        <v>#DIV/0!</v>
      </c>
      <c r="N375" s="25">
        <f t="shared" si="186"/>
        <v>0</v>
      </c>
    </row>
    <row r="376" spans="1:17" s="27" customFormat="1" hidden="1" x14ac:dyDescent="0.25">
      <c r="A376" s="293">
        <v>311</v>
      </c>
      <c r="B376" s="299"/>
      <c r="C376" s="300"/>
      <c r="D376" s="28" t="s">
        <v>150</v>
      </c>
      <c r="E376" s="25">
        <f>E377</f>
        <v>0</v>
      </c>
      <c r="F376" s="25">
        <f t="shared" ref="F376:N376" si="187">F377</f>
        <v>100</v>
      </c>
      <c r="G376" s="25">
        <f t="shared" si="187"/>
        <v>13.272280841462605</v>
      </c>
      <c r="H376" s="25">
        <f t="shared" si="187"/>
        <v>0</v>
      </c>
      <c r="I376" s="25"/>
      <c r="J376" s="25">
        <f t="shared" si="187"/>
        <v>0</v>
      </c>
      <c r="K376" s="25">
        <f t="shared" si="187"/>
        <v>0</v>
      </c>
      <c r="L376" s="25">
        <f t="shared" si="187"/>
        <v>0</v>
      </c>
      <c r="M376" s="211" t="e">
        <f t="shared" si="160"/>
        <v>#DIV/0!</v>
      </c>
      <c r="N376" s="25">
        <f t="shared" si="187"/>
        <v>0</v>
      </c>
    </row>
    <row r="377" spans="1:17" hidden="1" x14ac:dyDescent="0.25">
      <c r="A377" s="296">
        <v>3111</v>
      </c>
      <c r="B377" s="301"/>
      <c r="C377" s="302"/>
      <c r="D377" s="29" t="s">
        <v>65</v>
      </c>
      <c r="E377" s="26"/>
      <c r="F377" s="26">
        <v>100</v>
      </c>
      <c r="G377" s="26">
        <f>F377/7.5345</f>
        <v>13.272280841462605</v>
      </c>
      <c r="H377" s="26"/>
      <c r="I377" s="26"/>
      <c r="J377" s="26"/>
      <c r="K377" s="26"/>
      <c r="L377" s="26"/>
      <c r="M377" s="211" t="e">
        <f t="shared" si="160"/>
        <v>#DIV/0!</v>
      </c>
      <c r="N377" s="26"/>
      <c r="O377" s="27"/>
      <c r="Q377" s="27"/>
    </row>
    <row r="378" spans="1:17" s="27" customFormat="1" hidden="1" x14ac:dyDescent="0.25">
      <c r="A378" s="293">
        <v>312</v>
      </c>
      <c r="B378" s="299"/>
      <c r="C378" s="300"/>
      <c r="D378" s="28" t="s">
        <v>66</v>
      </c>
      <c r="E378" s="25">
        <f>E379</f>
        <v>0</v>
      </c>
      <c r="F378" s="25">
        <f t="shared" ref="F378:N378" si="188">F379</f>
        <v>0</v>
      </c>
      <c r="G378" s="25">
        <f t="shared" si="188"/>
        <v>0</v>
      </c>
      <c r="H378" s="25">
        <f t="shared" si="188"/>
        <v>0</v>
      </c>
      <c r="I378" s="25"/>
      <c r="J378" s="25">
        <f t="shared" si="188"/>
        <v>0</v>
      </c>
      <c r="K378" s="25">
        <f t="shared" si="188"/>
        <v>0</v>
      </c>
      <c r="L378" s="25">
        <f t="shared" si="188"/>
        <v>0</v>
      </c>
      <c r="M378" s="211" t="e">
        <f t="shared" si="160"/>
        <v>#DIV/0!</v>
      </c>
      <c r="N378" s="25">
        <f t="shared" si="188"/>
        <v>0</v>
      </c>
      <c r="O378"/>
      <c r="Q378"/>
    </row>
    <row r="379" spans="1:17" hidden="1" x14ac:dyDescent="0.25">
      <c r="A379" s="296">
        <v>3121</v>
      </c>
      <c r="B379" s="301"/>
      <c r="C379" s="302"/>
      <c r="D379" s="29" t="s">
        <v>66</v>
      </c>
      <c r="E379" s="26"/>
      <c r="F379" s="26"/>
      <c r="G379" s="26"/>
      <c r="H379" s="26"/>
      <c r="I379" s="26"/>
      <c r="J379" s="26"/>
      <c r="K379" s="26"/>
      <c r="L379" s="26"/>
      <c r="M379" s="211" t="e">
        <f t="shared" si="160"/>
        <v>#DIV/0!</v>
      </c>
      <c r="N379" s="26"/>
      <c r="O379" s="27"/>
      <c r="Q379" s="27"/>
    </row>
    <row r="380" spans="1:17" s="27" customFormat="1" hidden="1" x14ac:dyDescent="0.25">
      <c r="A380" s="293">
        <v>313</v>
      </c>
      <c r="B380" s="299"/>
      <c r="C380" s="300"/>
      <c r="D380" s="28" t="s">
        <v>67</v>
      </c>
      <c r="E380" s="25">
        <f>E381</f>
        <v>0</v>
      </c>
      <c r="F380" s="25">
        <f>F381+F382</f>
        <v>300</v>
      </c>
      <c r="G380" s="25">
        <f>G381+G382</f>
        <v>39.816842524387816</v>
      </c>
      <c r="H380" s="25">
        <f t="shared" ref="H380:N380" si="189">H381</f>
        <v>0</v>
      </c>
      <c r="I380" s="25"/>
      <c r="J380" s="25">
        <f t="shared" si="189"/>
        <v>0</v>
      </c>
      <c r="K380" s="25">
        <f t="shared" si="189"/>
        <v>0</v>
      </c>
      <c r="L380" s="25">
        <f t="shared" si="189"/>
        <v>0</v>
      </c>
      <c r="M380" s="211" t="e">
        <f t="shared" si="160"/>
        <v>#DIV/0!</v>
      </c>
      <c r="N380" s="25">
        <f t="shared" si="189"/>
        <v>0</v>
      </c>
      <c r="O380"/>
      <c r="Q380"/>
    </row>
    <row r="381" spans="1:17" ht="25.5" hidden="1" x14ac:dyDescent="0.25">
      <c r="A381" s="296">
        <v>3132</v>
      </c>
      <c r="B381" s="301"/>
      <c r="C381" s="302"/>
      <c r="D381" s="29" t="s">
        <v>68</v>
      </c>
      <c r="E381" s="26"/>
      <c r="F381" s="26">
        <v>200</v>
      </c>
      <c r="G381" s="26">
        <f>F381/7.5345</f>
        <v>26.54456168292521</v>
      </c>
      <c r="H381" s="26"/>
      <c r="I381" s="26"/>
      <c r="J381" s="26"/>
      <c r="K381" s="26"/>
      <c r="L381" s="26"/>
      <c r="M381" s="211" t="e">
        <f t="shared" si="160"/>
        <v>#DIV/0!</v>
      </c>
      <c r="N381" s="26"/>
      <c r="O381" s="27"/>
      <c r="Q381" s="27"/>
    </row>
    <row r="382" spans="1:17" ht="25.5" hidden="1" x14ac:dyDescent="0.25">
      <c r="A382" s="296">
        <v>3133</v>
      </c>
      <c r="B382" s="301"/>
      <c r="C382" s="302"/>
      <c r="D382" s="29" t="s">
        <v>219</v>
      </c>
      <c r="E382" s="26"/>
      <c r="F382" s="26">
        <v>100</v>
      </c>
      <c r="G382" s="26">
        <f>F382/7.5345</f>
        <v>13.272280841462605</v>
      </c>
      <c r="H382" s="26"/>
      <c r="I382" s="26"/>
      <c r="J382" s="26"/>
      <c r="K382" s="26"/>
      <c r="L382" s="26"/>
      <c r="M382" s="211" t="e">
        <f t="shared" si="160"/>
        <v>#DIV/0!</v>
      </c>
      <c r="N382" s="26"/>
    </row>
    <row r="383" spans="1:17" s="27" customFormat="1" ht="22.5" customHeight="1" x14ac:dyDescent="0.25">
      <c r="A383" s="281" t="s">
        <v>344</v>
      </c>
      <c r="B383" s="282"/>
      <c r="C383" s="283"/>
      <c r="D383" s="31" t="s">
        <v>179</v>
      </c>
      <c r="E383" s="53">
        <f>E384</f>
        <v>1578205.91</v>
      </c>
      <c r="F383" s="53">
        <f t="shared" ref="F383:N383" si="190">F384</f>
        <v>11982000</v>
      </c>
      <c r="G383" s="53">
        <f t="shared" si="190"/>
        <v>1590284.6904240493</v>
      </c>
      <c r="H383" s="53">
        <f t="shared" si="190"/>
        <v>1738000</v>
      </c>
      <c r="I383" s="53">
        <f t="shared" si="190"/>
        <v>2086000</v>
      </c>
      <c r="J383" s="53">
        <f t="shared" si="190"/>
        <v>2329450</v>
      </c>
      <c r="K383" s="53">
        <f t="shared" si="190"/>
        <v>2086000</v>
      </c>
      <c r="L383" s="53">
        <f t="shared" si="190"/>
        <v>0</v>
      </c>
      <c r="M383" s="211">
        <f t="shared" si="160"/>
        <v>0</v>
      </c>
      <c r="N383" s="53">
        <f t="shared" si="190"/>
        <v>2329450</v>
      </c>
      <c r="O383"/>
      <c r="Q383"/>
    </row>
    <row r="384" spans="1:17" s="27" customFormat="1" x14ac:dyDescent="0.25">
      <c r="A384" s="309">
        <v>3</v>
      </c>
      <c r="B384" s="310"/>
      <c r="C384" s="311"/>
      <c r="D384" s="28" t="s">
        <v>14</v>
      </c>
      <c r="E384" s="25">
        <f>E385+E394+E401</f>
        <v>1578205.91</v>
      </c>
      <c r="F384" s="25">
        <f t="shared" ref="F384:K384" si="191">F385+F394+F401</f>
        <v>11982000</v>
      </c>
      <c r="G384" s="25">
        <f t="shared" si="191"/>
        <v>1590284.6904240493</v>
      </c>
      <c r="H384" s="25">
        <f t="shared" si="191"/>
        <v>1738000</v>
      </c>
      <c r="I384" s="25">
        <f t="shared" si="191"/>
        <v>2086000</v>
      </c>
      <c r="J384" s="25">
        <f t="shared" si="191"/>
        <v>2329450</v>
      </c>
      <c r="K384" s="25">
        <f t="shared" si="191"/>
        <v>2086000</v>
      </c>
      <c r="L384" s="25">
        <f t="shared" ref="L384:N384" si="192">L385+L394+L401</f>
        <v>0</v>
      </c>
      <c r="M384" s="211">
        <f t="shared" si="160"/>
        <v>0</v>
      </c>
      <c r="N384" s="25">
        <f t="shared" si="192"/>
        <v>2329450</v>
      </c>
    </row>
    <row r="385" spans="1:17" s="27" customFormat="1" x14ac:dyDescent="0.25">
      <c r="A385" s="293">
        <v>31</v>
      </c>
      <c r="B385" s="299"/>
      <c r="C385" s="300"/>
      <c r="D385" s="28" t="s">
        <v>15</v>
      </c>
      <c r="E385" s="25">
        <f>E386+E390+E392</f>
        <v>1528707.0999999999</v>
      </c>
      <c r="F385" s="25">
        <f t="shared" ref="F385:K385" si="193">F386+F390+F392</f>
        <v>11592000</v>
      </c>
      <c r="G385" s="25">
        <f t="shared" si="193"/>
        <v>1538522.7951423451</v>
      </c>
      <c r="H385" s="25">
        <f t="shared" si="193"/>
        <v>1680000</v>
      </c>
      <c r="I385" s="25">
        <f t="shared" si="193"/>
        <v>2010500</v>
      </c>
      <c r="J385" s="25">
        <f t="shared" si="193"/>
        <v>2271050</v>
      </c>
      <c r="K385" s="25">
        <f t="shared" si="193"/>
        <v>2010500</v>
      </c>
      <c r="L385" s="25">
        <f t="shared" ref="L385:N385" si="194">L386+L390+L392</f>
        <v>0</v>
      </c>
      <c r="M385" s="211">
        <f t="shared" si="160"/>
        <v>0</v>
      </c>
      <c r="N385" s="25">
        <f t="shared" si="194"/>
        <v>2271050</v>
      </c>
      <c r="O385" s="222"/>
    </row>
    <row r="386" spans="1:17" s="27" customFormat="1" hidden="1" x14ac:dyDescent="0.25">
      <c r="A386" s="293">
        <v>311</v>
      </c>
      <c r="B386" s="299"/>
      <c r="C386" s="300"/>
      <c r="D386" s="28" t="s">
        <v>150</v>
      </c>
      <c r="E386" s="25">
        <f>E387</f>
        <v>1260933.8999999999</v>
      </c>
      <c r="F386" s="25">
        <f t="shared" ref="F386:K386" si="195">F387</f>
        <v>9594000</v>
      </c>
      <c r="G386" s="25">
        <f t="shared" si="195"/>
        <v>1273342.6239299222</v>
      </c>
      <c r="H386" s="25">
        <f t="shared" si="195"/>
        <v>1380000</v>
      </c>
      <c r="I386" s="25">
        <f t="shared" si="195"/>
        <v>1586500</v>
      </c>
      <c r="J386" s="25">
        <f>J387+J388+J389</f>
        <v>1869500</v>
      </c>
      <c r="K386" s="25">
        <f t="shared" si="195"/>
        <v>1586500</v>
      </c>
      <c r="L386" s="25">
        <f>L387+L388+L389</f>
        <v>0</v>
      </c>
      <c r="M386" s="211">
        <f t="shared" si="160"/>
        <v>0</v>
      </c>
      <c r="N386" s="25">
        <f>N387+N388+N389</f>
        <v>1869500</v>
      </c>
    </row>
    <row r="387" spans="1:17" hidden="1" x14ac:dyDescent="0.25">
      <c r="A387" s="296">
        <v>3111</v>
      </c>
      <c r="B387" s="301"/>
      <c r="C387" s="302"/>
      <c r="D387" s="29" t="s">
        <v>65</v>
      </c>
      <c r="E387" s="26">
        <v>1260933.8999999999</v>
      </c>
      <c r="F387" s="26">
        <v>9594000</v>
      </c>
      <c r="G387" s="26">
        <f>F387/7.5345</f>
        <v>1273342.6239299222</v>
      </c>
      <c r="H387" s="26">
        <v>1380000</v>
      </c>
      <c r="I387" s="26">
        <v>1586500</v>
      </c>
      <c r="J387" s="26">
        <v>1736500</v>
      </c>
      <c r="K387" s="26">
        <v>1586500</v>
      </c>
      <c r="L387" s="26"/>
      <c r="M387" s="211">
        <f t="shared" si="160"/>
        <v>0</v>
      </c>
      <c r="N387" s="26">
        <v>1736500</v>
      </c>
      <c r="O387" s="27"/>
      <c r="Q387" s="27"/>
    </row>
    <row r="388" spans="1:17" hidden="1" x14ac:dyDescent="0.25">
      <c r="A388" s="296">
        <v>3113</v>
      </c>
      <c r="B388" s="301"/>
      <c r="C388" s="302"/>
      <c r="D388" s="29" t="s">
        <v>329</v>
      </c>
      <c r="E388" s="26"/>
      <c r="F388" s="26"/>
      <c r="G388" s="26"/>
      <c r="H388" s="26"/>
      <c r="I388" s="26"/>
      <c r="J388" s="26">
        <v>65500</v>
      </c>
      <c r="K388" s="26"/>
      <c r="L388" s="26"/>
      <c r="M388" s="211">
        <f t="shared" si="160"/>
        <v>0</v>
      </c>
      <c r="N388" s="26">
        <v>65500</v>
      </c>
      <c r="O388" s="27"/>
      <c r="Q388" s="27"/>
    </row>
    <row r="389" spans="1:17" hidden="1" x14ac:dyDescent="0.25">
      <c r="A389" s="40">
        <v>3114</v>
      </c>
      <c r="B389" s="41"/>
      <c r="C389" s="42"/>
      <c r="D389" s="29" t="s">
        <v>330</v>
      </c>
      <c r="E389" s="26"/>
      <c r="F389" s="26"/>
      <c r="G389" s="26"/>
      <c r="H389" s="26"/>
      <c r="I389" s="26"/>
      <c r="J389" s="26">
        <v>67500</v>
      </c>
      <c r="K389" s="26"/>
      <c r="L389" s="26"/>
      <c r="M389" s="211">
        <f t="shared" si="160"/>
        <v>0</v>
      </c>
      <c r="N389" s="26">
        <v>67500</v>
      </c>
      <c r="O389" s="27"/>
      <c r="Q389" s="27"/>
    </row>
    <row r="390" spans="1:17" s="27" customFormat="1" hidden="1" x14ac:dyDescent="0.25">
      <c r="A390" s="293">
        <v>312</v>
      </c>
      <c r="B390" s="299"/>
      <c r="C390" s="300"/>
      <c r="D390" s="28" t="s">
        <v>66</v>
      </c>
      <c r="E390" s="25">
        <f>E391</f>
        <v>62062.22</v>
      </c>
      <c r="F390" s="25">
        <f t="shared" ref="F390:N390" si="196">F391</f>
        <v>380000</v>
      </c>
      <c r="G390" s="25">
        <f t="shared" si="196"/>
        <v>50434.667197557901</v>
      </c>
      <c r="H390" s="25">
        <f t="shared" si="196"/>
        <v>72000</v>
      </c>
      <c r="I390" s="25">
        <f t="shared" si="196"/>
        <v>110500</v>
      </c>
      <c r="J390" s="25">
        <f t="shared" si="196"/>
        <v>96550</v>
      </c>
      <c r="K390" s="25">
        <f t="shared" si="196"/>
        <v>110500</v>
      </c>
      <c r="L390" s="25">
        <f t="shared" si="196"/>
        <v>0</v>
      </c>
      <c r="M390" s="211">
        <f t="shared" si="160"/>
        <v>0</v>
      </c>
      <c r="N390" s="25">
        <f t="shared" si="196"/>
        <v>96550</v>
      </c>
      <c r="O390"/>
      <c r="Q390"/>
    </row>
    <row r="391" spans="1:17" hidden="1" x14ac:dyDescent="0.25">
      <c r="A391" s="296">
        <v>3121</v>
      </c>
      <c r="B391" s="301"/>
      <c r="C391" s="302"/>
      <c r="D391" s="29" t="s">
        <v>66</v>
      </c>
      <c r="E391" s="26">
        <v>62062.22</v>
      </c>
      <c r="F391" s="26">
        <v>380000</v>
      </c>
      <c r="G391" s="26">
        <f>F391/7.5345</f>
        <v>50434.667197557901</v>
      </c>
      <c r="H391" s="26">
        <v>72000</v>
      </c>
      <c r="I391" s="26">
        <v>110500</v>
      </c>
      <c r="J391" s="26">
        <v>96550</v>
      </c>
      <c r="K391" s="26">
        <v>110500</v>
      </c>
      <c r="L391" s="26"/>
      <c r="M391" s="211">
        <f t="shared" si="160"/>
        <v>0</v>
      </c>
      <c r="N391" s="26">
        <v>96550</v>
      </c>
      <c r="O391" s="27"/>
      <c r="Q391" s="27"/>
    </row>
    <row r="392" spans="1:17" s="27" customFormat="1" hidden="1" x14ac:dyDescent="0.25">
      <c r="A392" s="293">
        <v>313</v>
      </c>
      <c r="B392" s="299"/>
      <c r="C392" s="300"/>
      <c r="D392" s="28" t="s">
        <v>67</v>
      </c>
      <c r="E392" s="25">
        <f>E393</f>
        <v>205710.98</v>
      </c>
      <c r="F392" s="25">
        <f t="shared" ref="F392:N392" si="197">F393</f>
        <v>1618000</v>
      </c>
      <c r="G392" s="25">
        <f t="shared" si="197"/>
        <v>214745.50401486494</v>
      </c>
      <c r="H392" s="25">
        <f t="shared" si="197"/>
        <v>228000</v>
      </c>
      <c r="I392" s="25">
        <f t="shared" si="197"/>
        <v>313500</v>
      </c>
      <c r="J392" s="25">
        <f t="shared" si="197"/>
        <v>305000</v>
      </c>
      <c r="K392" s="25">
        <f t="shared" si="197"/>
        <v>313500</v>
      </c>
      <c r="L392" s="25">
        <f t="shared" si="197"/>
        <v>0</v>
      </c>
      <c r="M392" s="211">
        <f t="shared" ref="M392:M455" si="198">L392/J392*100</f>
        <v>0</v>
      </c>
      <c r="N392" s="25">
        <f t="shared" si="197"/>
        <v>305000</v>
      </c>
      <c r="O392"/>
      <c r="Q392"/>
    </row>
    <row r="393" spans="1:17" ht="25.5" hidden="1" x14ac:dyDescent="0.25">
      <c r="A393" s="296">
        <v>3132</v>
      </c>
      <c r="B393" s="301"/>
      <c r="C393" s="302"/>
      <c r="D393" s="29" t="s">
        <v>68</v>
      </c>
      <c r="E393" s="26">
        <v>205710.98</v>
      </c>
      <c r="F393" s="26">
        <v>1618000</v>
      </c>
      <c r="G393" s="26">
        <f>F393/7.5345</f>
        <v>214745.50401486494</v>
      </c>
      <c r="H393" s="26">
        <v>228000</v>
      </c>
      <c r="I393" s="26">
        <v>313500</v>
      </c>
      <c r="J393" s="26">
        <v>305000</v>
      </c>
      <c r="K393" s="26">
        <v>313500</v>
      </c>
      <c r="L393" s="26"/>
      <c r="M393" s="211">
        <f t="shared" si="198"/>
        <v>0</v>
      </c>
      <c r="N393" s="26">
        <v>305000</v>
      </c>
      <c r="O393" s="27"/>
      <c r="Q393" s="27"/>
    </row>
    <row r="394" spans="1:17" s="27" customFormat="1" x14ac:dyDescent="0.25">
      <c r="A394" s="293">
        <v>32</v>
      </c>
      <c r="B394" s="299"/>
      <c r="C394" s="300"/>
      <c r="D394" s="28" t="s">
        <v>25</v>
      </c>
      <c r="E394" s="25">
        <f t="shared" ref="E394:K394" si="199">E395+E398</f>
        <v>49498.81</v>
      </c>
      <c r="F394" s="25">
        <f t="shared" si="199"/>
        <v>390000</v>
      </c>
      <c r="G394" s="25">
        <f t="shared" si="199"/>
        <v>51761.895281704157</v>
      </c>
      <c r="H394" s="25">
        <f t="shared" si="199"/>
        <v>58000</v>
      </c>
      <c r="I394" s="25">
        <f t="shared" si="199"/>
        <v>75500</v>
      </c>
      <c r="J394" s="25">
        <f t="shared" si="199"/>
        <v>58400</v>
      </c>
      <c r="K394" s="25">
        <f t="shared" si="199"/>
        <v>75500</v>
      </c>
      <c r="L394" s="25">
        <f t="shared" ref="L394:N394" si="200">L395+L398</f>
        <v>0</v>
      </c>
      <c r="M394" s="211">
        <f t="shared" si="198"/>
        <v>0</v>
      </c>
      <c r="N394" s="25">
        <f t="shared" si="200"/>
        <v>58400</v>
      </c>
      <c r="O394"/>
      <c r="Q394"/>
    </row>
    <row r="395" spans="1:17" s="27" customFormat="1" hidden="1" x14ac:dyDescent="0.25">
      <c r="A395" s="293">
        <v>321</v>
      </c>
      <c r="B395" s="299"/>
      <c r="C395" s="300"/>
      <c r="D395" s="28" t="s">
        <v>69</v>
      </c>
      <c r="E395" s="25">
        <f>E397</f>
        <v>49498.81</v>
      </c>
      <c r="F395" s="25">
        <f>F397</f>
        <v>390000</v>
      </c>
      <c r="G395" s="25">
        <f>G397</f>
        <v>51761.895281704157</v>
      </c>
      <c r="H395" s="25">
        <f>H397</f>
        <v>58000</v>
      </c>
      <c r="I395" s="25">
        <f>I397+I396</f>
        <v>75500</v>
      </c>
      <c r="J395" s="25">
        <f t="shared" ref="J395:K395" si="201">J397+J396</f>
        <v>58400</v>
      </c>
      <c r="K395" s="25">
        <f t="shared" si="201"/>
        <v>75500</v>
      </c>
      <c r="L395" s="25">
        <f t="shared" ref="L395:N395" si="202">L397+L396</f>
        <v>0</v>
      </c>
      <c r="M395" s="211">
        <f t="shared" si="198"/>
        <v>0</v>
      </c>
      <c r="N395" s="25">
        <f t="shared" si="202"/>
        <v>58400</v>
      </c>
    </row>
    <row r="396" spans="1:17" s="27" customFormat="1" hidden="1" x14ac:dyDescent="0.25">
      <c r="A396" s="306">
        <v>3211</v>
      </c>
      <c r="B396" s="307"/>
      <c r="C396" s="308"/>
      <c r="D396" s="121" t="s">
        <v>79</v>
      </c>
      <c r="E396" s="25"/>
      <c r="F396" s="25"/>
      <c r="G396" s="25"/>
      <c r="H396" s="25"/>
      <c r="I396" s="92">
        <v>500</v>
      </c>
      <c r="J396" s="92">
        <v>400</v>
      </c>
      <c r="K396" s="92">
        <v>500</v>
      </c>
      <c r="L396" s="92"/>
      <c r="M396" s="211">
        <f t="shared" si="198"/>
        <v>0</v>
      </c>
      <c r="N396" s="92">
        <v>400</v>
      </c>
    </row>
    <row r="397" spans="1:17" ht="25.5" hidden="1" x14ac:dyDescent="0.25">
      <c r="A397" s="296">
        <v>3212</v>
      </c>
      <c r="B397" s="301"/>
      <c r="C397" s="302"/>
      <c r="D397" s="29" t="s">
        <v>152</v>
      </c>
      <c r="E397" s="26">
        <v>49498.81</v>
      </c>
      <c r="F397" s="26">
        <v>390000</v>
      </c>
      <c r="G397" s="26">
        <f>F397/7.5345</f>
        <v>51761.895281704157</v>
      </c>
      <c r="H397" s="26">
        <v>58000</v>
      </c>
      <c r="I397" s="26">
        <v>75000</v>
      </c>
      <c r="J397" s="26">
        <v>58000</v>
      </c>
      <c r="K397" s="26">
        <v>75000</v>
      </c>
      <c r="L397" s="26"/>
      <c r="M397" s="211">
        <f t="shared" si="198"/>
        <v>0</v>
      </c>
      <c r="N397" s="26">
        <v>58000</v>
      </c>
      <c r="O397" s="27"/>
      <c r="Q397" s="27"/>
    </row>
    <row r="398" spans="1:17" s="27" customFormat="1" ht="25.5" hidden="1" x14ac:dyDescent="0.25">
      <c r="A398" s="293">
        <v>329</v>
      </c>
      <c r="B398" s="299"/>
      <c r="C398" s="300"/>
      <c r="D398" s="28" t="s">
        <v>74</v>
      </c>
      <c r="E398" s="25">
        <f>E399+E400</f>
        <v>0</v>
      </c>
      <c r="F398" s="25">
        <f t="shared" ref="F398:K398" si="203">F399+F400</f>
        <v>0</v>
      </c>
      <c r="G398" s="25">
        <f t="shared" si="203"/>
        <v>0</v>
      </c>
      <c r="H398" s="25">
        <f t="shared" si="203"/>
        <v>0</v>
      </c>
      <c r="I398" s="25"/>
      <c r="J398" s="25">
        <f t="shared" si="203"/>
        <v>0</v>
      </c>
      <c r="K398" s="25">
        <f t="shared" si="203"/>
        <v>0</v>
      </c>
      <c r="L398" s="25">
        <f t="shared" ref="L398:N398" si="204">L399+L400</f>
        <v>0</v>
      </c>
      <c r="M398" s="211" t="e">
        <f t="shared" si="198"/>
        <v>#DIV/0!</v>
      </c>
      <c r="N398" s="25">
        <f t="shared" si="204"/>
        <v>0</v>
      </c>
      <c r="O398"/>
      <c r="Q398"/>
    </row>
    <row r="399" spans="1:17" hidden="1" x14ac:dyDescent="0.25">
      <c r="A399" s="296">
        <v>3295</v>
      </c>
      <c r="B399" s="301"/>
      <c r="C399" s="302"/>
      <c r="D399" s="29" t="s">
        <v>73</v>
      </c>
      <c r="E399" s="26"/>
      <c r="F399" s="26"/>
      <c r="G399" s="26"/>
      <c r="H399" s="26"/>
      <c r="I399" s="26"/>
      <c r="J399" s="26"/>
      <c r="K399" s="26"/>
      <c r="L399" s="26"/>
      <c r="M399" s="211" t="e">
        <f t="shared" si="198"/>
        <v>#DIV/0!</v>
      </c>
      <c r="N399" s="26"/>
      <c r="O399" s="27"/>
      <c r="Q399" s="27"/>
    </row>
    <row r="400" spans="1:17" hidden="1" x14ac:dyDescent="0.25">
      <c r="A400" s="296">
        <v>3296</v>
      </c>
      <c r="B400" s="301"/>
      <c r="C400" s="302"/>
      <c r="D400" s="29" t="s">
        <v>75</v>
      </c>
      <c r="E400" s="26"/>
      <c r="F400" s="26"/>
      <c r="G400" s="26"/>
      <c r="H400" s="26"/>
      <c r="I400" s="26"/>
      <c r="J400" s="26"/>
      <c r="K400" s="26"/>
      <c r="L400" s="26"/>
      <c r="M400" s="211" t="e">
        <f t="shared" si="198"/>
        <v>#DIV/0!</v>
      </c>
      <c r="N400" s="26"/>
    </row>
    <row r="401" spans="1:17" s="27" customFormat="1" x14ac:dyDescent="0.25">
      <c r="A401" s="293">
        <v>34</v>
      </c>
      <c r="B401" s="299"/>
      <c r="C401" s="300"/>
      <c r="D401" s="28" t="s">
        <v>76</v>
      </c>
      <c r="E401" s="25">
        <f>E402</f>
        <v>0</v>
      </c>
      <c r="F401" s="25">
        <f t="shared" ref="F401:N402" si="205">F402</f>
        <v>0</v>
      </c>
      <c r="G401" s="25">
        <f t="shared" si="205"/>
        <v>0</v>
      </c>
      <c r="H401" s="25">
        <f t="shared" si="205"/>
        <v>0</v>
      </c>
      <c r="I401" s="25"/>
      <c r="J401" s="25">
        <f t="shared" si="205"/>
        <v>0</v>
      </c>
      <c r="K401" s="25">
        <f t="shared" si="205"/>
        <v>0</v>
      </c>
      <c r="L401" s="25">
        <f t="shared" si="205"/>
        <v>0</v>
      </c>
      <c r="M401" s="211" t="e">
        <f t="shared" si="198"/>
        <v>#DIV/0!</v>
      </c>
      <c r="N401" s="25">
        <f t="shared" si="205"/>
        <v>0</v>
      </c>
      <c r="O401"/>
      <c r="Q401"/>
    </row>
    <row r="402" spans="1:17" s="27" customFormat="1" hidden="1" x14ac:dyDescent="0.25">
      <c r="A402" s="293">
        <v>343</v>
      </c>
      <c r="B402" s="299"/>
      <c r="C402" s="300"/>
      <c r="D402" s="28" t="s">
        <v>77</v>
      </c>
      <c r="E402" s="25">
        <f>E403</f>
        <v>0</v>
      </c>
      <c r="F402" s="25">
        <f t="shared" si="205"/>
        <v>0</v>
      </c>
      <c r="G402" s="25">
        <f t="shared" si="205"/>
        <v>0</v>
      </c>
      <c r="H402" s="25">
        <f t="shared" si="205"/>
        <v>0</v>
      </c>
      <c r="I402" s="25"/>
      <c r="J402" s="25">
        <f t="shared" si="205"/>
        <v>0</v>
      </c>
      <c r="K402" s="25">
        <f t="shared" si="205"/>
        <v>0</v>
      </c>
      <c r="L402" s="25">
        <f t="shared" si="205"/>
        <v>0</v>
      </c>
      <c r="M402" s="211" t="e">
        <f t="shared" si="198"/>
        <v>#DIV/0!</v>
      </c>
      <c r="N402" s="25">
        <f t="shared" si="205"/>
        <v>0</v>
      </c>
    </row>
    <row r="403" spans="1:17" hidden="1" x14ac:dyDescent="0.25">
      <c r="A403" s="296">
        <v>3433</v>
      </c>
      <c r="B403" s="301"/>
      <c r="C403" s="302"/>
      <c r="D403" s="29" t="s">
        <v>78</v>
      </c>
      <c r="E403" s="26"/>
      <c r="F403" s="26"/>
      <c r="G403" s="26"/>
      <c r="H403" s="26"/>
      <c r="I403" s="26"/>
      <c r="J403" s="26"/>
      <c r="K403" s="26"/>
      <c r="L403" s="26"/>
      <c r="M403" s="211" t="e">
        <f t="shared" si="198"/>
        <v>#DIV/0!</v>
      </c>
      <c r="N403" s="26"/>
      <c r="O403" s="27"/>
      <c r="Q403" s="27"/>
    </row>
    <row r="404" spans="1:17" s="27" customFormat="1" x14ac:dyDescent="0.25">
      <c r="A404" s="278" t="s">
        <v>167</v>
      </c>
      <c r="B404" s="279"/>
      <c r="C404" s="280"/>
      <c r="D404" s="30" t="s">
        <v>138</v>
      </c>
      <c r="E404" s="52">
        <f t="shared" ref="E404:N406" si="206">E405</f>
        <v>533.63</v>
      </c>
      <c r="F404" s="52">
        <f t="shared" si="206"/>
        <v>4000</v>
      </c>
      <c r="G404" s="52">
        <f t="shared" si="206"/>
        <v>530.89123365850423</v>
      </c>
      <c r="H404" s="52">
        <f t="shared" si="206"/>
        <v>531</v>
      </c>
      <c r="I404" s="52">
        <f>I405+I420</f>
        <v>620</v>
      </c>
      <c r="J404" s="52">
        <f t="shared" ref="J404:K404" si="207">J405+J420</f>
        <v>520</v>
      </c>
      <c r="K404" s="52">
        <f t="shared" si="207"/>
        <v>620</v>
      </c>
      <c r="L404" s="52">
        <f t="shared" ref="L404:N404" si="208">L405+L420</f>
        <v>0</v>
      </c>
      <c r="M404" s="211">
        <f t="shared" si="198"/>
        <v>0</v>
      </c>
      <c r="N404" s="52">
        <f t="shared" si="208"/>
        <v>520</v>
      </c>
      <c r="O404"/>
      <c r="Q404"/>
    </row>
    <row r="405" spans="1:17" s="27" customFormat="1" x14ac:dyDescent="0.25">
      <c r="A405" s="281" t="s">
        <v>347</v>
      </c>
      <c r="B405" s="282"/>
      <c r="C405" s="283"/>
      <c r="D405" s="31" t="s">
        <v>179</v>
      </c>
      <c r="E405" s="53">
        <f t="shared" si="206"/>
        <v>533.63</v>
      </c>
      <c r="F405" s="53">
        <f t="shared" si="206"/>
        <v>4000</v>
      </c>
      <c r="G405" s="53">
        <f t="shared" si="206"/>
        <v>530.89123365850423</v>
      </c>
      <c r="H405" s="53">
        <f t="shared" si="206"/>
        <v>531</v>
      </c>
      <c r="I405" s="53">
        <f t="shared" si="206"/>
        <v>620</v>
      </c>
      <c r="J405" s="53">
        <f t="shared" si="206"/>
        <v>520</v>
      </c>
      <c r="K405" s="53">
        <f t="shared" si="206"/>
        <v>620</v>
      </c>
      <c r="L405" s="53">
        <f t="shared" si="206"/>
        <v>0</v>
      </c>
      <c r="M405" s="211">
        <f t="shared" si="198"/>
        <v>0</v>
      </c>
      <c r="N405" s="53">
        <f t="shared" si="206"/>
        <v>520</v>
      </c>
    </row>
    <row r="406" spans="1:17" s="27" customFormat="1" x14ac:dyDescent="0.25">
      <c r="A406" s="309">
        <v>3</v>
      </c>
      <c r="B406" s="310"/>
      <c r="C406" s="311"/>
      <c r="D406" s="28" t="s">
        <v>14</v>
      </c>
      <c r="E406" s="25">
        <f t="shared" si="206"/>
        <v>533.63</v>
      </c>
      <c r="F406" s="25">
        <f t="shared" si="206"/>
        <v>4000</v>
      </c>
      <c r="G406" s="25">
        <f t="shared" si="206"/>
        <v>530.89123365850423</v>
      </c>
      <c r="H406" s="25">
        <f t="shared" si="206"/>
        <v>531</v>
      </c>
      <c r="I406" s="25">
        <f t="shared" si="206"/>
        <v>620</v>
      </c>
      <c r="J406" s="25">
        <f t="shared" si="206"/>
        <v>520</v>
      </c>
      <c r="K406" s="25">
        <f t="shared" si="206"/>
        <v>620</v>
      </c>
      <c r="L406" s="25">
        <f t="shared" si="206"/>
        <v>0</v>
      </c>
      <c r="M406" s="211">
        <f t="shared" si="198"/>
        <v>0</v>
      </c>
      <c r="N406" s="25">
        <f t="shared" si="206"/>
        <v>520</v>
      </c>
    </row>
    <row r="407" spans="1:17" s="27" customFormat="1" x14ac:dyDescent="0.25">
      <c r="A407" s="293">
        <v>32</v>
      </c>
      <c r="B407" s="299"/>
      <c r="C407" s="300"/>
      <c r="D407" s="28" t="s">
        <v>25</v>
      </c>
      <c r="E407" s="25">
        <f>E408+E416+E418+E412</f>
        <v>533.63</v>
      </c>
      <c r="F407" s="25">
        <f>F408+F416+F418+F412</f>
        <v>4000</v>
      </c>
      <c r="G407" s="25">
        <f>G408+G416+G418+G412</f>
        <v>530.89123365850423</v>
      </c>
      <c r="H407" s="25">
        <f>H408+H416+H418+H412</f>
        <v>531</v>
      </c>
      <c r="I407" s="25">
        <f t="shared" ref="I407:K407" si="209">I408+I416+I418+I412</f>
        <v>620</v>
      </c>
      <c r="J407" s="25">
        <f t="shared" si="209"/>
        <v>520</v>
      </c>
      <c r="K407" s="25">
        <f t="shared" si="209"/>
        <v>620</v>
      </c>
      <c r="L407" s="25">
        <f t="shared" ref="L407:N407" si="210">L408+L416+L418+L412</f>
        <v>0</v>
      </c>
      <c r="M407" s="211">
        <f t="shared" si="198"/>
        <v>0</v>
      </c>
      <c r="N407" s="25">
        <f t="shared" si="210"/>
        <v>520</v>
      </c>
    </row>
    <row r="408" spans="1:17" s="27" customFormat="1" hidden="1" x14ac:dyDescent="0.25">
      <c r="A408" s="293">
        <v>321</v>
      </c>
      <c r="B408" s="299"/>
      <c r="C408" s="300"/>
      <c r="D408" s="28" t="s">
        <v>69</v>
      </c>
      <c r="E408" s="25">
        <f>E409</f>
        <v>396.71</v>
      </c>
      <c r="F408" s="25">
        <f>F409+F410+F411</f>
        <v>500</v>
      </c>
      <c r="G408" s="25">
        <f>G409+G410+G411</f>
        <v>66.361404207313029</v>
      </c>
      <c r="H408" s="25">
        <f t="shared" ref="H408:N408" si="211">SUM(H409:H411)</f>
        <v>70</v>
      </c>
      <c r="I408" s="25">
        <f t="shared" si="211"/>
        <v>70</v>
      </c>
      <c r="J408" s="25">
        <f t="shared" si="211"/>
        <v>65</v>
      </c>
      <c r="K408" s="25">
        <f t="shared" si="211"/>
        <v>70</v>
      </c>
      <c r="L408" s="25">
        <f t="shared" si="211"/>
        <v>0</v>
      </c>
      <c r="M408" s="211">
        <f t="shared" si="198"/>
        <v>0</v>
      </c>
      <c r="N408" s="25">
        <f t="shared" si="211"/>
        <v>65</v>
      </c>
    </row>
    <row r="409" spans="1:17" hidden="1" x14ac:dyDescent="0.25">
      <c r="A409" s="296">
        <v>3211</v>
      </c>
      <c r="B409" s="301"/>
      <c r="C409" s="302"/>
      <c r="D409" s="29" t="s">
        <v>79</v>
      </c>
      <c r="E409" s="26">
        <v>396.71</v>
      </c>
      <c r="F409" s="26">
        <v>200</v>
      </c>
      <c r="G409" s="26">
        <f>F409/7.5345</f>
        <v>26.54456168292521</v>
      </c>
      <c r="H409" s="26">
        <v>30</v>
      </c>
      <c r="I409" s="26">
        <v>30</v>
      </c>
      <c r="J409" s="26">
        <v>35</v>
      </c>
      <c r="K409" s="26">
        <v>30</v>
      </c>
      <c r="L409" s="26"/>
      <c r="M409" s="211">
        <f t="shared" si="198"/>
        <v>0</v>
      </c>
      <c r="N409" s="26">
        <v>35</v>
      </c>
      <c r="O409" s="27"/>
      <c r="Q409" s="27"/>
    </row>
    <row r="410" spans="1:17" hidden="1" x14ac:dyDescent="0.25">
      <c r="A410" s="296">
        <v>3213</v>
      </c>
      <c r="B410" s="301"/>
      <c r="C410" s="302"/>
      <c r="D410" s="29" t="s">
        <v>80</v>
      </c>
      <c r="E410" s="26"/>
      <c r="F410" s="26">
        <v>100</v>
      </c>
      <c r="G410" s="26">
        <f>F410/7.5345</f>
        <v>13.272280841462605</v>
      </c>
      <c r="H410" s="26">
        <v>20</v>
      </c>
      <c r="I410" s="26">
        <v>20</v>
      </c>
      <c r="J410" s="26">
        <v>20</v>
      </c>
      <c r="K410" s="26">
        <v>20</v>
      </c>
      <c r="L410" s="26"/>
      <c r="M410" s="211">
        <f t="shared" si="198"/>
        <v>0</v>
      </c>
      <c r="N410" s="26">
        <v>20</v>
      </c>
    </row>
    <row r="411" spans="1:17" ht="25.5" hidden="1" x14ac:dyDescent="0.25">
      <c r="A411" s="296">
        <v>3214</v>
      </c>
      <c r="B411" s="301"/>
      <c r="C411" s="302"/>
      <c r="D411" s="29" t="s">
        <v>81</v>
      </c>
      <c r="E411" s="26"/>
      <c r="F411" s="26">
        <v>200</v>
      </c>
      <c r="G411" s="26">
        <f>F411/7.5345</f>
        <v>26.54456168292521</v>
      </c>
      <c r="H411" s="26">
        <v>20</v>
      </c>
      <c r="I411" s="26">
        <v>20</v>
      </c>
      <c r="J411" s="26">
        <v>10</v>
      </c>
      <c r="K411" s="26">
        <v>20</v>
      </c>
      <c r="L411" s="26"/>
      <c r="M411" s="211">
        <f t="shared" si="198"/>
        <v>0</v>
      </c>
      <c r="N411" s="26">
        <v>10</v>
      </c>
    </row>
    <row r="412" spans="1:17" hidden="1" x14ac:dyDescent="0.25">
      <c r="A412" s="293">
        <v>322</v>
      </c>
      <c r="B412" s="299"/>
      <c r="C412" s="300"/>
      <c r="D412" s="28" t="s">
        <v>71</v>
      </c>
      <c r="E412" s="25">
        <f>E413+E414+E415</f>
        <v>70.56</v>
      </c>
      <c r="F412" s="25">
        <f>SUM(F413:F415)</f>
        <v>1300</v>
      </c>
      <c r="G412" s="25">
        <f>SUM(G413:G415)</f>
        <v>172.53965093901388</v>
      </c>
      <c r="H412" s="25">
        <f>SUM(H413:H415)</f>
        <v>150</v>
      </c>
      <c r="I412" s="25">
        <f>SUM(I413:I415)</f>
        <v>100</v>
      </c>
      <c r="J412" s="25">
        <f t="shared" ref="J412:K412" si="212">SUM(J413:J415)</f>
        <v>60</v>
      </c>
      <c r="K412" s="25">
        <f t="shared" si="212"/>
        <v>100</v>
      </c>
      <c r="L412" s="25">
        <f t="shared" ref="L412:N412" si="213">SUM(L413:L415)</f>
        <v>0</v>
      </c>
      <c r="M412" s="211">
        <f t="shared" si="198"/>
        <v>0</v>
      </c>
      <c r="N412" s="25">
        <f t="shared" si="213"/>
        <v>60</v>
      </c>
    </row>
    <row r="413" spans="1:17" ht="25.5" hidden="1" x14ac:dyDescent="0.25">
      <c r="A413" s="296">
        <v>3221</v>
      </c>
      <c r="B413" s="301"/>
      <c r="C413" s="302"/>
      <c r="D413" s="29" t="s">
        <v>123</v>
      </c>
      <c r="E413" s="26">
        <v>13.54</v>
      </c>
      <c r="F413" s="26">
        <v>300</v>
      </c>
      <c r="G413" s="26">
        <f>F413/7.5345</f>
        <v>39.816842524387816</v>
      </c>
      <c r="H413" s="26">
        <v>150</v>
      </c>
      <c r="I413" s="26">
        <v>100</v>
      </c>
      <c r="J413" s="26">
        <v>60</v>
      </c>
      <c r="K413" s="26">
        <v>100</v>
      </c>
      <c r="L413" s="26"/>
      <c r="M413" s="211">
        <f t="shared" si="198"/>
        <v>0</v>
      </c>
      <c r="N413" s="26">
        <v>60</v>
      </c>
    </row>
    <row r="414" spans="1:17" hidden="1" x14ac:dyDescent="0.25">
      <c r="A414" s="296">
        <v>3222</v>
      </c>
      <c r="B414" s="301"/>
      <c r="C414" s="302"/>
      <c r="D414" s="29" t="s">
        <v>83</v>
      </c>
      <c r="E414" s="26">
        <v>57.02</v>
      </c>
      <c r="F414" s="26">
        <v>700</v>
      </c>
      <c r="G414" s="26">
        <f>F414/7.5345</f>
        <v>92.905965890238235</v>
      </c>
      <c r="H414" s="26"/>
      <c r="I414" s="26"/>
      <c r="J414" s="26"/>
      <c r="K414" s="26"/>
      <c r="L414" s="26"/>
      <c r="M414" s="211" t="e">
        <f t="shared" si="198"/>
        <v>#DIV/0!</v>
      </c>
      <c r="N414" s="26"/>
    </row>
    <row r="415" spans="1:17" hidden="1" x14ac:dyDescent="0.25">
      <c r="A415" s="296">
        <v>3225</v>
      </c>
      <c r="B415" s="301"/>
      <c r="C415" s="302"/>
      <c r="D415" s="29" t="s">
        <v>72</v>
      </c>
      <c r="E415" s="26">
        <v>0</v>
      </c>
      <c r="F415" s="26">
        <v>300</v>
      </c>
      <c r="G415" s="26">
        <f>F415/7.5345</f>
        <v>39.816842524387816</v>
      </c>
      <c r="H415" s="26"/>
      <c r="I415" s="26"/>
      <c r="J415" s="26"/>
      <c r="K415" s="26"/>
      <c r="L415" s="26"/>
      <c r="M415" s="211" t="e">
        <f t="shared" si="198"/>
        <v>#DIV/0!</v>
      </c>
      <c r="N415" s="26"/>
    </row>
    <row r="416" spans="1:17" s="27" customFormat="1" hidden="1" x14ac:dyDescent="0.25">
      <c r="A416" s="293">
        <v>323</v>
      </c>
      <c r="B416" s="299"/>
      <c r="C416" s="300"/>
      <c r="D416" s="28" t="s">
        <v>84</v>
      </c>
      <c r="E416" s="25">
        <f>E417</f>
        <v>66.36</v>
      </c>
      <c r="F416" s="25">
        <f t="shared" ref="F416:N416" si="214">F417</f>
        <v>1500</v>
      </c>
      <c r="G416" s="25">
        <f t="shared" si="214"/>
        <v>199.08421262193906</v>
      </c>
      <c r="H416" s="25">
        <f t="shared" si="214"/>
        <v>150</v>
      </c>
      <c r="I416" s="25">
        <f t="shared" si="214"/>
        <v>200</v>
      </c>
      <c r="J416" s="25">
        <f t="shared" si="214"/>
        <v>250</v>
      </c>
      <c r="K416" s="25">
        <f t="shared" si="214"/>
        <v>200</v>
      </c>
      <c r="L416" s="25">
        <f t="shared" si="214"/>
        <v>0</v>
      </c>
      <c r="M416" s="211">
        <f t="shared" si="198"/>
        <v>0</v>
      </c>
      <c r="N416" s="25">
        <f t="shared" si="214"/>
        <v>250</v>
      </c>
      <c r="O416"/>
      <c r="Q416"/>
    </row>
    <row r="417" spans="1:17" hidden="1" x14ac:dyDescent="0.25">
      <c r="A417" s="296">
        <v>3237</v>
      </c>
      <c r="B417" s="301"/>
      <c r="C417" s="302"/>
      <c r="D417" s="29" t="s">
        <v>85</v>
      </c>
      <c r="E417" s="26">
        <v>66.36</v>
      </c>
      <c r="F417" s="26">
        <v>1500</v>
      </c>
      <c r="G417" s="26">
        <f>F417/7.5345</f>
        <v>199.08421262193906</v>
      </c>
      <c r="H417" s="26">
        <v>150</v>
      </c>
      <c r="I417" s="26">
        <v>200</v>
      </c>
      <c r="J417" s="26">
        <v>250</v>
      </c>
      <c r="K417" s="26">
        <v>200</v>
      </c>
      <c r="L417" s="26"/>
      <c r="M417" s="211">
        <f t="shared" si="198"/>
        <v>0</v>
      </c>
      <c r="N417" s="26">
        <v>250</v>
      </c>
      <c r="O417" s="27"/>
      <c r="Q417" s="27"/>
    </row>
    <row r="418" spans="1:17" s="27" customFormat="1" ht="25.5" hidden="1" x14ac:dyDescent="0.25">
      <c r="A418" s="293">
        <v>329</v>
      </c>
      <c r="B418" s="299"/>
      <c r="C418" s="300"/>
      <c r="D418" s="28" t="s">
        <v>74</v>
      </c>
      <c r="E418" s="25">
        <f>E419</f>
        <v>0</v>
      </c>
      <c r="F418" s="25">
        <f t="shared" ref="F418:N418" si="215">F419</f>
        <v>700</v>
      </c>
      <c r="G418" s="25">
        <f t="shared" si="215"/>
        <v>92.905965890238235</v>
      </c>
      <c r="H418" s="25">
        <f t="shared" si="215"/>
        <v>161</v>
      </c>
      <c r="I418" s="25">
        <f t="shared" si="215"/>
        <v>250</v>
      </c>
      <c r="J418" s="25">
        <f t="shared" si="215"/>
        <v>145</v>
      </c>
      <c r="K418" s="25">
        <f t="shared" si="215"/>
        <v>250</v>
      </c>
      <c r="L418" s="25">
        <f t="shared" si="215"/>
        <v>0</v>
      </c>
      <c r="M418" s="211">
        <f t="shared" si="198"/>
        <v>0</v>
      </c>
      <c r="N418" s="25">
        <f t="shared" si="215"/>
        <v>145</v>
      </c>
      <c r="O418"/>
      <c r="Q418"/>
    </row>
    <row r="419" spans="1:17" ht="25.5" hidden="1" x14ac:dyDescent="0.25">
      <c r="A419" s="296">
        <v>3299</v>
      </c>
      <c r="B419" s="301"/>
      <c r="C419" s="302"/>
      <c r="D419" s="29" t="s">
        <v>74</v>
      </c>
      <c r="E419" s="26"/>
      <c r="F419" s="26">
        <v>700</v>
      </c>
      <c r="G419" s="26">
        <f>F419/7.5345</f>
        <v>92.905965890238235</v>
      </c>
      <c r="H419" s="26">
        <v>161</v>
      </c>
      <c r="I419" s="26">
        <v>250</v>
      </c>
      <c r="J419" s="26">
        <v>145</v>
      </c>
      <c r="K419" s="26">
        <v>250</v>
      </c>
      <c r="L419" s="26"/>
      <c r="M419" s="211">
        <f t="shared" si="198"/>
        <v>0</v>
      </c>
      <c r="N419" s="26">
        <v>145</v>
      </c>
      <c r="O419" s="27"/>
      <c r="Q419" s="27"/>
    </row>
    <row r="420" spans="1:17" ht="25.5" x14ac:dyDescent="0.25">
      <c r="A420" s="281" t="s">
        <v>178</v>
      </c>
      <c r="B420" s="282"/>
      <c r="C420" s="283"/>
      <c r="D420" s="31" t="s">
        <v>177</v>
      </c>
      <c r="E420" s="53">
        <f t="shared" ref="E420:N423" si="216">E421</f>
        <v>0</v>
      </c>
      <c r="F420" s="53">
        <f t="shared" si="216"/>
        <v>0</v>
      </c>
      <c r="G420" s="53">
        <f t="shared" si="216"/>
        <v>0</v>
      </c>
      <c r="H420" s="53">
        <f t="shared" si="216"/>
        <v>0</v>
      </c>
      <c r="I420" s="53">
        <f t="shared" si="216"/>
        <v>0</v>
      </c>
      <c r="J420" s="53">
        <f t="shared" si="216"/>
        <v>0</v>
      </c>
      <c r="K420" s="53">
        <f t="shared" si="216"/>
        <v>0</v>
      </c>
      <c r="L420" s="53">
        <f t="shared" si="216"/>
        <v>0</v>
      </c>
      <c r="M420" s="211" t="e">
        <f t="shared" si="198"/>
        <v>#DIV/0!</v>
      </c>
      <c r="N420" s="53">
        <f t="shared" si="216"/>
        <v>0</v>
      </c>
      <c r="O420" s="27"/>
      <c r="Q420" s="27"/>
    </row>
    <row r="421" spans="1:17" x14ac:dyDescent="0.25">
      <c r="A421" s="309">
        <v>3</v>
      </c>
      <c r="B421" s="310"/>
      <c r="C421" s="311"/>
      <c r="D421" s="28" t="s">
        <v>14</v>
      </c>
      <c r="E421" s="25">
        <f t="shared" si="216"/>
        <v>0</v>
      </c>
      <c r="F421" s="25">
        <f t="shared" si="216"/>
        <v>0</v>
      </c>
      <c r="G421" s="25">
        <f t="shared" si="216"/>
        <v>0</v>
      </c>
      <c r="H421" s="25">
        <f t="shared" si="216"/>
        <v>0</v>
      </c>
      <c r="I421" s="25">
        <f t="shared" si="216"/>
        <v>0</v>
      </c>
      <c r="J421" s="25">
        <f t="shared" si="216"/>
        <v>0</v>
      </c>
      <c r="K421" s="25">
        <f t="shared" si="216"/>
        <v>0</v>
      </c>
      <c r="L421" s="25">
        <f t="shared" si="216"/>
        <v>0</v>
      </c>
      <c r="M421" s="211" t="e">
        <f t="shared" si="198"/>
        <v>#DIV/0!</v>
      </c>
      <c r="N421" s="25">
        <f t="shared" si="216"/>
        <v>0</v>
      </c>
      <c r="O421" s="27"/>
      <c r="Q421" s="27"/>
    </row>
    <row r="422" spans="1:17" x14ac:dyDescent="0.25">
      <c r="A422" s="293">
        <v>32</v>
      </c>
      <c r="B422" s="299"/>
      <c r="C422" s="300"/>
      <c r="D422" s="28" t="s">
        <v>25</v>
      </c>
      <c r="E422" s="25">
        <f t="shared" si="216"/>
        <v>0</v>
      </c>
      <c r="F422" s="25">
        <f t="shared" si="216"/>
        <v>0</v>
      </c>
      <c r="G422" s="25">
        <f t="shared" si="216"/>
        <v>0</v>
      </c>
      <c r="H422" s="25">
        <f t="shared" si="216"/>
        <v>0</v>
      </c>
      <c r="I422" s="25">
        <f t="shared" si="216"/>
        <v>0</v>
      </c>
      <c r="J422" s="25">
        <f t="shared" si="216"/>
        <v>0</v>
      </c>
      <c r="K422" s="25">
        <f t="shared" si="216"/>
        <v>0</v>
      </c>
      <c r="L422" s="25">
        <f t="shared" si="216"/>
        <v>0</v>
      </c>
      <c r="M422" s="211" t="e">
        <f t="shared" si="198"/>
        <v>#DIV/0!</v>
      </c>
      <c r="N422" s="25">
        <f t="shared" si="216"/>
        <v>0</v>
      </c>
      <c r="O422" s="27"/>
      <c r="Q422" s="27"/>
    </row>
    <row r="423" spans="1:17" ht="25.5" hidden="1" x14ac:dyDescent="0.25">
      <c r="A423" s="293">
        <v>329</v>
      </c>
      <c r="B423" s="299"/>
      <c r="C423" s="300"/>
      <c r="D423" s="28" t="s">
        <v>74</v>
      </c>
      <c r="E423" s="25">
        <f t="shared" si="216"/>
        <v>0</v>
      </c>
      <c r="F423" s="25">
        <f t="shared" si="216"/>
        <v>0</v>
      </c>
      <c r="G423" s="25">
        <f t="shared" si="216"/>
        <v>0</v>
      </c>
      <c r="H423" s="25">
        <f t="shared" si="216"/>
        <v>0</v>
      </c>
      <c r="I423" s="25">
        <f t="shared" si="216"/>
        <v>0</v>
      </c>
      <c r="J423" s="25">
        <f t="shared" si="216"/>
        <v>0</v>
      </c>
      <c r="K423" s="25">
        <f t="shared" si="216"/>
        <v>0</v>
      </c>
      <c r="L423" s="25">
        <f t="shared" si="216"/>
        <v>0</v>
      </c>
      <c r="M423" s="211" t="e">
        <f t="shared" si="198"/>
        <v>#DIV/0!</v>
      </c>
      <c r="N423" s="25">
        <f t="shared" si="216"/>
        <v>0</v>
      </c>
      <c r="O423" s="27"/>
      <c r="Q423" s="27"/>
    </row>
    <row r="424" spans="1:17" ht="25.5" hidden="1" x14ac:dyDescent="0.25">
      <c r="A424" s="296">
        <v>3299</v>
      </c>
      <c r="B424" s="301"/>
      <c r="C424" s="302"/>
      <c r="D424" s="29" t="s">
        <v>74</v>
      </c>
      <c r="E424" s="26"/>
      <c r="F424" s="26"/>
      <c r="G424" s="26"/>
      <c r="H424" s="26"/>
      <c r="I424" s="26">
        <v>0</v>
      </c>
      <c r="J424" s="26">
        <v>0</v>
      </c>
      <c r="K424" s="26">
        <v>0</v>
      </c>
      <c r="L424" s="26">
        <v>0</v>
      </c>
      <c r="M424" s="211" t="e">
        <f t="shared" si="198"/>
        <v>#DIV/0!</v>
      </c>
      <c r="N424" s="26">
        <v>0</v>
      </c>
      <c r="O424" s="27"/>
      <c r="Q424" s="27"/>
    </row>
    <row r="425" spans="1:17" s="27" customFormat="1" x14ac:dyDescent="0.25">
      <c r="A425" s="278" t="s">
        <v>137</v>
      </c>
      <c r="B425" s="279"/>
      <c r="C425" s="280"/>
      <c r="D425" s="30" t="s">
        <v>140</v>
      </c>
      <c r="E425" s="52">
        <f t="shared" ref="E425:N427" si="217">E426</f>
        <v>0</v>
      </c>
      <c r="F425" s="52">
        <f t="shared" si="217"/>
        <v>10000</v>
      </c>
      <c r="G425" s="52">
        <f t="shared" si="217"/>
        <v>1327.2280841462605</v>
      </c>
      <c r="H425" s="52">
        <f t="shared" si="217"/>
        <v>1400</v>
      </c>
      <c r="I425" s="52">
        <f t="shared" si="217"/>
        <v>2900</v>
      </c>
      <c r="J425" s="52">
        <f t="shared" si="217"/>
        <v>700</v>
      </c>
      <c r="K425" s="52">
        <f t="shared" si="217"/>
        <v>2900</v>
      </c>
      <c r="L425" s="52">
        <f t="shared" si="217"/>
        <v>0</v>
      </c>
      <c r="M425" s="211">
        <f t="shared" si="198"/>
        <v>0</v>
      </c>
      <c r="N425" s="52">
        <f t="shared" si="217"/>
        <v>700</v>
      </c>
      <c r="O425"/>
      <c r="Q425"/>
    </row>
    <row r="426" spans="1:17" s="27" customFormat="1" ht="24" customHeight="1" x14ac:dyDescent="0.25">
      <c r="A426" s="281" t="s">
        <v>371</v>
      </c>
      <c r="B426" s="282"/>
      <c r="C426" s="283"/>
      <c r="D426" s="31" t="s">
        <v>179</v>
      </c>
      <c r="E426" s="53">
        <f t="shared" si="217"/>
        <v>0</v>
      </c>
      <c r="F426" s="53">
        <f t="shared" si="217"/>
        <v>10000</v>
      </c>
      <c r="G426" s="53">
        <f t="shared" si="217"/>
        <v>1327.2280841462605</v>
      </c>
      <c r="H426" s="53">
        <f t="shared" si="217"/>
        <v>1400</v>
      </c>
      <c r="I426" s="53">
        <f t="shared" si="217"/>
        <v>2900</v>
      </c>
      <c r="J426" s="53">
        <f t="shared" si="217"/>
        <v>700</v>
      </c>
      <c r="K426" s="53">
        <f t="shared" si="217"/>
        <v>2900</v>
      </c>
      <c r="L426" s="53">
        <f t="shared" si="217"/>
        <v>0</v>
      </c>
      <c r="M426" s="211">
        <f t="shared" si="198"/>
        <v>0</v>
      </c>
      <c r="N426" s="53">
        <f t="shared" si="217"/>
        <v>700</v>
      </c>
    </row>
    <row r="427" spans="1:17" s="27" customFormat="1" x14ac:dyDescent="0.25">
      <c r="A427" s="309">
        <v>3</v>
      </c>
      <c r="B427" s="310"/>
      <c r="C427" s="311"/>
      <c r="D427" s="28" t="s">
        <v>14</v>
      </c>
      <c r="E427" s="25">
        <f t="shared" si="217"/>
        <v>0</v>
      </c>
      <c r="F427" s="25">
        <f t="shared" si="217"/>
        <v>10000</v>
      </c>
      <c r="G427" s="25">
        <f t="shared" si="217"/>
        <v>1327.2280841462605</v>
      </c>
      <c r="H427" s="25">
        <f t="shared" si="217"/>
        <v>1400</v>
      </c>
      <c r="I427" s="25">
        <f t="shared" si="217"/>
        <v>2900</v>
      </c>
      <c r="J427" s="25">
        <f t="shared" si="217"/>
        <v>700</v>
      </c>
      <c r="K427" s="25">
        <f t="shared" si="217"/>
        <v>2900</v>
      </c>
      <c r="L427" s="25">
        <f t="shared" si="217"/>
        <v>0</v>
      </c>
      <c r="M427" s="211">
        <f t="shared" si="198"/>
        <v>0</v>
      </c>
      <c r="N427" s="25">
        <f t="shared" si="217"/>
        <v>700</v>
      </c>
    </row>
    <row r="428" spans="1:17" s="27" customFormat="1" x14ac:dyDescent="0.25">
      <c r="A428" s="293">
        <v>32</v>
      </c>
      <c r="B428" s="299"/>
      <c r="C428" s="300"/>
      <c r="D428" s="28" t="s">
        <v>25</v>
      </c>
      <c r="E428" s="25">
        <f>E429+E432+E434</f>
        <v>0</v>
      </c>
      <c r="F428" s="25">
        <f>F429+F432+F434</f>
        <v>10000</v>
      </c>
      <c r="G428" s="25">
        <f>G429+G432+G434</f>
        <v>1327.2280841462605</v>
      </c>
      <c r="H428" s="25">
        <f>H429+H432+H434</f>
        <v>1400</v>
      </c>
      <c r="I428" s="25">
        <f t="shared" ref="I428:K428" si="218">I429+I432+I434</f>
        <v>2900</v>
      </c>
      <c r="J428" s="25">
        <f t="shared" si="218"/>
        <v>700</v>
      </c>
      <c r="K428" s="25">
        <f t="shared" si="218"/>
        <v>2900</v>
      </c>
      <c r="L428" s="25">
        <f t="shared" ref="L428:N428" si="219">L429+L432+L434</f>
        <v>0</v>
      </c>
      <c r="M428" s="211">
        <f t="shared" si="198"/>
        <v>0</v>
      </c>
      <c r="N428" s="25">
        <f t="shared" si="219"/>
        <v>700</v>
      </c>
    </row>
    <row r="429" spans="1:17" s="27" customFormat="1" hidden="1" x14ac:dyDescent="0.25">
      <c r="A429" s="293">
        <v>321</v>
      </c>
      <c r="B429" s="299"/>
      <c r="C429" s="300"/>
      <c r="D429" s="28" t="s">
        <v>69</v>
      </c>
      <c r="E429" s="25">
        <f>E430</f>
        <v>0</v>
      </c>
      <c r="F429" s="25">
        <f>F430+F431</f>
        <v>1000</v>
      </c>
      <c r="G429" s="25">
        <f>G430+G431</f>
        <v>132.72280841462606</v>
      </c>
      <c r="H429" s="25">
        <f>H430+H431</f>
        <v>200</v>
      </c>
      <c r="I429" s="25">
        <f t="shared" ref="I429:K429" si="220">I430+I431</f>
        <v>200</v>
      </c>
      <c r="J429" s="25">
        <f t="shared" si="220"/>
        <v>0</v>
      </c>
      <c r="K429" s="25">
        <f t="shared" si="220"/>
        <v>200</v>
      </c>
      <c r="L429" s="25">
        <f t="shared" ref="L429:N429" si="221">L430+L431</f>
        <v>0</v>
      </c>
      <c r="M429" s="211" t="e">
        <f t="shared" si="198"/>
        <v>#DIV/0!</v>
      </c>
      <c r="N429" s="25">
        <f t="shared" si="221"/>
        <v>0</v>
      </c>
    </row>
    <row r="430" spans="1:17" hidden="1" x14ac:dyDescent="0.25">
      <c r="A430" s="296">
        <v>3211</v>
      </c>
      <c r="B430" s="301"/>
      <c r="C430" s="302"/>
      <c r="D430" s="29" t="s">
        <v>79</v>
      </c>
      <c r="E430" s="26"/>
      <c r="F430" s="26">
        <v>700</v>
      </c>
      <c r="G430" s="26">
        <f>F430/7.5345</f>
        <v>92.905965890238235</v>
      </c>
      <c r="H430" s="26">
        <v>150</v>
      </c>
      <c r="I430" s="26">
        <v>150</v>
      </c>
      <c r="J430" s="26"/>
      <c r="K430" s="26">
        <v>150</v>
      </c>
      <c r="L430" s="26"/>
      <c r="M430" s="211" t="e">
        <f t="shared" si="198"/>
        <v>#DIV/0!</v>
      </c>
      <c r="N430" s="26"/>
      <c r="O430" s="27"/>
      <c r="Q430" s="27"/>
    </row>
    <row r="431" spans="1:17" ht="25.5" hidden="1" x14ac:dyDescent="0.25">
      <c r="A431" s="296">
        <v>3214</v>
      </c>
      <c r="B431" s="301"/>
      <c r="C431" s="302"/>
      <c r="D431" s="29" t="s">
        <v>81</v>
      </c>
      <c r="E431" s="26"/>
      <c r="F431" s="26">
        <v>300</v>
      </c>
      <c r="G431" s="26">
        <f>F431/7.5345</f>
        <v>39.816842524387816</v>
      </c>
      <c r="H431" s="26">
        <v>50</v>
      </c>
      <c r="I431" s="26">
        <v>50</v>
      </c>
      <c r="J431" s="26"/>
      <c r="K431" s="26">
        <v>50</v>
      </c>
      <c r="L431" s="26"/>
      <c r="M431" s="211" t="e">
        <f t="shared" si="198"/>
        <v>#DIV/0!</v>
      </c>
      <c r="N431" s="26"/>
    </row>
    <row r="432" spans="1:17" s="27" customFormat="1" hidden="1" x14ac:dyDescent="0.25">
      <c r="A432" s="293">
        <v>323</v>
      </c>
      <c r="B432" s="299"/>
      <c r="C432" s="300"/>
      <c r="D432" s="28" t="s">
        <v>84</v>
      </c>
      <c r="E432" s="25">
        <f>E433</f>
        <v>0</v>
      </c>
      <c r="F432" s="25">
        <f t="shared" ref="F432:N432" si="222">F433</f>
        <v>0</v>
      </c>
      <c r="G432" s="25">
        <f t="shared" si="222"/>
        <v>0</v>
      </c>
      <c r="H432" s="25">
        <f t="shared" si="222"/>
        <v>0</v>
      </c>
      <c r="I432" s="25"/>
      <c r="J432" s="25">
        <f t="shared" si="222"/>
        <v>0</v>
      </c>
      <c r="K432" s="25">
        <f t="shared" si="222"/>
        <v>0</v>
      </c>
      <c r="L432" s="25">
        <f t="shared" si="222"/>
        <v>0</v>
      </c>
      <c r="M432" s="211" t="e">
        <f t="shared" si="198"/>
        <v>#DIV/0!</v>
      </c>
      <c r="N432" s="25">
        <f t="shared" si="222"/>
        <v>0</v>
      </c>
      <c r="O432"/>
      <c r="Q432"/>
    </row>
    <row r="433" spans="1:17" hidden="1" x14ac:dyDescent="0.25">
      <c r="A433" s="296">
        <v>3231</v>
      </c>
      <c r="B433" s="301"/>
      <c r="C433" s="302"/>
      <c r="D433" s="29" t="s">
        <v>126</v>
      </c>
      <c r="E433" s="26"/>
      <c r="F433" s="26"/>
      <c r="G433" s="26"/>
      <c r="H433" s="26"/>
      <c r="I433" s="26"/>
      <c r="J433" s="26"/>
      <c r="K433" s="26"/>
      <c r="L433" s="26"/>
      <c r="M433" s="211" t="e">
        <f t="shared" si="198"/>
        <v>#DIV/0!</v>
      </c>
      <c r="N433" s="26"/>
      <c r="O433" s="27"/>
      <c r="Q433" s="27"/>
    </row>
    <row r="434" spans="1:17" ht="25.5" hidden="1" x14ac:dyDescent="0.25">
      <c r="A434" s="293">
        <v>329</v>
      </c>
      <c r="B434" s="299"/>
      <c r="C434" s="300"/>
      <c r="D434" s="28" t="s">
        <v>74</v>
      </c>
      <c r="E434" s="26">
        <f>E435</f>
        <v>0</v>
      </c>
      <c r="F434" s="25">
        <f>F435</f>
        <v>9000</v>
      </c>
      <c r="G434" s="25">
        <f>G435</f>
        <v>1194.5052757316344</v>
      </c>
      <c r="H434" s="25">
        <f>H435</f>
        <v>1200</v>
      </c>
      <c r="I434" s="25">
        <f t="shared" ref="I434:N434" si="223">I435</f>
        <v>2700</v>
      </c>
      <c r="J434" s="25">
        <f t="shared" si="223"/>
        <v>700</v>
      </c>
      <c r="K434" s="25">
        <f t="shared" si="223"/>
        <v>2700</v>
      </c>
      <c r="L434" s="25">
        <f t="shared" si="223"/>
        <v>0</v>
      </c>
      <c r="M434" s="211">
        <f t="shared" si="198"/>
        <v>0</v>
      </c>
      <c r="N434" s="25">
        <f t="shared" si="223"/>
        <v>700</v>
      </c>
    </row>
    <row r="435" spans="1:17" ht="25.5" hidden="1" x14ac:dyDescent="0.25">
      <c r="A435" s="296">
        <v>3299</v>
      </c>
      <c r="B435" s="301"/>
      <c r="C435" s="302"/>
      <c r="D435" s="29" t="s">
        <v>74</v>
      </c>
      <c r="E435" s="26">
        <v>0</v>
      </c>
      <c r="F435" s="26">
        <v>9000</v>
      </c>
      <c r="G435" s="26">
        <f>F435/7.5345</f>
        <v>1194.5052757316344</v>
      </c>
      <c r="H435" s="26">
        <v>1200</v>
      </c>
      <c r="I435" s="26">
        <v>2700</v>
      </c>
      <c r="J435" s="26">
        <v>700</v>
      </c>
      <c r="K435" s="26">
        <v>2700</v>
      </c>
      <c r="L435" s="26"/>
      <c r="M435" s="211">
        <f t="shared" si="198"/>
        <v>0</v>
      </c>
      <c r="N435" s="26">
        <v>700</v>
      </c>
    </row>
    <row r="436" spans="1:17" s="27" customFormat="1" x14ac:dyDescent="0.25">
      <c r="A436" s="278" t="s">
        <v>139</v>
      </c>
      <c r="B436" s="279"/>
      <c r="C436" s="280"/>
      <c r="D436" s="30" t="s">
        <v>183</v>
      </c>
      <c r="E436" s="52">
        <f t="shared" ref="E436:K436" si="224">E437+E442+E465</f>
        <v>81224.179999999993</v>
      </c>
      <c r="F436" s="52">
        <f t="shared" si="224"/>
        <v>658000</v>
      </c>
      <c r="G436" s="52">
        <f t="shared" si="224"/>
        <v>87331.607936823915</v>
      </c>
      <c r="H436" s="52">
        <f t="shared" si="224"/>
        <v>102682</v>
      </c>
      <c r="I436" s="52">
        <f t="shared" si="224"/>
        <v>140000</v>
      </c>
      <c r="J436" s="52">
        <f t="shared" si="224"/>
        <v>134153.9</v>
      </c>
      <c r="K436" s="52">
        <f t="shared" si="224"/>
        <v>140000</v>
      </c>
      <c r="L436" s="52">
        <f t="shared" ref="L436:N436" si="225">L437+L442+L465</f>
        <v>5846.1</v>
      </c>
      <c r="M436" s="211">
        <f t="shared" si="198"/>
        <v>4.3577562784235129</v>
      </c>
      <c r="N436" s="52">
        <f t="shared" si="225"/>
        <v>140000</v>
      </c>
      <c r="O436"/>
      <c r="Q436"/>
    </row>
    <row r="437" spans="1:17" s="27" customFormat="1" ht="38.25" x14ac:dyDescent="0.25">
      <c r="A437" s="281" t="s">
        <v>184</v>
      </c>
      <c r="B437" s="282"/>
      <c r="C437" s="283"/>
      <c r="D437" s="31" t="s">
        <v>185</v>
      </c>
      <c r="E437" s="53">
        <f t="shared" ref="E437:N440" si="226">E438</f>
        <v>0</v>
      </c>
      <c r="F437" s="53">
        <f t="shared" si="226"/>
        <v>0</v>
      </c>
      <c r="G437" s="53">
        <f t="shared" si="226"/>
        <v>0</v>
      </c>
      <c r="H437" s="53">
        <f t="shared" si="226"/>
        <v>0</v>
      </c>
      <c r="I437" s="53">
        <f t="shared" si="226"/>
        <v>0</v>
      </c>
      <c r="J437" s="53">
        <f t="shared" si="226"/>
        <v>0</v>
      </c>
      <c r="K437" s="53">
        <f t="shared" si="226"/>
        <v>0</v>
      </c>
      <c r="L437" s="53">
        <f t="shared" si="226"/>
        <v>0</v>
      </c>
      <c r="M437" s="211" t="e">
        <f t="shared" si="198"/>
        <v>#DIV/0!</v>
      </c>
      <c r="N437" s="53">
        <f t="shared" si="226"/>
        <v>0</v>
      </c>
    </row>
    <row r="438" spans="1:17" s="27" customFormat="1" x14ac:dyDescent="0.25">
      <c r="A438" s="309">
        <v>3</v>
      </c>
      <c r="B438" s="310"/>
      <c r="C438" s="311"/>
      <c r="D438" s="28" t="s">
        <v>14</v>
      </c>
      <c r="E438" s="25">
        <f t="shared" si="226"/>
        <v>0</v>
      </c>
      <c r="F438" s="25">
        <f t="shared" si="226"/>
        <v>0</v>
      </c>
      <c r="G438" s="25">
        <f t="shared" si="226"/>
        <v>0</v>
      </c>
      <c r="H438" s="25">
        <f t="shared" si="226"/>
        <v>0</v>
      </c>
      <c r="I438" s="25"/>
      <c r="J438" s="25">
        <f t="shared" si="226"/>
        <v>0</v>
      </c>
      <c r="K438" s="25">
        <f t="shared" si="226"/>
        <v>0</v>
      </c>
      <c r="L438" s="25">
        <f t="shared" si="226"/>
        <v>0</v>
      </c>
      <c r="M438" s="211" t="e">
        <f t="shared" si="198"/>
        <v>#DIV/0!</v>
      </c>
      <c r="N438" s="25">
        <f t="shared" si="226"/>
        <v>0</v>
      </c>
    </row>
    <row r="439" spans="1:17" s="27" customFormat="1" x14ac:dyDescent="0.25">
      <c r="A439" s="293">
        <v>32</v>
      </c>
      <c r="B439" s="299"/>
      <c r="C439" s="300"/>
      <c r="D439" s="28" t="s">
        <v>25</v>
      </c>
      <c r="E439" s="25">
        <f t="shared" si="226"/>
        <v>0</v>
      </c>
      <c r="F439" s="25">
        <f t="shared" si="226"/>
        <v>0</v>
      </c>
      <c r="G439" s="25">
        <f t="shared" si="226"/>
        <v>0</v>
      </c>
      <c r="H439" s="25">
        <f t="shared" si="226"/>
        <v>0</v>
      </c>
      <c r="I439" s="25"/>
      <c r="J439" s="25">
        <f t="shared" si="226"/>
        <v>0</v>
      </c>
      <c r="K439" s="25">
        <f t="shared" si="226"/>
        <v>0</v>
      </c>
      <c r="L439" s="25">
        <f t="shared" si="226"/>
        <v>0</v>
      </c>
      <c r="M439" s="211" t="e">
        <f t="shared" si="198"/>
        <v>#DIV/0!</v>
      </c>
      <c r="N439" s="25">
        <f t="shared" si="226"/>
        <v>0</v>
      </c>
    </row>
    <row r="440" spans="1:17" s="27" customFormat="1" hidden="1" x14ac:dyDescent="0.25">
      <c r="A440" s="293">
        <v>322</v>
      </c>
      <c r="B440" s="299"/>
      <c r="C440" s="300"/>
      <c r="D440" s="28" t="s">
        <v>71</v>
      </c>
      <c r="E440" s="25">
        <f t="shared" si="226"/>
        <v>0</v>
      </c>
      <c r="F440" s="25">
        <f t="shared" si="226"/>
        <v>0</v>
      </c>
      <c r="G440" s="25">
        <f t="shared" si="226"/>
        <v>0</v>
      </c>
      <c r="H440" s="25">
        <f t="shared" si="226"/>
        <v>0</v>
      </c>
      <c r="I440" s="25"/>
      <c r="J440" s="25">
        <f t="shared" si="226"/>
        <v>0</v>
      </c>
      <c r="K440" s="25">
        <f t="shared" si="226"/>
        <v>0</v>
      </c>
      <c r="L440" s="25">
        <f t="shared" si="226"/>
        <v>0</v>
      </c>
      <c r="M440" s="211" t="e">
        <f t="shared" si="198"/>
        <v>#DIV/0!</v>
      </c>
      <c r="N440" s="25">
        <f t="shared" si="226"/>
        <v>0</v>
      </c>
    </row>
    <row r="441" spans="1:17" hidden="1" x14ac:dyDescent="0.25">
      <c r="A441" s="296">
        <v>3222</v>
      </c>
      <c r="B441" s="301"/>
      <c r="C441" s="302"/>
      <c r="D441" s="29" t="s">
        <v>83</v>
      </c>
      <c r="E441" s="26"/>
      <c r="F441" s="26"/>
      <c r="G441" s="26"/>
      <c r="H441" s="26"/>
      <c r="I441" s="26"/>
      <c r="J441" s="26"/>
      <c r="K441" s="26"/>
      <c r="L441" s="26"/>
      <c r="M441" s="211" t="e">
        <f t="shared" si="198"/>
        <v>#DIV/0!</v>
      </c>
      <c r="N441" s="26"/>
      <c r="O441" s="27"/>
      <c r="Q441" s="27"/>
    </row>
    <row r="442" spans="1:17" s="27" customFormat="1" ht="25.5" x14ac:dyDescent="0.25">
      <c r="A442" s="281" t="s">
        <v>174</v>
      </c>
      <c r="B442" s="282"/>
      <c r="C442" s="283"/>
      <c r="D442" s="31" t="s">
        <v>175</v>
      </c>
      <c r="E442" s="53">
        <f>E443</f>
        <v>81224.179999999993</v>
      </c>
      <c r="F442" s="53">
        <f t="shared" ref="F442:N443" si="227">F443</f>
        <v>658000</v>
      </c>
      <c r="G442" s="53">
        <f t="shared" si="227"/>
        <v>87331.607936823915</v>
      </c>
      <c r="H442" s="53">
        <f t="shared" si="227"/>
        <v>102682</v>
      </c>
      <c r="I442" s="53">
        <f t="shared" si="227"/>
        <v>0</v>
      </c>
      <c r="J442" s="53">
        <f t="shared" si="227"/>
        <v>0</v>
      </c>
      <c r="K442" s="53">
        <f t="shared" si="227"/>
        <v>0</v>
      </c>
      <c r="L442" s="53">
        <f t="shared" si="227"/>
        <v>0</v>
      </c>
      <c r="M442" s="211" t="e">
        <f t="shared" si="198"/>
        <v>#DIV/0!</v>
      </c>
      <c r="N442" s="53">
        <f t="shared" si="227"/>
        <v>0</v>
      </c>
      <c r="O442"/>
      <c r="Q442"/>
    </row>
    <row r="443" spans="1:17" s="27" customFormat="1" x14ac:dyDescent="0.25">
      <c r="A443" s="309">
        <v>3</v>
      </c>
      <c r="B443" s="310"/>
      <c r="C443" s="311"/>
      <c r="D443" s="28" t="s">
        <v>14</v>
      </c>
      <c r="E443" s="25">
        <f>E444</f>
        <v>81224.179999999993</v>
      </c>
      <c r="F443" s="25">
        <f t="shared" si="227"/>
        <v>658000</v>
      </c>
      <c r="G443" s="25">
        <f t="shared" si="227"/>
        <v>87331.607936823915</v>
      </c>
      <c r="H443" s="25">
        <f>H444+H462</f>
        <v>102682</v>
      </c>
      <c r="I443" s="25"/>
      <c r="J443" s="25">
        <f>J444+J462</f>
        <v>0</v>
      </c>
      <c r="K443" s="25">
        <f>K444+K462</f>
        <v>0</v>
      </c>
      <c r="L443" s="25">
        <f>L444+L462</f>
        <v>0</v>
      </c>
      <c r="M443" s="211" t="e">
        <f t="shared" si="198"/>
        <v>#DIV/0!</v>
      </c>
      <c r="N443" s="25">
        <f>N444+N462</f>
        <v>0</v>
      </c>
    </row>
    <row r="444" spans="1:17" s="27" customFormat="1" x14ac:dyDescent="0.25">
      <c r="A444" s="293">
        <v>32</v>
      </c>
      <c r="B444" s="299"/>
      <c r="C444" s="300"/>
      <c r="D444" s="28" t="s">
        <v>25</v>
      </c>
      <c r="E444" s="25">
        <f>E448+E455</f>
        <v>81224.179999999993</v>
      </c>
      <c r="F444" s="25">
        <f>F448+F455+F445+F460</f>
        <v>658000</v>
      </c>
      <c r="G444" s="25">
        <f>G448+G455+G445+G460</f>
        <v>87331.607936823915</v>
      </c>
      <c r="H444" s="25">
        <f>H448+H455+H445+H460</f>
        <v>102482</v>
      </c>
      <c r="I444" s="25"/>
      <c r="J444" s="25">
        <f>J448+J455+J445+J460</f>
        <v>0</v>
      </c>
      <c r="K444" s="25">
        <f>K448+K455+K445+K460</f>
        <v>0</v>
      </c>
      <c r="L444" s="25">
        <f>L448+L455+L445+L460</f>
        <v>0</v>
      </c>
      <c r="M444" s="211" t="e">
        <f t="shared" si="198"/>
        <v>#DIV/0!</v>
      </c>
      <c r="N444" s="25">
        <f>N448+N455+N445+N460</f>
        <v>0</v>
      </c>
    </row>
    <row r="445" spans="1:17" s="27" customFormat="1" hidden="1" x14ac:dyDescent="0.25">
      <c r="A445" s="293">
        <v>321</v>
      </c>
      <c r="B445" s="299"/>
      <c r="C445" s="300"/>
      <c r="D445" s="28" t="s">
        <v>69</v>
      </c>
      <c r="E445" s="25"/>
      <c r="F445" s="25">
        <f>F446+F447</f>
        <v>1000</v>
      </c>
      <c r="G445" s="25">
        <f>G446+G447</f>
        <v>132.72280841462606</v>
      </c>
      <c r="H445" s="25">
        <f>H446+H447</f>
        <v>132</v>
      </c>
      <c r="I445" s="25"/>
      <c r="J445" s="25">
        <f>J446+J447</f>
        <v>0</v>
      </c>
      <c r="K445" s="25">
        <f>K446+K447</f>
        <v>0</v>
      </c>
      <c r="L445" s="25">
        <f>L446+L447</f>
        <v>0</v>
      </c>
      <c r="M445" s="211" t="e">
        <f t="shared" si="198"/>
        <v>#DIV/0!</v>
      </c>
      <c r="N445" s="25">
        <f>N446+N447</f>
        <v>0</v>
      </c>
    </row>
    <row r="446" spans="1:17" s="27" customFormat="1" hidden="1" x14ac:dyDescent="0.25">
      <c r="A446" s="296">
        <v>3211</v>
      </c>
      <c r="B446" s="301"/>
      <c r="C446" s="302"/>
      <c r="D446" s="29" t="s">
        <v>79</v>
      </c>
      <c r="E446" s="25"/>
      <c r="F446" s="26">
        <v>500</v>
      </c>
      <c r="G446" s="26">
        <f>F446/7.5345</f>
        <v>66.361404207313029</v>
      </c>
      <c r="H446" s="26">
        <v>66</v>
      </c>
      <c r="I446" s="26"/>
      <c r="J446" s="26"/>
      <c r="K446" s="26"/>
      <c r="L446" s="26"/>
      <c r="M446" s="211" t="e">
        <f t="shared" si="198"/>
        <v>#DIV/0!</v>
      </c>
      <c r="N446" s="26"/>
    </row>
    <row r="447" spans="1:17" s="27" customFormat="1" hidden="1" x14ac:dyDescent="0.25">
      <c r="A447" s="296">
        <v>3213</v>
      </c>
      <c r="B447" s="301"/>
      <c r="C447" s="302"/>
      <c r="D447" s="29" t="s">
        <v>80</v>
      </c>
      <c r="E447" s="25"/>
      <c r="F447" s="26">
        <v>500</v>
      </c>
      <c r="G447" s="26">
        <f>F447/7.5345</f>
        <v>66.361404207313029</v>
      </c>
      <c r="H447" s="26">
        <v>66</v>
      </c>
      <c r="I447" s="26"/>
      <c r="J447" s="26"/>
      <c r="K447" s="26"/>
      <c r="L447" s="26"/>
      <c r="M447" s="211" t="e">
        <f t="shared" si="198"/>
        <v>#DIV/0!</v>
      </c>
      <c r="N447" s="26"/>
    </row>
    <row r="448" spans="1:17" s="27" customFormat="1" hidden="1" x14ac:dyDescent="0.25">
      <c r="A448" s="293">
        <v>322</v>
      </c>
      <c r="B448" s="299"/>
      <c r="C448" s="300"/>
      <c r="D448" s="28" t="s">
        <v>71</v>
      </c>
      <c r="E448" s="25">
        <f>E449+E450+E453+E451+E452</f>
        <v>78442.76999999999</v>
      </c>
      <c r="F448" s="25">
        <f>F449+F450+F453+F451+F452+F454</f>
        <v>629500</v>
      </c>
      <c r="G448" s="25">
        <f>G449+G450+G453+G451+G452+G454</f>
        <v>83549.00789700709</v>
      </c>
      <c r="H448" s="25">
        <f>H449+H450+H453+H451+H452+H454</f>
        <v>97038</v>
      </c>
      <c r="I448" s="25"/>
      <c r="J448" s="25">
        <f>J449+J450+J453+J451+J452+J454</f>
        <v>0</v>
      </c>
      <c r="K448" s="25">
        <f>K449+K450+K453+K451+K452+K454</f>
        <v>0</v>
      </c>
      <c r="L448" s="25">
        <f>L449+L450+L453+L451+L452+L454</f>
        <v>0</v>
      </c>
      <c r="M448" s="211" t="e">
        <f t="shared" si="198"/>
        <v>#DIV/0!</v>
      </c>
      <c r="N448" s="25">
        <f>N449+N450+N453+N451+N452+N454</f>
        <v>0</v>
      </c>
    </row>
    <row r="449" spans="1:17" ht="25.5" hidden="1" x14ac:dyDescent="0.25">
      <c r="A449" s="296">
        <v>3221</v>
      </c>
      <c r="B449" s="301"/>
      <c r="C449" s="302"/>
      <c r="D449" s="29" t="s">
        <v>123</v>
      </c>
      <c r="E449" s="26">
        <v>2126.54</v>
      </c>
      <c r="F449" s="26">
        <v>15000</v>
      </c>
      <c r="G449" s="26">
        <f t="shared" ref="G449:G454" si="228">F449/7.5345</f>
        <v>1990.8421262193906</v>
      </c>
      <c r="H449" s="26">
        <v>3982</v>
      </c>
      <c r="I449" s="26"/>
      <c r="J449" s="26"/>
      <c r="K449" s="26"/>
      <c r="L449" s="26"/>
      <c r="M449" s="211" t="e">
        <f t="shared" si="198"/>
        <v>#DIV/0!</v>
      </c>
      <c r="N449" s="26"/>
      <c r="O449" s="27"/>
      <c r="Q449" s="27"/>
    </row>
    <row r="450" spans="1:17" hidden="1" x14ac:dyDescent="0.25">
      <c r="A450" s="296">
        <v>3222</v>
      </c>
      <c r="B450" s="301"/>
      <c r="C450" s="302"/>
      <c r="D450" s="29" t="s">
        <v>83</v>
      </c>
      <c r="E450" s="26">
        <v>72377.05</v>
      </c>
      <c r="F450" s="26">
        <v>565000</v>
      </c>
      <c r="G450" s="26">
        <f t="shared" si="228"/>
        <v>74988.386754263716</v>
      </c>
      <c r="H450" s="26">
        <v>85756</v>
      </c>
      <c r="I450" s="26"/>
      <c r="J450" s="26"/>
      <c r="K450" s="26"/>
      <c r="L450" s="26"/>
      <c r="M450" s="211" t="e">
        <f t="shared" si="198"/>
        <v>#DIV/0!</v>
      </c>
      <c r="N450" s="26"/>
    </row>
    <row r="451" spans="1:17" hidden="1" x14ac:dyDescent="0.25">
      <c r="A451" s="296">
        <v>3223</v>
      </c>
      <c r="B451" s="301"/>
      <c r="C451" s="302"/>
      <c r="D451" s="29" t="s">
        <v>95</v>
      </c>
      <c r="E451" s="26">
        <v>3939.18</v>
      </c>
      <c r="F451" s="26">
        <v>30000</v>
      </c>
      <c r="G451" s="26">
        <f t="shared" si="228"/>
        <v>3981.6842524387812</v>
      </c>
      <c r="H451" s="26">
        <v>5300</v>
      </c>
      <c r="I451" s="26"/>
      <c r="J451" s="26"/>
      <c r="K451" s="26"/>
      <c r="L451" s="26"/>
      <c r="M451" s="211" t="e">
        <f t="shared" si="198"/>
        <v>#DIV/0!</v>
      </c>
      <c r="N451" s="26"/>
    </row>
    <row r="452" spans="1:17" ht="25.5" hidden="1" x14ac:dyDescent="0.25">
      <c r="A452" s="296">
        <v>3224</v>
      </c>
      <c r="B452" s="301"/>
      <c r="C452" s="302"/>
      <c r="D452" s="29" t="s">
        <v>131</v>
      </c>
      <c r="E452" s="26">
        <v>0</v>
      </c>
      <c r="F452" s="26">
        <v>1500</v>
      </c>
      <c r="G452" s="26">
        <f t="shared" si="228"/>
        <v>199.08421262193906</v>
      </c>
      <c r="H452" s="26">
        <v>200</v>
      </c>
      <c r="I452" s="26"/>
      <c r="J452" s="26"/>
      <c r="K452" s="26"/>
      <c r="L452" s="26"/>
      <c r="M452" s="211" t="e">
        <f t="shared" si="198"/>
        <v>#DIV/0!</v>
      </c>
      <c r="N452" s="26"/>
    </row>
    <row r="453" spans="1:17" hidden="1" x14ac:dyDescent="0.25">
      <c r="A453" s="296">
        <v>3225</v>
      </c>
      <c r="B453" s="301"/>
      <c r="C453" s="302"/>
      <c r="D453" s="29" t="s">
        <v>124</v>
      </c>
      <c r="E453" s="26">
        <v>0</v>
      </c>
      <c r="F453" s="26">
        <v>10000</v>
      </c>
      <c r="G453" s="26">
        <f t="shared" si="228"/>
        <v>1327.2280841462605</v>
      </c>
      <c r="H453" s="26">
        <v>1400</v>
      </c>
      <c r="I453" s="26"/>
      <c r="J453" s="26"/>
      <c r="K453" s="26"/>
      <c r="L453" s="26"/>
      <c r="M453" s="211" t="e">
        <f t="shared" si="198"/>
        <v>#DIV/0!</v>
      </c>
      <c r="N453" s="26"/>
    </row>
    <row r="454" spans="1:17" ht="25.5" hidden="1" x14ac:dyDescent="0.25">
      <c r="A454" s="40">
        <v>3227</v>
      </c>
      <c r="B454" s="41"/>
      <c r="C454" s="42"/>
      <c r="D454" s="29" t="s">
        <v>218</v>
      </c>
      <c r="E454" s="26">
        <v>0</v>
      </c>
      <c r="F454" s="26">
        <v>8000</v>
      </c>
      <c r="G454" s="26">
        <f t="shared" si="228"/>
        <v>1061.7824673170085</v>
      </c>
      <c r="H454" s="26">
        <v>400</v>
      </c>
      <c r="I454" s="26"/>
      <c r="J454" s="26"/>
      <c r="K454" s="26"/>
      <c r="L454" s="26"/>
      <c r="M454" s="211" t="e">
        <f t="shared" si="198"/>
        <v>#DIV/0!</v>
      </c>
      <c r="N454" s="26"/>
    </row>
    <row r="455" spans="1:17" s="27" customFormat="1" hidden="1" x14ac:dyDescent="0.25">
      <c r="A455" s="293">
        <v>323</v>
      </c>
      <c r="B455" s="299"/>
      <c r="C455" s="300"/>
      <c r="D455" s="28" t="s">
        <v>84</v>
      </c>
      <c r="E455" s="25">
        <f>E459+E456+E457+E458</f>
        <v>2781.41</v>
      </c>
      <c r="F455" s="25">
        <f>SUM(F456:F459)</f>
        <v>26500</v>
      </c>
      <c r="G455" s="25">
        <f>G459+G456+G457+G458</f>
        <v>3517.1544229875904</v>
      </c>
      <c r="H455" s="25">
        <f>SUM(H456:H459)</f>
        <v>5112</v>
      </c>
      <c r="I455" s="25"/>
      <c r="J455" s="25">
        <f>SUM(J456:J459)</f>
        <v>0</v>
      </c>
      <c r="K455" s="25">
        <f>SUM(K456:K459)</f>
        <v>0</v>
      </c>
      <c r="L455" s="25">
        <f>SUM(L456:L459)</f>
        <v>0</v>
      </c>
      <c r="M455" s="211" t="e">
        <f t="shared" si="198"/>
        <v>#DIV/0!</v>
      </c>
      <c r="N455" s="25">
        <f>SUM(N456:N459)</f>
        <v>0</v>
      </c>
      <c r="O455"/>
      <c r="Q455"/>
    </row>
    <row r="456" spans="1:17" s="27" customFormat="1" hidden="1" x14ac:dyDescent="0.25">
      <c r="A456" s="296">
        <v>3231</v>
      </c>
      <c r="B456" s="301"/>
      <c r="C456" s="302"/>
      <c r="D456" s="29" t="s">
        <v>126</v>
      </c>
      <c r="E456" s="26">
        <v>0</v>
      </c>
      <c r="F456" s="26">
        <v>500</v>
      </c>
      <c r="G456" s="26">
        <f>F456/7.5345</f>
        <v>66.361404207313029</v>
      </c>
      <c r="H456" s="26">
        <v>66</v>
      </c>
      <c r="I456" s="26"/>
      <c r="J456" s="26"/>
      <c r="K456" s="26"/>
      <c r="L456" s="26"/>
      <c r="M456" s="211" t="e">
        <f t="shared" ref="M456:M519" si="229">L456/J456*100</f>
        <v>#DIV/0!</v>
      </c>
      <c r="N456" s="26"/>
    </row>
    <row r="457" spans="1:17" s="27" customFormat="1" ht="25.5" hidden="1" x14ac:dyDescent="0.25">
      <c r="A457" s="296">
        <v>3232</v>
      </c>
      <c r="B457" s="301"/>
      <c r="C457" s="302"/>
      <c r="D457" s="29" t="s">
        <v>132</v>
      </c>
      <c r="E457" s="26">
        <v>218</v>
      </c>
      <c r="F457" s="26">
        <v>3000</v>
      </c>
      <c r="G457" s="26">
        <f>F457/7.5345</f>
        <v>398.16842524387812</v>
      </c>
      <c r="H457" s="26">
        <v>400</v>
      </c>
      <c r="I457" s="26"/>
      <c r="J457" s="26"/>
      <c r="K457" s="26"/>
      <c r="L457" s="26"/>
      <c r="M457" s="211" t="e">
        <f t="shared" si="229"/>
        <v>#DIV/0!</v>
      </c>
      <c r="N457" s="26"/>
    </row>
    <row r="458" spans="1:17" s="27" customFormat="1" hidden="1" x14ac:dyDescent="0.25">
      <c r="A458" s="296">
        <v>3234</v>
      </c>
      <c r="B458" s="301"/>
      <c r="C458" s="302"/>
      <c r="D458" s="29" t="s">
        <v>99</v>
      </c>
      <c r="E458" s="26">
        <v>1722.56</v>
      </c>
      <c r="F458" s="26">
        <v>16000</v>
      </c>
      <c r="G458" s="26">
        <f>F458/7.5345</f>
        <v>2123.5649346340169</v>
      </c>
      <c r="H458" s="26">
        <v>3982</v>
      </c>
      <c r="I458" s="26"/>
      <c r="J458" s="26"/>
      <c r="K458" s="26"/>
      <c r="L458" s="26"/>
      <c r="M458" s="211" t="e">
        <f t="shared" si="229"/>
        <v>#DIV/0!</v>
      </c>
      <c r="N458" s="26"/>
    </row>
    <row r="459" spans="1:17" hidden="1" x14ac:dyDescent="0.25">
      <c r="A459" s="296">
        <v>3236</v>
      </c>
      <c r="B459" s="301"/>
      <c r="C459" s="302"/>
      <c r="D459" s="29" t="s">
        <v>100</v>
      </c>
      <c r="E459" s="26">
        <v>840.85</v>
      </c>
      <c r="F459" s="26">
        <v>7000</v>
      </c>
      <c r="G459" s="26">
        <f>F459/7.5345</f>
        <v>929.05965890238235</v>
      </c>
      <c r="H459" s="26">
        <v>664</v>
      </c>
      <c r="I459" s="26"/>
      <c r="J459" s="26"/>
      <c r="K459" s="26"/>
      <c r="L459" s="26"/>
      <c r="M459" s="211" t="e">
        <f t="shared" si="229"/>
        <v>#DIV/0!</v>
      </c>
      <c r="N459" s="26"/>
      <c r="O459" s="27"/>
      <c r="Q459" s="27"/>
    </row>
    <row r="460" spans="1:17" ht="25.5" hidden="1" x14ac:dyDescent="0.25">
      <c r="A460" s="293">
        <v>329</v>
      </c>
      <c r="B460" s="299"/>
      <c r="C460" s="300"/>
      <c r="D460" s="28" t="s">
        <v>74</v>
      </c>
      <c r="E460" s="25"/>
      <c r="F460" s="25">
        <f>F461</f>
        <v>1000</v>
      </c>
      <c r="G460" s="25">
        <f>G461</f>
        <v>132.72280841462606</v>
      </c>
      <c r="H460" s="25">
        <f>H461</f>
        <v>200</v>
      </c>
      <c r="I460" s="25"/>
      <c r="J460" s="25">
        <f>J461</f>
        <v>0</v>
      </c>
      <c r="K460" s="25">
        <f>K461</f>
        <v>0</v>
      </c>
      <c r="L460" s="25">
        <f>L461</f>
        <v>0</v>
      </c>
      <c r="M460" s="211" t="e">
        <f t="shared" si="229"/>
        <v>#DIV/0!</v>
      </c>
      <c r="N460" s="25">
        <f>N461</f>
        <v>0</v>
      </c>
    </row>
    <row r="461" spans="1:17" ht="25.5" hidden="1" x14ac:dyDescent="0.25">
      <c r="A461" s="296">
        <v>3299</v>
      </c>
      <c r="B461" s="301"/>
      <c r="C461" s="302"/>
      <c r="D461" s="29" t="s">
        <v>74</v>
      </c>
      <c r="E461" s="26"/>
      <c r="F461" s="26">
        <v>1000</v>
      </c>
      <c r="G461" s="26">
        <f>F461/7.5345</f>
        <v>132.72280841462606</v>
      </c>
      <c r="H461" s="26">
        <v>200</v>
      </c>
      <c r="I461" s="26"/>
      <c r="J461" s="26"/>
      <c r="K461" s="26"/>
      <c r="L461" s="26"/>
      <c r="M461" s="211" t="e">
        <f t="shared" si="229"/>
        <v>#DIV/0!</v>
      </c>
      <c r="N461" s="26"/>
    </row>
    <row r="462" spans="1:17" x14ac:dyDescent="0.25">
      <c r="A462" s="293">
        <v>34</v>
      </c>
      <c r="B462" s="299"/>
      <c r="C462" s="300"/>
      <c r="D462" s="28" t="s">
        <v>76</v>
      </c>
      <c r="E462" s="25">
        <f>E463</f>
        <v>0</v>
      </c>
      <c r="F462" s="25">
        <f t="shared" ref="F462:N463" si="230">F463</f>
        <v>0</v>
      </c>
      <c r="G462" s="25">
        <f t="shared" si="230"/>
        <v>0</v>
      </c>
      <c r="H462" s="25">
        <f t="shared" si="230"/>
        <v>200</v>
      </c>
      <c r="I462" s="25"/>
      <c r="J462" s="25">
        <f t="shared" si="230"/>
        <v>0</v>
      </c>
      <c r="K462" s="25">
        <f t="shared" si="230"/>
        <v>0</v>
      </c>
      <c r="L462" s="25">
        <f t="shared" si="230"/>
        <v>0</v>
      </c>
      <c r="M462" s="211" t="e">
        <f t="shared" si="229"/>
        <v>#DIV/0!</v>
      </c>
      <c r="N462" s="25">
        <f t="shared" si="230"/>
        <v>0</v>
      </c>
    </row>
    <row r="463" spans="1:17" hidden="1" x14ac:dyDescent="0.25">
      <c r="A463" s="293">
        <v>343</v>
      </c>
      <c r="B463" s="299"/>
      <c r="C463" s="300"/>
      <c r="D463" s="28" t="s">
        <v>77</v>
      </c>
      <c r="E463" s="25">
        <f>E464</f>
        <v>0</v>
      </c>
      <c r="F463" s="25">
        <f t="shared" si="230"/>
        <v>0</v>
      </c>
      <c r="G463" s="25">
        <f t="shared" si="230"/>
        <v>0</v>
      </c>
      <c r="H463" s="25">
        <f t="shared" si="230"/>
        <v>200</v>
      </c>
      <c r="I463" s="25"/>
      <c r="J463" s="25">
        <f t="shared" si="230"/>
        <v>0</v>
      </c>
      <c r="K463" s="25">
        <f t="shared" si="230"/>
        <v>0</v>
      </c>
      <c r="L463" s="25">
        <f t="shared" si="230"/>
        <v>0</v>
      </c>
      <c r="M463" s="211" t="e">
        <f t="shared" si="229"/>
        <v>#DIV/0!</v>
      </c>
      <c r="N463" s="25">
        <f t="shared" si="230"/>
        <v>0</v>
      </c>
    </row>
    <row r="464" spans="1:17" ht="25.5" hidden="1" x14ac:dyDescent="0.25">
      <c r="A464" s="296">
        <v>3431</v>
      </c>
      <c r="B464" s="301"/>
      <c r="C464" s="302"/>
      <c r="D464" s="29" t="s">
        <v>107</v>
      </c>
      <c r="E464" s="26"/>
      <c r="F464" s="26"/>
      <c r="G464" s="26"/>
      <c r="H464" s="26">
        <v>200</v>
      </c>
      <c r="I464" s="26"/>
      <c r="J464" s="26"/>
      <c r="K464" s="26"/>
      <c r="L464" s="26"/>
      <c r="M464" s="211" t="e">
        <f t="shared" si="229"/>
        <v>#DIV/0!</v>
      </c>
      <c r="N464" s="26"/>
    </row>
    <row r="465" spans="1:17" s="27" customFormat="1" x14ac:dyDescent="0.25">
      <c r="A465" s="281" t="s">
        <v>348</v>
      </c>
      <c r="B465" s="282"/>
      <c r="C465" s="283"/>
      <c r="D465" s="31" t="s">
        <v>179</v>
      </c>
      <c r="E465" s="53">
        <f t="shared" ref="E465:N468" si="231">E466</f>
        <v>0</v>
      </c>
      <c r="F465" s="53">
        <f t="shared" si="231"/>
        <v>0</v>
      </c>
      <c r="G465" s="53">
        <f t="shared" si="231"/>
        <v>0</v>
      </c>
      <c r="H465" s="53">
        <f t="shared" si="231"/>
        <v>0</v>
      </c>
      <c r="I465" s="53">
        <f t="shared" si="231"/>
        <v>140000</v>
      </c>
      <c r="J465" s="53">
        <f t="shared" si="231"/>
        <v>134153.9</v>
      </c>
      <c r="K465" s="53">
        <f t="shared" si="231"/>
        <v>140000</v>
      </c>
      <c r="L465" s="53">
        <f t="shared" si="231"/>
        <v>5846.1</v>
      </c>
      <c r="M465" s="211">
        <f t="shared" si="229"/>
        <v>4.3577562784235129</v>
      </c>
      <c r="N465" s="53">
        <f t="shared" si="231"/>
        <v>140000</v>
      </c>
      <c r="O465"/>
      <c r="Q465"/>
    </row>
    <row r="466" spans="1:17" s="27" customFormat="1" x14ac:dyDescent="0.25">
      <c r="A466" s="309">
        <v>3</v>
      </c>
      <c r="B466" s="310"/>
      <c r="C466" s="311"/>
      <c r="D466" s="28" t="s">
        <v>14</v>
      </c>
      <c r="E466" s="25">
        <f t="shared" si="231"/>
        <v>0</v>
      </c>
      <c r="F466" s="25">
        <f t="shared" si="231"/>
        <v>0</v>
      </c>
      <c r="G466" s="25">
        <f t="shared" si="231"/>
        <v>0</v>
      </c>
      <c r="H466" s="25">
        <f t="shared" si="231"/>
        <v>0</v>
      </c>
      <c r="I466" s="25">
        <f t="shared" si="231"/>
        <v>140000</v>
      </c>
      <c r="J466" s="25">
        <f t="shared" si="231"/>
        <v>134153.9</v>
      </c>
      <c r="K466" s="25">
        <f t="shared" si="231"/>
        <v>140000</v>
      </c>
      <c r="L466" s="25">
        <f t="shared" si="231"/>
        <v>5846.1</v>
      </c>
      <c r="M466" s="211">
        <f t="shared" si="229"/>
        <v>4.3577562784235129</v>
      </c>
      <c r="N466" s="25">
        <f t="shared" si="231"/>
        <v>140000</v>
      </c>
    </row>
    <row r="467" spans="1:17" s="27" customFormat="1" x14ac:dyDescent="0.25">
      <c r="A467" s="293">
        <v>32</v>
      </c>
      <c r="B467" s="299"/>
      <c r="C467" s="300"/>
      <c r="D467" s="28" t="s">
        <v>25</v>
      </c>
      <c r="E467" s="25">
        <f t="shared" si="231"/>
        <v>0</v>
      </c>
      <c r="F467" s="25">
        <f t="shared" si="231"/>
        <v>0</v>
      </c>
      <c r="G467" s="25">
        <f t="shared" si="231"/>
        <v>0</v>
      </c>
      <c r="H467" s="25">
        <f t="shared" si="231"/>
        <v>0</v>
      </c>
      <c r="I467" s="25">
        <f t="shared" si="231"/>
        <v>140000</v>
      </c>
      <c r="J467" s="25">
        <f t="shared" si="231"/>
        <v>134153.9</v>
      </c>
      <c r="K467" s="25">
        <f t="shared" si="231"/>
        <v>140000</v>
      </c>
      <c r="L467" s="25">
        <f t="shared" si="231"/>
        <v>5846.1</v>
      </c>
      <c r="M467" s="211">
        <f t="shared" si="229"/>
        <v>4.3577562784235129</v>
      </c>
      <c r="N467" s="25">
        <f t="shared" si="231"/>
        <v>140000</v>
      </c>
    </row>
    <row r="468" spans="1:17" s="27" customFormat="1" hidden="1" x14ac:dyDescent="0.25">
      <c r="A468" s="293">
        <v>322</v>
      </c>
      <c r="B468" s="299"/>
      <c r="C468" s="300"/>
      <c r="D468" s="28" t="s">
        <v>71</v>
      </c>
      <c r="E468" s="25">
        <f t="shared" si="231"/>
        <v>0</v>
      </c>
      <c r="F468" s="25">
        <f t="shared" si="231"/>
        <v>0</v>
      </c>
      <c r="G468" s="25">
        <f t="shared" si="231"/>
        <v>0</v>
      </c>
      <c r="H468" s="25">
        <f t="shared" si="231"/>
        <v>0</v>
      </c>
      <c r="I468" s="25">
        <f t="shared" si="231"/>
        <v>140000</v>
      </c>
      <c r="J468" s="25">
        <f t="shared" si="231"/>
        <v>134153.9</v>
      </c>
      <c r="K468" s="25">
        <f t="shared" si="231"/>
        <v>140000</v>
      </c>
      <c r="L468" s="25">
        <f t="shared" si="231"/>
        <v>5846.1</v>
      </c>
      <c r="M468" s="211">
        <f t="shared" si="229"/>
        <v>4.3577562784235129</v>
      </c>
      <c r="N468" s="25">
        <f t="shared" si="231"/>
        <v>140000</v>
      </c>
    </row>
    <row r="469" spans="1:17" hidden="1" x14ac:dyDescent="0.25">
      <c r="A469" s="296">
        <v>3222</v>
      </c>
      <c r="B469" s="301"/>
      <c r="C469" s="302"/>
      <c r="D469" s="29" t="s">
        <v>83</v>
      </c>
      <c r="E469" s="26"/>
      <c r="F469" s="26"/>
      <c r="G469" s="26"/>
      <c r="H469" s="26"/>
      <c r="I469" s="26">
        <v>140000</v>
      </c>
      <c r="J469" s="26">
        <v>134153.9</v>
      </c>
      <c r="K469" s="26">
        <v>140000</v>
      </c>
      <c r="L469" s="26">
        <v>5846.1</v>
      </c>
      <c r="M469" s="211">
        <f t="shared" si="229"/>
        <v>4.3577562784235129</v>
      </c>
      <c r="N469" s="26">
        <v>140000</v>
      </c>
      <c r="O469" s="27"/>
      <c r="Q469" s="27"/>
    </row>
    <row r="470" spans="1:17" s="27" customFormat="1" x14ac:dyDescent="0.25">
      <c r="A470" s="278" t="s">
        <v>142</v>
      </c>
      <c r="B470" s="279"/>
      <c r="C470" s="280"/>
      <c r="D470" s="30" t="s">
        <v>186</v>
      </c>
      <c r="E470" s="52">
        <f>E471+E486+E514</f>
        <v>4935.04</v>
      </c>
      <c r="F470" s="52">
        <f t="shared" ref="F470:K470" si="232">F471+F486+F514</f>
        <v>58000</v>
      </c>
      <c r="G470" s="52">
        <f t="shared" si="232"/>
        <v>7697.9228880483097</v>
      </c>
      <c r="H470" s="52">
        <f t="shared" si="232"/>
        <v>0</v>
      </c>
      <c r="I470" s="52"/>
      <c r="J470" s="52">
        <f t="shared" si="232"/>
        <v>0</v>
      </c>
      <c r="K470" s="52">
        <f t="shared" si="232"/>
        <v>0</v>
      </c>
      <c r="L470" s="52">
        <f t="shared" ref="L470:N470" si="233">L471+L486+L514</f>
        <v>0</v>
      </c>
      <c r="M470" s="211" t="e">
        <f t="shared" si="229"/>
        <v>#DIV/0!</v>
      </c>
      <c r="N470" s="52">
        <f t="shared" si="233"/>
        <v>0</v>
      </c>
      <c r="O470"/>
      <c r="Q470"/>
    </row>
    <row r="471" spans="1:17" s="27" customFormat="1" x14ac:dyDescent="0.25">
      <c r="A471" s="281" t="s">
        <v>178</v>
      </c>
      <c r="B471" s="282"/>
      <c r="C471" s="283"/>
      <c r="D471" s="31" t="s">
        <v>179</v>
      </c>
      <c r="E471" s="53">
        <f>E472+E482</f>
        <v>331.81</v>
      </c>
      <c r="F471" s="53">
        <f t="shared" ref="F471:K471" si="234">F472+F482</f>
        <v>5000</v>
      </c>
      <c r="G471" s="53">
        <f t="shared" si="234"/>
        <v>663.61404207313024</v>
      </c>
      <c r="H471" s="53">
        <f t="shared" si="234"/>
        <v>0</v>
      </c>
      <c r="I471" s="53"/>
      <c r="J471" s="53">
        <f t="shared" si="234"/>
        <v>0</v>
      </c>
      <c r="K471" s="53">
        <f t="shared" si="234"/>
        <v>0</v>
      </c>
      <c r="L471" s="53">
        <f t="shared" ref="L471:N471" si="235">L472+L482</f>
        <v>0</v>
      </c>
      <c r="M471" s="211" t="e">
        <f t="shared" si="229"/>
        <v>#DIV/0!</v>
      </c>
      <c r="N471" s="53">
        <f t="shared" si="235"/>
        <v>0</v>
      </c>
    </row>
    <row r="472" spans="1:17" s="27" customFormat="1" x14ac:dyDescent="0.25">
      <c r="A472" s="309">
        <v>3</v>
      </c>
      <c r="B472" s="310"/>
      <c r="C472" s="311"/>
      <c r="D472" s="28" t="s">
        <v>14</v>
      </c>
      <c r="E472" s="25">
        <f>E473</f>
        <v>331.81</v>
      </c>
      <c r="F472" s="25">
        <f t="shared" ref="F472:N472" si="236">F473</f>
        <v>5000</v>
      </c>
      <c r="G472" s="25">
        <f t="shared" si="236"/>
        <v>663.61404207313024</v>
      </c>
      <c r="H472" s="25">
        <f t="shared" si="236"/>
        <v>0</v>
      </c>
      <c r="I472" s="25"/>
      <c r="J472" s="25">
        <f t="shared" si="236"/>
        <v>0</v>
      </c>
      <c r="K472" s="25">
        <f t="shared" si="236"/>
        <v>0</v>
      </c>
      <c r="L472" s="25">
        <f t="shared" si="236"/>
        <v>0</v>
      </c>
      <c r="M472" s="211" t="e">
        <f t="shared" si="229"/>
        <v>#DIV/0!</v>
      </c>
      <c r="N472" s="25">
        <f t="shared" si="236"/>
        <v>0</v>
      </c>
    </row>
    <row r="473" spans="1:17" s="27" customFormat="1" x14ac:dyDescent="0.25">
      <c r="A473" s="293">
        <v>32</v>
      </c>
      <c r="B473" s="299"/>
      <c r="C473" s="300"/>
      <c r="D473" s="28" t="s">
        <v>25</v>
      </c>
      <c r="E473" s="25">
        <f>E474+E476+E480</f>
        <v>331.81</v>
      </c>
      <c r="F473" s="25">
        <f t="shared" ref="F473:K473" si="237">F474+F476+F480</f>
        <v>5000</v>
      </c>
      <c r="G473" s="25">
        <f t="shared" si="237"/>
        <v>663.61404207313024</v>
      </c>
      <c r="H473" s="25">
        <f t="shared" si="237"/>
        <v>0</v>
      </c>
      <c r="I473" s="25"/>
      <c r="J473" s="25">
        <f t="shared" si="237"/>
        <v>0</v>
      </c>
      <c r="K473" s="25">
        <f t="shared" si="237"/>
        <v>0</v>
      </c>
      <c r="L473" s="25">
        <f t="shared" ref="L473:N473" si="238">L474+L476+L480</f>
        <v>0</v>
      </c>
      <c r="M473" s="211" t="e">
        <f t="shared" si="229"/>
        <v>#DIV/0!</v>
      </c>
      <c r="N473" s="25">
        <f t="shared" si="238"/>
        <v>0</v>
      </c>
    </row>
    <row r="474" spans="1:17" s="27" customFormat="1" hidden="1" x14ac:dyDescent="0.25">
      <c r="A474" s="293">
        <v>321</v>
      </c>
      <c r="B474" s="299"/>
      <c r="C474" s="300"/>
      <c r="D474" s="28" t="s">
        <v>69</v>
      </c>
      <c r="E474" s="25">
        <f>E475</f>
        <v>0</v>
      </c>
      <c r="F474" s="25">
        <f t="shared" ref="F474:N474" si="239">F475</f>
        <v>0</v>
      </c>
      <c r="G474" s="25">
        <f t="shared" si="239"/>
        <v>0</v>
      </c>
      <c r="H474" s="25">
        <f t="shared" si="239"/>
        <v>0</v>
      </c>
      <c r="I474" s="25"/>
      <c r="J474" s="25">
        <f t="shared" si="239"/>
        <v>0</v>
      </c>
      <c r="K474" s="25">
        <f t="shared" si="239"/>
        <v>0</v>
      </c>
      <c r="L474" s="25">
        <f t="shared" si="239"/>
        <v>0</v>
      </c>
      <c r="M474" s="211" t="e">
        <f t="shared" si="229"/>
        <v>#DIV/0!</v>
      </c>
      <c r="N474" s="25">
        <f t="shared" si="239"/>
        <v>0</v>
      </c>
    </row>
    <row r="475" spans="1:17" hidden="1" x14ac:dyDescent="0.25">
      <c r="A475" s="296">
        <v>3211</v>
      </c>
      <c r="B475" s="301"/>
      <c r="C475" s="302"/>
      <c r="D475" s="29" t="s">
        <v>79</v>
      </c>
      <c r="E475" s="26"/>
      <c r="F475" s="26"/>
      <c r="G475" s="26"/>
      <c r="H475" s="26"/>
      <c r="I475" s="26"/>
      <c r="J475" s="26"/>
      <c r="K475" s="26"/>
      <c r="L475" s="26"/>
      <c r="M475" s="211" t="e">
        <f t="shared" si="229"/>
        <v>#DIV/0!</v>
      </c>
      <c r="N475" s="26"/>
      <c r="O475" s="27"/>
      <c r="Q475" s="27"/>
    </row>
    <row r="476" spans="1:17" s="27" customFormat="1" hidden="1" x14ac:dyDescent="0.25">
      <c r="A476" s="293">
        <v>323</v>
      </c>
      <c r="B476" s="299"/>
      <c r="C476" s="300"/>
      <c r="D476" s="28" t="s">
        <v>84</v>
      </c>
      <c r="E476" s="25">
        <f>E477+E478+E479</f>
        <v>0</v>
      </c>
      <c r="F476" s="25">
        <f t="shared" ref="F476:K476" si="240">F477+F478+F479</f>
        <v>0</v>
      </c>
      <c r="G476" s="25">
        <f t="shared" si="240"/>
        <v>0</v>
      </c>
      <c r="H476" s="25">
        <f t="shared" si="240"/>
        <v>0</v>
      </c>
      <c r="I476" s="25"/>
      <c r="J476" s="25">
        <f t="shared" si="240"/>
        <v>0</v>
      </c>
      <c r="K476" s="25">
        <f t="shared" si="240"/>
        <v>0</v>
      </c>
      <c r="L476" s="25">
        <f t="shared" ref="L476:N476" si="241">L477+L478+L479</f>
        <v>0</v>
      </c>
      <c r="M476" s="211" t="e">
        <f t="shared" si="229"/>
        <v>#DIV/0!</v>
      </c>
      <c r="N476" s="25">
        <f t="shared" si="241"/>
        <v>0</v>
      </c>
      <c r="O476"/>
      <c r="Q476"/>
    </row>
    <row r="477" spans="1:17" hidden="1" x14ac:dyDescent="0.25">
      <c r="A477" s="296">
        <v>3231</v>
      </c>
      <c r="B477" s="301"/>
      <c r="C477" s="302"/>
      <c r="D477" s="29" t="s">
        <v>126</v>
      </c>
      <c r="E477" s="26"/>
      <c r="F477" s="26"/>
      <c r="G477" s="26"/>
      <c r="H477" s="26"/>
      <c r="I477" s="26"/>
      <c r="J477" s="26"/>
      <c r="K477" s="26"/>
      <c r="L477" s="26"/>
      <c r="M477" s="211" t="e">
        <f t="shared" si="229"/>
        <v>#DIV/0!</v>
      </c>
      <c r="N477" s="26"/>
      <c r="O477" s="27"/>
      <c r="Q477" s="27"/>
    </row>
    <row r="478" spans="1:17" hidden="1" x14ac:dyDescent="0.25">
      <c r="A478" s="296">
        <v>3237</v>
      </c>
      <c r="B478" s="301"/>
      <c r="C478" s="302"/>
      <c r="D478" s="29" t="s">
        <v>85</v>
      </c>
      <c r="E478" s="26"/>
      <c r="F478" s="26"/>
      <c r="G478" s="26"/>
      <c r="H478" s="26"/>
      <c r="I478" s="26"/>
      <c r="J478" s="26"/>
      <c r="K478" s="26"/>
      <c r="L478" s="26"/>
      <c r="M478" s="211" t="e">
        <f t="shared" si="229"/>
        <v>#DIV/0!</v>
      </c>
      <c r="N478" s="26"/>
    </row>
    <row r="479" spans="1:17" hidden="1" x14ac:dyDescent="0.25">
      <c r="A479" s="296">
        <v>3239</v>
      </c>
      <c r="B479" s="301"/>
      <c r="C479" s="302"/>
      <c r="D479" s="29" t="s">
        <v>105</v>
      </c>
      <c r="E479" s="26"/>
      <c r="F479" s="26"/>
      <c r="G479" s="26"/>
      <c r="H479" s="26"/>
      <c r="I479" s="26"/>
      <c r="J479" s="26"/>
      <c r="K479" s="26"/>
      <c r="L479" s="26"/>
      <c r="M479" s="211" t="e">
        <f t="shared" si="229"/>
        <v>#DIV/0!</v>
      </c>
      <c r="N479" s="26"/>
    </row>
    <row r="480" spans="1:17" s="27" customFormat="1" ht="25.5" hidden="1" x14ac:dyDescent="0.25">
      <c r="A480" s="293">
        <v>329</v>
      </c>
      <c r="B480" s="299"/>
      <c r="C480" s="300"/>
      <c r="D480" s="28" t="s">
        <v>74</v>
      </c>
      <c r="E480" s="25">
        <f>E481</f>
        <v>331.81</v>
      </c>
      <c r="F480" s="25">
        <f t="shared" ref="F480:N480" si="242">F481</f>
        <v>5000</v>
      </c>
      <c r="G480" s="25">
        <f t="shared" si="242"/>
        <v>663.61404207313024</v>
      </c>
      <c r="H480" s="25">
        <f t="shared" si="242"/>
        <v>0</v>
      </c>
      <c r="I480" s="25"/>
      <c r="J480" s="25">
        <f t="shared" si="242"/>
        <v>0</v>
      </c>
      <c r="K480" s="25">
        <f t="shared" si="242"/>
        <v>0</v>
      </c>
      <c r="L480" s="25">
        <f t="shared" si="242"/>
        <v>0</v>
      </c>
      <c r="M480" s="211" t="e">
        <f t="shared" si="229"/>
        <v>#DIV/0!</v>
      </c>
      <c r="N480" s="25">
        <f t="shared" si="242"/>
        <v>0</v>
      </c>
      <c r="O480"/>
      <c r="Q480"/>
    </row>
    <row r="481" spans="1:17" ht="25.5" hidden="1" x14ac:dyDescent="0.25">
      <c r="A481" s="296">
        <v>3299</v>
      </c>
      <c r="B481" s="301"/>
      <c r="C481" s="302"/>
      <c r="D481" s="29" t="s">
        <v>74</v>
      </c>
      <c r="E481" s="26">
        <v>331.81</v>
      </c>
      <c r="F481" s="26">
        <v>5000</v>
      </c>
      <c r="G481" s="26">
        <f>F481/7.5345</f>
        <v>663.61404207313024</v>
      </c>
      <c r="H481" s="26"/>
      <c r="I481" s="26"/>
      <c r="J481" s="26"/>
      <c r="K481" s="26"/>
      <c r="L481" s="26"/>
      <c r="M481" s="211" t="e">
        <f t="shared" si="229"/>
        <v>#DIV/0!</v>
      </c>
      <c r="N481" s="26"/>
      <c r="O481" s="27"/>
      <c r="Q481" s="27"/>
    </row>
    <row r="482" spans="1:17" s="27" customFormat="1" ht="25.5" x14ac:dyDescent="0.25">
      <c r="A482" s="309">
        <v>4</v>
      </c>
      <c r="B482" s="310"/>
      <c r="C482" s="311"/>
      <c r="D482" s="28" t="s">
        <v>16</v>
      </c>
      <c r="E482" s="25">
        <f t="shared" ref="E482:N484" si="243">E483</f>
        <v>0</v>
      </c>
      <c r="F482" s="25">
        <f t="shared" si="243"/>
        <v>0</v>
      </c>
      <c r="G482" s="25">
        <f t="shared" si="243"/>
        <v>0</v>
      </c>
      <c r="H482" s="25">
        <f t="shared" si="243"/>
        <v>0</v>
      </c>
      <c r="I482" s="25"/>
      <c r="J482" s="25">
        <f t="shared" si="243"/>
        <v>0</v>
      </c>
      <c r="K482" s="25">
        <f t="shared" si="243"/>
        <v>0</v>
      </c>
      <c r="L482" s="25">
        <f t="shared" si="243"/>
        <v>0</v>
      </c>
      <c r="M482" s="211" t="e">
        <f t="shared" si="229"/>
        <v>#DIV/0!</v>
      </c>
      <c r="N482" s="25">
        <f t="shared" si="243"/>
        <v>0</v>
      </c>
      <c r="O482"/>
      <c r="Q482"/>
    </row>
    <row r="483" spans="1:17" s="27" customFormat="1" ht="38.25" x14ac:dyDescent="0.25">
      <c r="A483" s="293">
        <v>42</v>
      </c>
      <c r="B483" s="299"/>
      <c r="C483" s="300"/>
      <c r="D483" s="28" t="s">
        <v>35</v>
      </c>
      <c r="E483" s="25">
        <f t="shared" si="243"/>
        <v>0</v>
      </c>
      <c r="F483" s="25">
        <f t="shared" si="243"/>
        <v>0</v>
      </c>
      <c r="G483" s="25">
        <f t="shared" si="243"/>
        <v>0</v>
      </c>
      <c r="H483" s="25">
        <f t="shared" si="243"/>
        <v>0</v>
      </c>
      <c r="I483" s="25"/>
      <c r="J483" s="25">
        <f t="shared" si="243"/>
        <v>0</v>
      </c>
      <c r="K483" s="25">
        <f t="shared" si="243"/>
        <v>0</v>
      </c>
      <c r="L483" s="25">
        <f t="shared" si="243"/>
        <v>0</v>
      </c>
      <c r="M483" s="211" t="e">
        <f t="shared" si="229"/>
        <v>#DIV/0!</v>
      </c>
      <c r="N483" s="25">
        <f t="shared" si="243"/>
        <v>0</v>
      </c>
    </row>
    <row r="484" spans="1:17" s="27" customFormat="1" hidden="1" x14ac:dyDescent="0.25">
      <c r="A484" s="293">
        <v>422</v>
      </c>
      <c r="B484" s="299"/>
      <c r="C484" s="300"/>
      <c r="D484" s="28" t="s">
        <v>86</v>
      </c>
      <c r="E484" s="25">
        <f t="shared" si="243"/>
        <v>0</v>
      </c>
      <c r="F484" s="25">
        <f t="shared" si="243"/>
        <v>0</v>
      </c>
      <c r="G484" s="25">
        <f t="shared" si="243"/>
        <v>0</v>
      </c>
      <c r="H484" s="25">
        <f t="shared" si="243"/>
        <v>0</v>
      </c>
      <c r="I484" s="25"/>
      <c r="J484" s="25">
        <f t="shared" si="243"/>
        <v>0</v>
      </c>
      <c r="K484" s="25">
        <f t="shared" si="243"/>
        <v>0</v>
      </c>
      <c r="L484" s="25">
        <f t="shared" si="243"/>
        <v>0</v>
      </c>
      <c r="M484" s="211" t="e">
        <f t="shared" si="229"/>
        <v>#DIV/0!</v>
      </c>
      <c r="N484" s="25">
        <f t="shared" si="243"/>
        <v>0</v>
      </c>
    </row>
    <row r="485" spans="1:17" hidden="1" x14ac:dyDescent="0.25">
      <c r="A485" s="296">
        <v>4226</v>
      </c>
      <c r="B485" s="301"/>
      <c r="C485" s="302"/>
      <c r="D485" s="29" t="s">
        <v>187</v>
      </c>
      <c r="E485" s="26"/>
      <c r="F485" s="26"/>
      <c r="G485" s="26"/>
      <c r="H485" s="26"/>
      <c r="I485" s="26"/>
      <c r="J485" s="26"/>
      <c r="K485" s="26"/>
      <c r="L485" s="26"/>
      <c r="M485" s="211" t="e">
        <f t="shared" si="229"/>
        <v>#DIV/0!</v>
      </c>
      <c r="N485" s="26"/>
      <c r="O485" s="27"/>
      <c r="Q485" s="27"/>
    </row>
    <row r="486" spans="1:17" s="27" customFormat="1" x14ac:dyDescent="0.25">
      <c r="A486" s="281" t="s">
        <v>180</v>
      </c>
      <c r="B486" s="282"/>
      <c r="C486" s="283"/>
      <c r="D486" s="31" t="s">
        <v>181</v>
      </c>
      <c r="E486" s="53">
        <f t="shared" ref="E486:K486" si="244">E487+E510</f>
        <v>4603.2299999999996</v>
      </c>
      <c r="F486" s="53">
        <f t="shared" si="244"/>
        <v>38000</v>
      </c>
      <c r="G486" s="53">
        <f t="shared" si="244"/>
        <v>5043.4667197557892</v>
      </c>
      <c r="H486" s="53">
        <f t="shared" si="244"/>
        <v>0</v>
      </c>
      <c r="I486" s="53"/>
      <c r="J486" s="53">
        <f t="shared" si="244"/>
        <v>0</v>
      </c>
      <c r="K486" s="53">
        <f t="shared" si="244"/>
        <v>0</v>
      </c>
      <c r="L486" s="53">
        <f t="shared" ref="L486:N486" si="245">L487+L510</f>
        <v>0</v>
      </c>
      <c r="M486" s="211" t="e">
        <f t="shared" si="229"/>
        <v>#DIV/0!</v>
      </c>
      <c r="N486" s="53">
        <f t="shared" si="245"/>
        <v>0</v>
      </c>
      <c r="O486"/>
      <c r="Q486"/>
    </row>
    <row r="487" spans="1:17" s="27" customFormat="1" x14ac:dyDescent="0.25">
      <c r="A487" s="309">
        <v>3</v>
      </c>
      <c r="B487" s="310"/>
      <c r="C487" s="311"/>
      <c r="D487" s="28" t="s">
        <v>14</v>
      </c>
      <c r="E487" s="25">
        <f>E488+E495</f>
        <v>4603.2299999999996</v>
      </c>
      <c r="F487" s="25">
        <f t="shared" ref="F487:K487" si="246">F488+F495</f>
        <v>38000</v>
      </c>
      <c r="G487" s="25">
        <f t="shared" si="246"/>
        <v>5043.4667197557892</v>
      </c>
      <c r="H487" s="25">
        <f t="shared" si="246"/>
        <v>0</v>
      </c>
      <c r="I487" s="25"/>
      <c r="J487" s="25">
        <f t="shared" si="246"/>
        <v>0</v>
      </c>
      <c r="K487" s="25">
        <f t="shared" si="246"/>
        <v>0</v>
      </c>
      <c r="L487" s="25">
        <f t="shared" ref="L487:N487" si="247">L488+L495</f>
        <v>0</v>
      </c>
      <c r="M487" s="211" t="e">
        <f t="shared" si="229"/>
        <v>#DIV/0!</v>
      </c>
      <c r="N487" s="25">
        <f t="shared" si="247"/>
        <v>0</v>
      </c>
    </row>
    <row r="488" spans="1:17" s="27" customFormat="1" x14ac:dyDescent="0.25">
      <c r="A488" s="293">
        <v>31</v>
      </c>
      <c r="B488" s="299"/>
      <c r="C488" s="300"/>
      <c r="D488" s="28" t="s">
        <v>15</v>
      </c>
      <c r="E488" s="25">
        <f>E489+E491+E493</f>
        <v>652.28</v>
      </c>
      <c r="F488" s="25">
        <f>F489+F491</f>
        <v>2350</v>
      </c>
      <c r="G488" s="25">
        <f>G489+G491</f>
        <v>311.89859977437123</v>
      </c>
      <c r="H488" s="25">
        <f>H493</f>
        <v>0</v>
      </c>
      <c r="I488" s="25"/>
      <c r="J488" s="25">
        <f>J493</f>
        <v>0</v>
      </c>
      <c r="K488" s="25">
        <f>K493</f>
        <v>0</v>
      </c>
      <c r="L488" s="25">
        <f>L493</f>
        <v>0</v>
      </c>
      <c r="M488" s="211" t="e">
        <f t="shared" si="229"/>
        <v>#DIV/0!</v>
      </c>
      <c r="N488" s="25">
        <f>N493</f>
        <v>0</v>
      </c>
    </row>
    <row r="489" spans="1:17" s="27" customFormat="1" hidden="1" x14ac:dyDescent="0.25">
      <c r="A489" s="293">
        <v>311</v>
      </c>
      <c r="B489" s="299"/>
      <c r="C489" s="300"/>
      <c r="D489" s="28" t="s">
        <v>64</v>
      </c>
      <c r="E489" s="25">
        <f>E490</f>
        <v>559.9</v>
      </c>
      <c r="F489" s="25">
        <f>F490</f>
        <v>2000</v>
      </c>
      <c r="G489" s="25">
        <f>G490</f>
        <v>265.44561682925212</v>
      </c>
      <c r="H489" s="25"/>
      <c r="I489" s="25"/>
      <c r="J489" s="25"/>
      <c r="K489" s="25"/>
      <c r="L489" s="25"/>
      <c r="M489" s="211" t="e">
        <f t="shared" si="229"/>
        <v>#DIV/0!</v>
      </c>
      <c r="N489" s="25"/>
    </row>
    <row r="490" spans="1:17" s="27" customFormat="1" hidden="1" x14ac:dyDescent="0.25">
      <c r="A490" s="296">
        <v>3111</v>
      </c>
      <c r="B490" s="301"/>
      <c r="C490" s="302"/>
      <c r="D490" s="29" t="s">
        <v>65</v>
      </c>
      <c r="E490" s="26">
        <v>559.9</v>
      </c>
      <c r="F490" s="26">
        <v>2000</v>
      </c>
      <c r="G490" s="26">
        <f>F490/7.5345</f>
        <v>265.44561682925212</v>
      </c>
      <c r="H490" s="26"/>
      <c r="I490" s="26"/>
      <c r="J490" s="26"/>
      <c r="K490" s="26"/>
      <c r="L490" s="26"/>
      <c r="M490" s="211" t="e">
        <f t="shared" si="229"/>
        <v>#DIV/0!</v>
      </c>
      <c r="N490" s="26"/>
    </row>
    <row r="491" spans="1:17" s="27" customFormat="1" hidden="1" x14ac:dyDescent="0.25">
      <c r="A491" s="293">
        <v>313</v>
      </c>
      <c r="B491" s="299"/>
      <c r="C491" s="300"/>
      <c r="D491" s="28" t="s">
        <v>67</v>
      </c>
      <c r="E491" s="25">
        <f>E492</f>
        <v>92.38</v>
      </c>
      <c r="F491" s="25">
        <f>F492</f>
        <v>350</v>
      </c>
      <c r="G491" s="25">
        <f>G492</f>
        <v>46.452982945119118</v>
      </c>
      <c r="H491" s="25"/>
      <c r="I491" s="25"/>
      <c r="J491" s="25"/>
      <c r="K491" s="25"/>
      <c r="L491" s="25"/>
      <c r="M491" s="211" t="e">
        <f t="shared" si="229"/>
        <v>#DIV/0!</v>
      </c>
      <c r="N491" s="25"/>
    </row>
    <row r="492" spans="1:17" s="27" customFormat="1" ht="25.5" hidden="1" x14ac:dyDescent="0.25">
      <c r="A492" s="296">
        <v>3132</v>
      </c>
      <c r="B492" s="301"/>
      <c r="C492" s="302"/>
      <c r="D492" s="29" t="s">
        <v>68</v>
      </c>
      <c r="E492" s="26">
        <v>92.38</v>
      </c>
      <c r="F492" s="26">
        <v>350</v>
      </c>
      <c r="G492" s="26">
        <f>F492/7.5345</f>
        <v>46.452982945119118</v>
      </c>
      <c r="H492" s="26"/>
      <c r="I492" s="26"/>
      <c r="J492" s="26"/>
      <c r="K492" s="26"/>
      <c r="L492" s="26"/>
      <c r="M492" s="211" t="e">
        <f t="shared" si="229"/>
        <v>#DIV/0!</v>
      </c>
      <c r="N492" s="26"/>
    </row>
    <row r="493" spans="1:17" s="27" customFormat="1" hidden="1" x14ac:dyDescent="0.25">
      <c r="A493" s="293">
        <v>312</v>
      </c>
      <c r="B493" s="299"/>
      <c r="C493" s="300"/>
      <c r="D493" s="28" t="s">
        <v>66</v>
      </c>
      <c r="E493" s="25">
        <f>E494</f>
        <v>0</v>
      </c>
      <c r="F493" s="25">
        <f t="shared" ref="F493:N493" si="248">F494</f>
        <v>0</v>
      </c>
      <c r="G493" s="25">
        <f t="shared" si="248"/>
        <v>0</v>
      </c>
      <c r="H493" s="25">
        <f t="shared" si="248"/>
        <v>0</v>
      </c>
      <c r="I493" s="25"/>
      <c r="J493" s="25">
        <f t="shared" si="248"/>
        <v>0</v>
      </c>
      <c r="K493" s="25">
        <f t="shared" si="248"/>
        <v>0</v>
      </c>
      <c r="L493" s="25">
        <f t="shared" si="248"/>
        <v>0</v>
      </c>
      <c r="M493" s="211" t="e">
        <f t="shared" si="229"/>
        <v>#DIV/0!</v>
      </c>
      <c r="N493" s="25">
        <f t="shared" si="248"/>
        <v>0</v>
      </c>
    </row>
    <row r="494" spans="1:17" hidden="1" x14ac:dyDescent="0.25">
      <c r="A494" s="296">
        <v>3121</v>
      </c>
      <c r="B494" s="301"/>
      <c r="C494" s="302"/>
      <c r="D494" s="29" t="s">
        <v>66</v>
      </c>
      <c r="E494" s="26"/>
      <c r="F494" s="26"/>
      <c r="G494" s="26"/>
      <c r="H494" s="26"/>
      <c r="I494" s="26"/>
      <c r="J494" s="26"/>
      <c r="K494" s="26"/>
      <c r="L494" s="26"/>
      <c r="M494" s="211" t="e">
        <f t="shared" si="229"/>
        <v>#DIV/0!</v>
      </c>
      <c r="N494" s="26"/>
      <c r="O494" s="27"/>
      <c r="Q494" s="27"/>
    </row>
    <row r="495" spans="1:17" s="27" customFormat="1" x14ac:dyDescent="0.25">
      <c r="A495" s="293">
        <v>32</v>
      </c>
      <c r="B495" s="299"/>
      <c r="C495" s="300"/>
      <c r="D495" s="28" t="s">
        <v>25</v>
      </c>
      <c r="E495" s="25">
        <f>E496+E500+E505+E508</f>
        <v>3950.95</v>
      </c>
      <c r="F495" s="25">
        <f t="shared" ref="F495:K495" si="249">F496+F500+F505+F508</f>
        <v>35650</v>
      </c>
      <c r="G495" s="25">
        <f t="shared" si="249"/>
        <v>4731.568119981418</v>
      </c>
      <c r="H495" s="25">
        <f t="shared" si="249"/>
        <v>0</v>
      </c>
      <c r="I495" s="25"/>
      <c r="J495" s="25">
        <f t="shared" si="249"/>
        <v>0</v>
      </c>
      <c r="K495" s="25">
        <f t="shared" si="249"/>
        <v>0</v>
      </c>
      <c r="L495" s="25">
        <f t="shared" ref="L495:N495" si="250">L496+L500+L505+L508</f>
        <v>0</v>
      </c>
      <c r="M495" s="211" t="e">
        <f t="shared" si="229"/>
        <v>#DIV/0!</v>
      </c>
      <c r="N495" s="25">
        <f t="shared" si="250"/>
        <v>0</v>
      </c>
      <c r="O495"/>
      <c r="Q495"/>
    </row>
    <row r="496" spans="1:17" s="27" customFormat="1" hidden="1" x14ac:dyDescent="0.25">
      <c r="A496" s="293">
        <v>321</v>
      </c>
      <c r="B496" s="299"/>
      <c r="C496" s="300"/>
      <c r="D496" s="28" t="s">
        <v>69</v>
      </c>
      <c r="E496" s="25">
        <f>E497+E498</f>
        <v>397.13</v>
      </c>
      <c r="F496" s="25">
        <f>F497+F498+F499</f>
        <v>6000</v>
      </c>
      <c r="G496" s="25">
        <f>G497+G498+G499</f>
        <v>796.33685048775624</v>
      </c>
      <c r="H496" s="25">
        <f t="shared" ref="H496:K496" si="251">H497+H498</f>
        <v>0</v>
      </c>
      <c r="I496" s="25"/>
      <c r="J496" s="25">
        <f t="shared" si="251"/>
        <v>0</v>
      </c>
      <c r="K496" s="25">
        <f t="shared" si="251"/>
        <v>0</v>
      </c>
      <c r="L496" s="25">
        <f t="shared" ref="L496:N496" si="252">L497+L498</f>
        <v>0</v>
      </c>
      <c r="M496" s="211" t="e">
        <f t="shared" si="229"/>
        <v>#DIV/0!</v>
      </c>
      <c r="N496" s="25">
        <f t="shared" si="252"/>
        <v>0</v>
      </c>
    </row>
    <row r="497" spans="1:17" hidden="1" x14ac:dyDescent="0.25">
      <c r="A497" s="296">
        <v>3211</v>
      </c>
      <c r="B497" s="301"/>
      <c r="C497" s="302"/>
      <c r="D497" s="29" t="s">
        <v>79</v>
      </c>
      <c r="E497" s="26">
        <v>397.13</v>
      </c>
      <c r="F497" s="26">
        <v>3000</v>
      </c>
      <c r="G497" s="26">
        <f>F497/7.5345</f>
        <v>398.16842524387812</v>
      </c>
      <c r="H497" s="26"/>
      <c r="I497" s="26"/>
      <c r="J497" s="26"/>
      <c r="K497" s="26"/>
      <c r="L497" s="26"/>
      <c r="M497" s="211" t="e">
        <f t="shared" si="229"/>
        <v>#DIV/0!</v>
      </c>
      <c r="N497" s="26"/>
      <c r="O497" s="27"/>
      <c r="Q497" s="27"/>
    </row>
    <row r="498" spans="1:17" hidden="1" x14ac:dyDescent="0.25">
      <c r="A498" s="296">
        <v>3213</v>
      </c>
      <c r="B498" s="301"/>
      <c r="C498" s="302"/>
      <c r="D498" s="29" t="s">
        <v>80</v>
      </c>
      <c r="E498" s="26"/>
      <c r="F498" s="26">
        <v>2000</v>
      </c>
      <c r="G498" s="26">
        <f>F498/7.5345</f>
        <v>265.44561682925212</v>
      </c>
      <c r="H498" s="26"/>
      <c r="I498" s="26"/>
      <c r="J498" s="26"/>
      <c r="K498" s="26"/>
      <c r="L498" s="26"/>
      <c r="M498" s="211" t="e">
        <f t="shared" si="229"/>
        <v>#DIV/0!</v>
      </c>
      <c r="N498" s="26"/>
    </row>
    <row r="499" spans="1:17" ht="25.5" hidden="1" x14ac:dyDescent="0.25">
      <c r="A499" s="296">
        <v>3214</v>
      </c>
      <c r="B499" s="301"/>
      <c r="C499" s="302"/>
      <c r="D499" s="29" t="s">
        <v>81</v>
      </c>
      <c r="E499" s="26"/>
      <c r="F499" s="26">
        <v>1000</v>
      </c>
      <c r="G499" s="26">
        <f>F499/7.5345</f>
        <v>132.72280841462606</v>
      </c>
      <c r="H499" s="26"/>
      <c r="I499" s="26"/>
      <c r="J499" s="26"/>
      <c r="K499" s="26"/>
      <c r="L499" s="26"/>
      <c r="M499" s="211" t="e">
        <f t="shared" si="229"/>
        <v>#DIV/0!</v>
      </c>
      <c r="N499" s="26"/>
    </row>
    <row r="500" spans="1:17" s="27" customFormat="1" hidden="1" x14ac:dyDescent="0.25">
      <c r="A500" s="293">
        <v>322</v>
      </c>
      <c r="B500" s="299"/>
      <c r="C500" s="300"/>
      <c r="D500" s="28" t="s">
        <v>71</v>
      </c>
      <c r="E500" s="25">
        <f>SUM(E501:E504)</f>
        <v>505.96999999999997</v>
      </c>
      <c r="F500" s="25">
        <f>F504+F501+F502+F503</f>
        <v>11500</v>
      </c>
      <c r="G500" s="25">
        <f>G504+G501+G502+G503</f>
        <v>1526.3122967681995</v>
      </c>
      <c r="H500" s="25">
        <f t="shared" ref="H500:K500" si="253">H504</f>
        <v>0</v>
      </c>
      <c r="I500" s="25"/>
      <c r="J500" s="25">
        <f t="shared" si="253"/>
        <v>0</v>
      </c>
      <c r="K500" s="25">
        <f t="shared" si="253"/>
        <v>0</v>
      </c>
      <c r="L500" s="25">
        <f t="shared" ref="L500:N500" si="254">L504</f>
        <v>0</v>
      </c>
      <c r="M500" s="211" t="e">
        <f t="shared" si="229"/>
        <v>#DIV/0!</v>
      </c>
      <c r="N500" s="25">
        <f t="shared" si="254"/>
        <v>0</v>
      </c>
      <c r="O500"/>
      <c r="Q500"/>
    </row>
    <row r="501" spans="1:17" s="27" customFormat="1" ht="25.5" hidden="1" x14ac:dyDescent="0.25">
      <c r="A501" s="296">
        <v>3221</v>
      </c>
      <c r="B501" s="301"/>
      <c r="C501" s="302"/>
      <c r="D501" s="29" t="s">
        <v>123</v>
      </c>
      <c r="E501" s="26">
        <v>147.38999999999999</v>
      </c>
      <c r="F501" s="26">
        <v>2000</v>
      </c>
      <c r="G501" s="26">
        <f>F501/7.5345</f>
        <v>265.44561682925212</v>
      </c>
      <c r="H501" s="26"/>
      <c r="I501" s="26"/>
      <c r="J501" s="26"/>
      <c r="K501" s="26"/>
      <c r="L501" s="26"/>
      <c r="M501" s="211" t="e">
        <f t="shared" si="229"/>
        <v>#DIV/0!</v>
      </c>
      <c r="N501" s="26"/>
    </row>
    <row r="502" spans="1:17" s="27" customFormat="1" hidden="1" x14ac:dyDescent="0.25">
      <c r="A502" s="296">
        <v>3222</v>
      </c>
      <c r="B502" s="301"/>
      <c r="C502" s="302"/>
      <c r="D502" s="29" t="s">
        <v>83</v>
      </c>
      <c r="E502" s="26">
        <v>358.58</v>
      </c>
      <c r="F502" s="26">
        <v>6000</v>
      </c>
      <c r="G502" s="26">
        <f>F502/7.5345</f>
        <v>796.33685048775624</v>
      </c>
      <c r="H502" s="26"/>
      <c r="I502" s="26"/>
      <c r="J502" s="26"/>
      <c r="K502" s="26"/>
      <c r="L502" s="26"/>
      <c r="M502" s="211" t="e">
        <f t="shared" si="229"/>
        <v>#DIV/0!</v>
      </c>
      <c r="N502" s="26"/>
    </row>
    <row r="503" spans="1:17" s="27" customFormat="1" hidden="1" x14ac:dyDescent="0.25">
      <c r="A503" s="296">
        <v>3225</v>
      </c>
      <c r="B503" s="301"/>
      <c r="C503" s="302"/>
      <c r="D503" s="29" t="s">
        <v>72</v>
      </c>
      <c r="E503" s="26">
        <v>0</v>
      </c>
      <c r="F503" s="26">
        <v>500</v>
      </c>
      <c r="G503" s="26">
        <f>F503/7.5345</f>
        <v>66.361404207313029</v>
      </c>
      <c r="H503" s="26"/>
      <c r="I503" s="26"/>
      <c r="J503" s="26"/>
      <c r="K503" s="26"/>
      <c r="L503" s="26"/>
      <c r="M503" s="211" t="e">
        <f t="shared" si="229"/>
        <v>#DIV/0!</v>
      </c>
      <c r="N503" s="26"/>
    </row>
    <row r="504" spans="1:17" ht="25.5" hidden="1" x14ac:dyDescent="0.25">
      <c r="A504" s="296">
        <v>3227</v>
      </c>
      <c r="B504" s="301"/>
      <c r="C504" s="302"/>
      <c r="D504" s="29" t="s">
        <v>125</v>
      </c>
      <c r="E504" s="26">
        <v>0</v>
      </c>
      <c r="F504" s="26">
        <v>3000</v>
      </c>
      <c r="G504" s="26">
        <f>F504/7.5345</f>
        <v>398.16842524387812</v>
      </c>
      <c r="H504" s="26"/>
      <c r="I504" s="26"/>
      <c r="J504" s="26"/>
      <c r="K504" s="26"/>
      <c r="L504" s="26"/>
      <c r="M504" s="211" t="e">
        <f t="shared" si="229"/>
        <v>#DIV/0!</v>
      </c>
      <c r="N504" s="26"/>
      <c r="O504" s="27"/>
      <c r="Q504" s="27"/>
    </row>
    <row r="505" spans="1:17" s="27" customFormat="1" hidden="1" x14ac:dyDescent="0.25">
      <c r="A505" s="293">
        <v>323</v>
      </c>
      <c r="B505" s="299"/>
      <c r="C505" s="300"/>
      <c r="D505" s="28" t="s">
        <v>84</v>
      </c>
      <c r="E505" s="25">
        <f>E506+E507</f>
        <v>1029.53</v>
      </c>
      <c r="F505" s="25">
        <f t="shared" ref="F505:K505" si="255">F506+F507</f>
        <v>7500</v>
      </c>
      <c r="G505" s="25">
        <f t="shared" si="255"/>
        <v>995.42106310969541</v>
      </c>
      <c r="H505" s="25">
        <f t="shared" si="255"/>
        <v>0</v>
      </c>
      <c r="I505" s="25"/>
      <c r="J505" s="25">
        <f t="shared" si="255"/>
        <v>0</v>
      </c>
      <c r="K505" s="25">
        <f t="shared" si="255"/>
        <v>0</v>
      </c>
      <c r="L505" s="25">
        <f t="shared" ref="L505:N505" si="256">L506+L507</f>
        <v>0</v>
      </c>
      <c r="M505" s="211" t="e">
        <f t="shared" si="229"/>
        <v>#DIV/0!</v>
      </c>
      <c r="N505" s="25">
        <f t="shared" si="256"/>
        <v>0</v>
      </c>
      <c r="O505"/>
      <c r="Q505"/>
    </row>
    <row r="506" spans="1:17" ht="25.5" hidden="1" x14ac:dyDescent="0.25">
      <c r="A506" s="296">
        <v>3232</v>
      </c>
      <c r="B506" s="301"/>
      <c r="C506" s="302"/>
      <c r="D506" s="29" t="s">
        <v>132</v>
      </c>
      <c r="E506" s="26"/>
      <c r="F506" s="26">
        <v>500</v>
      </c>
      <c r="G506" s="26">
        <f>F506/7.5345</f>
        <v>66.361404207313029</v>
      </c>
      <c r="H506" s="26"/>
      <c r="I506" s="26"/>
      <c r="J506" s="26"/>
      <c r="K506" s="26"/>
      <c r="L506" s="26"/>
      <c r="M506" s="211" t="e">
        <f t="shared" si="229"/>
        <v>#DIV/0!</v>
      </c>
      <c r="N506" s="26"/>
      <c r="O506" s="27"/>
      <c r="Q506" s="27"/>
    </row>
    <row r="507" spans="1:17" hidden="1" x14ac:dyDescent="0.25">
      <c r="A507" s="296">
        <v>3237</v>
      </c>
      <c r="B507" s="301"/>
      <c r="C507" s="302"/>
      <c r="D507" s="29" t="s">
        <v>85</v>
      </c>
      <c r="E507" s="26">
        <v>1029.53</v>
      </c>
      <c r="F507" s="26">
        <v>7000</v>
      </c>
      <c r="G507" s="26">
        <f>F507/7.5345</f>
        <v>929.05965890238235</v>
      </c>
      <c r="H507" s="26"/>
      <c r="I507" s="26"/>
      <c r="J507" s="26"/>
      <c r="K507" s="26"/>
      <c r="L507" s="26"/>
      <c r="M507" s="211" t="e">
        <f t="shared" si="229"/>
        <v>#DIV/0!</v>
      </c>
      <c r="N507" s="26"/>
    </row>
    <row r="508" spans="1:17" s="27" customFormat="1" ht="25.5" hidden="1" x14ac:dyDescent="0.25">
      <c r="A508" s="293">
        <v>329</v>
      </c>
      <c r="B508" s="299"/>
      <c r="C508" s="300"/>
      <c r="D508" s="28" t="s">
        <v>74</v>
      </c>
      <c r="E508" s="25">
        <f>E509</f>
        <v>2018.32</v>
      </c>
      <c r="F508" s="25">
        <f t="shared" ref="F508:N508" si="257">F509</f>
        <v>10650</v>
      </c>
      <c r="G508" s="25">
        <f t="shared" si="257"/>
        <v>1413.4979096157674</v>
      </c>
      <c r="H508" s="25">
        <f t="shared" si="257"/>
        <v>0</v>
      </c>
      <c r="I508" s="25"/>
      <c r="J508" s="25">
        <f t="shared" si="257"/>
        <v>0</v>
      </c>
      <c r="K508" s="25">
        <f t="shared" si="257"/>
        <v>0</v>
      </c>
      <c r="L508" s="25">
        <f t="shared" si="257"/>
        <v>0</v>
      </c>
      <c r="M508" s="211" t="e">
        <f t="shared" si="229"/>
        <v>#DIV/0!</v>
      </c>
      <c r="N508" s="25">
        <f t="shared" si="257"/>
        <v>0</v>
      </c>
      <c r="O508"/>
      <c r="Q508"/>
    </row>
    <row r="509" spans="1:17" ht="25.5" hidden="1" x14ac:dyDescent="0.25">
      <c r="A509" s="296">
        <v>3299</v>
      </c>
      <c r="B509" s="301"/>
      <c r="C509" s="302"/>
      <c r="D509" s="29" t="s">
        <v>74</v>
      </c>
      <c r="E509" s="26">
        <v>2018.32</v>
      </c>
      <c r="F509" s="26">
        <v>10650</v>
      </c>
      <c r="G509" s="26">
        <f>F509/7.5345</f>
        <v>1413.4979096157674</v>
      </c>
      <c r="H509" s="26"/>
      <c r="I509" s="26"/>
      <c r="J509" s="26"/>
      <c r="K509" s="26"/>
      <c r="L509" s="26"/>
      <c r="M509" s="211" t="e">
        <f t="shared" si="229"/>
        <v>#DIV/0!</v>
      </c>
      <c r="N509" s="26"/>
      <c r="O509" s="27"/>
      <c r="Q509" s="27"/>
    </row>
    <row r="510" spans="1:17" s="27" customFormat="1" ht="25.5" x14ac:dyDescent="0.25">
      <c r="A510" s="309">
        <v>4</v>
      </c>
      <c r="B510" s="310"/>
      <c r="C510" s="311"/>
      <c r="D510" s="28" t="s">
        <v>16</v>
      </c>
      <c r="E510" s="25">
        <f t="shared" ref="E510:N512" si="258">E511</f>
        <v>0</v>
      </c>
      <c r="F510" s="25">
        <f t="shared" si="258"/>
        <v>0</v>
      </c>
      <c r="G510" s="25">
        <f t="shared" si="258"/>
        <v>0</v>
      </c>
      <c r="H510" s="25">
        <f t="shared" si="258"/>
        <v>0</v>
      </c>
      <c r="I510" s="25"/>
      <c r="J510" s="25">
        <f t="shared" si="258"/>
        <v>0</v>
      </c>
      <c r="K510" s="25">
        <f t="shared" si="258"/>
        <v>0</v>
      </c>
      <c r="L510" s="25">
        <f t="shared" si="258"/>
        <v>0</v>
      </c>
      <c r="M510" s="211" t="e">
        <f t="shared" si="229"/>
        <v>#DIV/0!</v>
      </c>
      <c r="N510" s="25">
        <f t="shared" si="258"/>
        <v>0</v>
      </c>
      <c r="O510"/>
      <c r="Q510"/>
    </row>
    <row r="511" spans="1:17" s="27" customFormat="1" ht="38.25" x14ac:dyDescent="0.25">
      <c r="A511" s="293">
        <v>42</v>
      </c>
      <c r="B511" s="299"/>
      <c r="C511" s="300"/>
      <c r="D511" s="28" t="s">
        <v>35</v>
      </c>
      <c r="E511" s="25">
        <f t="shared" si="258"/>
        <v>0</v>
      </c>
      <c r="F511" s="25">
        <f t="shared" si="258"/>
        <v>0</v>
      </c>
      <c r="G511" s="25">
        <f t="shared" si="258"/>
        <v>0</v>
      </c>
      <c r="H511" s="25">
        <f t="shared" si="258"/>
        <v>0</v>
      </c>
      <c r="I511" s="25"/>
      <c r="J511" s="25">
        <f t="shared" si="258"/>
        <v>0</v>
      </c>
      <c r="K511" s="25">
        <f t="shared" si="258"/>
        <v>0</v>
      </c>
      <c r="L511" s="25">
        <f t="shared" si="258"/>
        <v>0</v>
      </c>
      <c r="M511" s="211" t="e">
        <f t="shared" si="229"/>
        <v>#DIV/0!</v>
      </c>
      <c r="N511" s="25">
        <f t="shared" si="258"/>
        <v>0</v>
      </c>
    </row>
    <row r="512" spans="1:17" s="27" customFormat="1" hidden="1" x14ac:dyDescent="0.25">
      <c r="A512" s="293">
        <v>422</v>
      </c>
      <c r="B512" s="299"/>
      <c r="C512" s="300"/>
      <c r="D512" s="28" t="s">
        <v>86</v>
      </c>
      <c r="E512" s="25">
        <f t="shared" si="258"/>
        <v>0</v>
      </c>
      <c r="F512" s="25">
        <f t="shared" si="258"/>
        <v>0</v>
      </c>
      <c r="G512" s="25">
        <f t="shared" si="258"/>
        <v>0</v>
      </c>
      <c r="H512" s="25">
        <f t="shared" si="258"/>
        <v>0</v>
      </c>
      <c r="I512" s="25"/>
      <c r="J512" s="25">
        <f t="shared" si="258"/>
        <v>0</v>
      </c>
      <c r="K512" s="25">
        <f t="shared" si="258"/>
        <v>0</v>
      </c>
      <c r="L512" s="25">
        <f t="shared" si="258"/>
        <v>0</v>
      </c>
      <c r="M512" s="211" t="e">
        <f t="shared" si="229"/>
        <v>#DIV/0!</v>
      </c>
      <c r="N512" s="25">
        <f t="shared" si="258"/>
        <v>0</v>
      </c>
    </row>
    <row r="513" spans="1:17" hidden="1" x14ac:dyDescent="0.25">
      <c r="A513" s="296">
        <v>4226</v>
      </c>
      <c r="B513" s="301"/>
      <c r="C513" s="302"/>
      <c r="D513" s="29" t="s">
        <v>187</v>
      </c>
      <c r="E513" s="26"/>
      <c r="F513" s="26"/>
      <c r="G513" s="26"/>
      <c r="H513" s="26"/>
      <c r="I513" s="26"/>
      <c r="J513" s="26"/>
      <c r="K513" s="26"/>
      <c r="L513" s="26"/>
      <c r="M513" s="211" t="e">
        <f t="shared" si="229"/>
        <v>#DIV/0!</v>
      </c>
      <c r="N513" s="26"/>
      <c r="O513" s="27"/>
      <c r="Q513" s="27"/>
    </row>
    <row r="514" spans="1:17" s="27" customFormat="1" ht="25.5" x14ac:dyDescent="0.25">
      <c r="A514" s="281" t="s">
        <v>213</v>
      </c>
      <c r="B514" s="282"/>
      <c r="C514" s="283"/>
      <c r="D514" s="31" t="s">
        <v>363</v>
      </c>
      <c r="E514" s="53">
        <f>E515+E527</f>
        <v>0</v>
      </c>
      <c r="F514" s="53">
        <f>F515+F527</f>
        <v>15000</v>
      </c>
      <c r="G514" s="53">
        <f>G515+G527</f>
        <v>1990.8421262193906</v>
      </c>
      <c r="H514" s="53">
        <f t="shared" ref="F514:N515" si="259">H515</f>
        <v>0</v>
      </c>
      <c r="I514" s="53"/>
      <c r="J514" s="53">
        <f t="shared" si="259"/>
        <v>0</v>
      </c>
      <c r="K514" s="53">
        <f t="shared" si="259"/>
        <v>0</v>
      </c>
      <c r="L514" s="53">
        <f t="shared" si="259"/>
        <v>0</v>
      </c>
      <c r="M514" s="211" t="e">
        <f t="shared" si="229"/>
        <v>#DIV/0!</v>
      </c>
      <c r="N514" s="53">
        <f t="shared" si="259"/>
        <v>0</v>
      </c>
      <c r="O514"/>
      <c r="Q514"/>
    </row>
    <row r="515" spans="1:17" s="27" customFormat="1" x14ac:dyDescent="0.25">
      <c r="A515" s="309">
        <v>3</v>
      </c>
      <c r="B515" s="310"/>
      <c r="C515" s="311"/>
      <c r="D515" s="28" t="s">
        <v>14</v>
      </c>
      <c r="E515" s="25">
        <f>E516</f>
        <v>0</v>
      </c>
      <c r="F515" s="25">
        <f t="shared" si="259"/>
        <v>2350</v>
      </c>
      <c r="G515" s="25">
        <f t="shared" si="259"/>
        <v>311.89859977437123</v>
      </c>
      <c r="H515" s="25">
        <f>H516</f>
        <v>0</v>
      </c>
      <c r="I515" s="25"/>
      <c r="J515" s="25">
        <f t="shared" si="259"/>
        <v>0</v>
      </c>
      <c r="K515" s="25">
        <f t="shared" si="259"/>
        <v>0</v>
      </c>
      <c r="L515" s="25">
        <f t="shared" si="259"/>
        <v>0</v>
      </c>
      <c r="M515" s="211" t="e">
        <f t="shared" si="229"/>
        <v>#DIV/0!</v>
      </c>
      <c r="N515" s="25">
        <f t="shared" si="259"/>
        <v>0</v>
      </c>
    </row>
    <row r="516" spans="1:17" s="27" customFormat="1" x14ac:dyDescent="0.25">
      <c r="A516" s="293">
        <v>32</v>
      </c>
      <c r="B516" s="299"/>
      <c r="C516" s="300"/>
      <c r="D516" s="28" t="s">
        <v>25</v>
      </c>
      <c r="E516" s="25">
        <f>E517+E519+E523+E525</f>
        <v>0</v>
      </c>
      <c r="F516" s="25">
        <f>F517+F525</f>
        <v>2350</v>
      </c>
      <c r="G516" s="25">
        <f>G517+G525</f>
        <v>311.89859977437123</v>
      </c>
      <c r="H516" s="25">
        <f>H517+H519+H523+H525</f>
        <v>0</v>
      </c>
      <c r="I516" s="25"/>
      <c r="J516" s="25"/>
      <c r="K516" s="25"/>
      <c r="L516" s="25"/>
      <c r="M516" s="211" t="e">
        <f t="shared" si="229"/>
        <v>#DIV/0!</v>
      </c>
      <c r="N516" s="25"/>
    </row>
    <row r="517" spans="1:17" s="27" customFormat="1" hidden="1" x14ac:dyDescent="0.25">
      <c r="A517" s="293">
        <v>321</v>
      </c>
      <c r="B517" s="299"/>
      <c r="C517" s="300"/>
      <c r="D517" s="28" t="s">
        <v>69</v>
      </c>
      <c r="E517" s="25">
        <f t="shared" ref="E517:N517" si="260">E518</f>
        <v>0</v>
      </c>
      <c r="F517" s="25">
        <f t="shared" si="260"/>
        <v>1000</v>
      </c>
      <c r="G517" s="25">
        <f t="shared" si="260"/>
        <v>132.72280841462606</v>
      </c>
      <c r="H517" s="25">
        <f t="shared" si="260"/>
        <v>0</v>
      </c>
      <c r="I517" s="25"/>
      <c r="J517" s="25">
        <f t="shared" si="260"/>
        <v>0</v>
      </c>
      <c r="K517" s="25">
        <f t="shared" si="260"/>
        <v>0</v>
      </c>
      <c r="L517" s="25">
        <f t="shared" si="260"/>
        <v>0</v>
      </c>
      <c r="M517" s="211" t="e">
        <f t="shared" si="229"/>
        <v>#DIV/0!</v>
      </c>
      <c r="N517" s="25">
        <f t="shared" si="260"/>
        <v>0</v>
      </c>
    </row>
    <row r="518" spans="1:17" s="27" customFormat="1" hidden="1" x14ac:dyDescent="0.25">
      <c r="A518" s="296">
        <v>3211</v>
      </c>
      <c r="B518" s="301"/>
      <c r="C518" s="302"/>
      <c r="D518" s="29" t="s">
        <v>79</v>
      </c>
      <c r="E518" s="26">
        <v>0</v>
      </c>
      <c r="F518" s="26">
        <v>1000</v>
      </c>
      <c r="G518" s="26">
        <f>F518/7.5345</f>
        <v>132.72280841462606</v>
      </c>
      <c r="H518" s="26"/>
      <c r="I518" s="26"/>
      <c r="J518" s="26"/>
      <c r="K518" s="26"/>
      <c r="L518" s="26"/>
      <c r="M518" s="211" t="e">
        <f t="shared" si="229"/>
        <v>#DIV/0!</v>
      </c>
      <c r="N518" s="26"/>
    </row>
    <row r="519" spans="1:17" s="27" customFormat="1" hidden="1" x14ac:dyDescent="0.25">
      <c r="A519" s="293">
        <v>322</v>
      </c>
      <c r="B519" s="299"/>
      <c r="C519" s="300"/>
      <c r="D519" s="28" t="s">
        <v>71</v>
      </c>
      <c r="E519" s="25">
        <f>E520+E522+E521</f>
        <v>0</v>
      </c>
      <c r="F519" s="25"/>
      <c r="G519" s="25"/>
      <c r="H519" s="25"/>
      <c r="I519" s="25"/>
      <c r="J519" s="25"/>
      <c r="K519" s="25"/>
      <c r="L519" s="25"/>
      <c r="M519" s="211" t="e">
        <f t="shared" si="229"/>
        <v>#DIV/0!</v>
      </c>
      <c r="N519" s="25"/>
    </row>
    <row r="520" spans="1:17" s="27" customFormat="1" ht="25.5" hidden="1" x14ac:dyDescent="0.25">
      <c r="A520" s="296">
        <v>3221</v>
      </c>
      <c r="B520" s="301"/>
      <c r="C520" s="302"/>
      <c r="D520" s="29" t="s">
        <v>123</v>
      </c>
      <c r="E520" s="26">
        <v>0</v>
      </c>
      <c r="F520" s="26"/>
      <c r="G520" s="26"/>
      <c r="H520" s="26"/>
      <c r="I520" s="26"/>
      <c r="J520" s="26"/>
      <c r="K520" s="26"/>
      <c r="L520" s="26"/>
      <c r="M520" s="211" t="e">
        <f t="shared" ref="M520:M583" si="261">L520/J520*100</f>
        <v>#DIV/0!</v>
      </c>
      <c r="N520" s="26"/>
    </row>
    <row r="521" spans="1:17" s="27" customFormat="1" hidden="1" x14ac:dyDescent="0.25">
      <c r="A521" s="296">
        <v>3222</v>
      </c>
      <c r="B521" s="301"/>
      <c r="C521" s="302"/>
      <c r="D521" s="29" t="s">
        <v>83</v>
      </c>
      <c r="E521" s="26">
        <v>0</v>
      </c>
      <c r="F521" s="26"/>
      <c r="G521" s="26"/>
      <c r="H521" s="26"/>
      <c r="I521" s="26"/>
      <c r="J521" s="26"/>
      <c r="K521" s="26"/>
      <c r="L521" s="26"/>
      <c r="M521" s="211" t="e">
        <f t="shared" si="261"/>
        <v>#DIV/0!</v>
      </c>
      <c r="N521" s="26"/>
    </row>
    <row r="522" spans="1:17" s="27" customFormat="1" ht="25.5" hidden="1" x14ac:dyDescent="0.25">
      <c r="A522" s="296">
        <v>3227</v>
      </c>
      <c r="B522" s="301"/>
      <c r="C522" s="302"/>
      <c r="D522" s="29" t="s">
        <v>125</v>
      </c>
      <c r="E522" s="26">
        <v>0</v>
      </c>
      <c r="F522" s="26"/>
      <c r="G522" s="26"/>
      <c r="H522" s="26"/>
      <c r="I522" s="26"/>
      <c r="J522" s="26"/>
      <c r="K522" s="26"/>
      <c r="L522" s="26"/>
      <c r="M522" s="211" t="e">
        <f t="shared" si="261"/>
        <v>#DIV/0!</v>
      </c>
      <c r="N522" s="26"/>
    </row>
    <row r="523" spans="1:17" s="27" customFormat="1" hidden="1" x14ac:dyDescent="0.25">
      <c r="A523" s="293">
        <v>323</v>
      </c>
      <c r="B523" s="299"/>
      <c r="C523" s="300"/>
      <c r="D523" s="28" t="s">
        <v>84</v>
      </c>
      <c r="E523" s="25">
        <f>E524</f>
        <v>0</v>
      </c>
      <c r="F523" s="25"/>
      <c r="G523" s="25"/>
      <c r="H523" s="25"/>
      <c r="I523" s="25"/>
      <c r="J523" s="25"/>
      <c r="K523" s="25"/>
      <c r="L523" s="25"/>
      <c r="M523" s="211" t="e">
        <f t="shared" si="261"/>
        <v>#DIV/0!</v>
      </c>
      <c r="N523" s="25"/>
    </row>
    <row r="524" spans="1:17" s="27" customFormat="1" hidden="1" x14ac:dyDescent="0.25">
      <c r="A524" s="40">
        <v>3237</v>
      </c>
      <c r="B524" s="41"/>
      <c r="C524" s="42"/>
      <c r="D524" s="29" t="s">
        <v>85</v>
      </c>
      <c r="E524" s="26">
        <v>0</v>
      </c>
      <c r="F524" s="26"/>
      <c r="G524" s="26"/>
      <c r="H524" s="26"/>
      <c r="I524" s="26"/>
      <c r="J524" s="26"/>
      <c r="K524" s="26"/>
      <c r="L524" s="26"/>
      <c r="M524" s="211" t="e">
        <f t="shared" si="261"/>
        <v>#DIV/0!</v>
      </c>
      <c r="N524" s="26"/>
    </row>
    <row r="525" spans="1:17" s="27" customFormat="1" ht="25.5" hidden="1" x14ac:dyDescent="0.25">
      <c r="A525" s="293">
        <v>329</v>
      </c>
      <c r="B525" s="299"/>
      <c r="C525" s="300"/>
      <c r="D525" s="28" t="s">
        <v>74</v>
      </c>
      <c r="E525" s="25">
        <f t="shared" ref="E525:N525" si="262">E526</f>
        <v>0</v>
      </c>
      <c r="F525" s="25">
        <f t="shared" si="262"/>
        <v>1350</v>
      </c>
      <c r="G525" s="25">
        <f>G526</f>
        <v>179.17579135974518</v>
      </c>
      <c r="H525" s="25">
        <f t="shared" si="262"/>
        <v>0</v>
      </c>
      <c r="I525" s="25"/>
      <c r="J525" s="25">
        <f t="shared" si="262"/>
        <v>0</v>
      </c>
      <c r="K525" s="25">
        <f t="shared" si="262"/>
        <v>0</v>
      </c>
      <c r="L525" s="25">
        <f t="shared" si="262"/>
        <v>0</v>
      </c>
      <c r="M525" s="211" t="e">
        <f t="shared" si="261"/>
        <v>#DIV/0!</v>
      </c>
      <c r="N525" s="25">
        <f t="shared" si="262"/>
        <v>0</v>
      </c>
    </row>
    <row r="526" spans="1:17" ht="25.5" hidden="1" x14ac:dyDescent="0.25">
      <c r="A526" s="296">
        <v>3299</v>
      </c>
      <c r="B526" s="301"/>
      <c r="C526" s="302"/>
      <c r="D526" s="29" t="s">
        <v>74</v>
      </c>
      <c r="E526" s="26"/>
      <c r="F526" s="26">
        <v>1350</v>
      </c>
      <c r="G526" s="26">
        <f>F526/7.5345</f>
        <v>179.17579135974518</v>
      </c>
      <c r="H526" s="26"/>
      <c r="I526" s="26"/>
      <c r="J526" s="26"/>
      <c r="K526" s="26"/>
      <c r="L526" s="26"/>
      <c r="M526" s="211" t="e">
        <f t="shared" si="261"/>
        <v>#DIV/0!</v>
      </c>
      <c r="N526" s="26"/>
      <c r="O526" s="27"/>
      <c r="Q526" s="27"/>
    </row>
    <row r="527" spans="1:17" ht="25.5" x14ac:dyDescent="0.25">
      <c r="A527" s="309">
        <v>4</v>
      </c>
      <c r="B527" s="310"/>
      <c r="C527" s="311"/>
      <c r="D527" s="28" t="s">
        <v>16</v>
      </c>
      <c r="E527" s="25">
        <f t="shared" ref="E527:N529" si="263">E528</f>
        <v>0</v>
      </c>
      <c r="F527" s="25">
        <f t="shared" si="263"/>
        <v>12650</v>
      </c>
      <c r="G527" s="25">
        <f t="shared" si="263"/>
        <v>1678.9435264450194</v>
      </c>
      <c r="H527" s="25">
        <f t="shared" si="263"/>
        <v>0</v>
      </c>
      <c r="I527" s="25"/>
      <c r="J527" s="25">
        <f t="shared" si="263"/>
        <v>0</v>
      </c>
      <c r="K527" s="25">
        <f t="shared" si="263"/>
        <v>0</v>
      </c>
      <c r="L527" s="25">
        <f t="shared" si="263"/>
        <v>0</v>
      </c>
      <c r="M527" s="211" t="e">
        <f t="shared" si="261"/>
        <v>#DIV/0!</v>
      </c>
      <c r="N527" s="25">
        <f t="shared" si="263"/>
        <v>0</v>
      </c>
    </row>
    <row r="528" spans="1:17" ht="38.25" x14ac:dyDescent="0.25">
      <c r="A528" s="293">
        <v>42</v>
      </c>
      <c r="B528" s="299"/>
      <c r="C528" s="300"/>
      <c r="D528" s="28" t="s">
        <v>35</v>
      </c>
      <c r="E528" s="25">
        <f t="shared" si="263"/>
        <v>0</v>
      </c>
      <c r="F528" s="25">
        <f t="shared" si="263"/>
        <v>12650</v>
      </c>
      <c r="G528" s="25">
        <f t="shared" si="263"/>
        <v>1678.9435264450194</v>
      </c>
      <c r="H528" s="25">
        <f t="shared" si="263"/>
        <v>0</v>
      </c>
      <c r="I528" s="25"/>
      <c r="J528" s="25">
        <f t="shared" si="263"/>
        <v>0</v>
      </c>
      <c r="K528" s="25">
        <f t="shared" si="263"/>
        <v>0</v>
      </c>
      <c r="L528" s="25">
        <f t="shared" si="263"/>
        <v>0</v>
      </c>
      <c r="M528" s="211" t="e">
        <f t="shared" si="261"/>
        <v>#DIV/0!</v>
      </c>
      <c r="N528" s="25">
        <f t="shared" si="263"/>
        <v>0</v>
      </c>
    </row>
    <row r="529" spans="1:14" hidden="1" x14ac:dyDescent="0.25">
      <c r="A529" s="293">
        <v>422</v>
      </c>
      <c r="B529" s="299"/>
      <c r="C529" s="300"/>
      <c r="D529" s="28" t="s">
        <v>86</v>
      </c>
      <c r="E529" s="25">
        <f t="shared" si="263"/>
        <v>0</v>
      </c>
      <c r="F529" s="25">
        <f t="shared" si="263"/>
        <v>12650</v>
      </c>
      <c r="G529" s="25">
        <f t="shared" si="263"/>
        <v>1678.9435264450194</v>
      </c>
      <c r="H529" s="25">
        <f t="shared" si="263"/>
        <v>0</v>
      </c>
      <c r="I529" s="25"/>
      <c r="J529" s="25">
        <f t="shared" si="263"/>
        <v>0</v>
      </c>
      <c r="K529" s="25">
        <f t="shared" si="263"/>
        <v>0</v>
      </c>
      <c r="L529" s="25">
        <f t="shared" si="263"/>
        <v>0</v>
      </c>
      <c r="M529" s="211" t="e">
        <f t="shared" si="261"/>
        <v>#DIV/0!</v>
      </c>
      <c r="N529" s="25">
        <f t="shared" si="263"/>
        <v>0</v>
      </c>
    </row>
    <row r="530" spans="1:14" hidden="1" x14ac:dyDescent="0.25">
      <c r="A530" s="296">
        <v>4221</v>
      </c>
      <c r="B530" s="301"/>
      <c r="C530" s="302"/>
      <c r="D530" s="29" t="s">
        <v>87</v>
      </c>
      <c r="E530" s="26">
        <v>0</v>
      </c>
      <c r="F530" s="26">
        <v>12650</v>
      </c>
      <c r="G530" s="26">
        <f>F530/7.5345</f>
        <v>1678.9435264450194</v>
      </c>
      <c r="H530" s="26"/>
      <c r="I530" s="26"/>
      <c r="J530" s="26"/>
      <c r="K530" s="26"/>
      <c r="L530" s="26"/>
      <c r="M530" s="211" t="e">
        <f t="shared" si="261"/>
        <v>#DIV/0!</v>
      </c>
      <c r="N530" s="26"/>
    </row>
    <row r="531" spans="1:14" ht="25.5" x14ac:dyDescent="0.25">
      <c r="A531" s="278" t="s">
        <v>249</v>
      </c>
      <c r="B531" s="279"/>
      <c r="C531" s="280"/>
      <c r="D531" s="30" t="s">
        <v>250</v>
      </c>
      <c r="E531" s="52">
        <f>E532+E547+E575</f>
        <v>0</v>
      </c>
      <c r="F531" s="52">
        <f t="shared" ref="F531:K531" si="264">F532+F547+F575</f>
        <v>0</v>
      </c>
      <c r="G531" s="52">
        <f t="shared" si="264"/>
        <v>0</v>
      </c>
      <c r="H531" s="52">
        <f t="shared" si="264"/>
        <v>8660</v>
      </c>
      <c r="I531" s="52">
        <f t="shared" si="264"/>
        <v>9700</v>
      </c>
      <c r="J531" s="52">
        <f t="shared" si="264"/>
        <v>9035.43</v>
      </c>
      <c r="K531" s="52">
        <f t="shared" si="264"/>
        <v>8700</v>
      </c>
      <c r="L531" s="52">
        <f t="shared" ref="L531:N531" si="265">L532+L547+L575</f>
        <v>0</v>
      </c>
      <c r="M531" s="211">
        <f t="shared" si="261"/>
        <v>0</v>
      </c>
      <c r="N531" s="52">
        <f t="shared" si="265"/>
        <v>9035.43</v>
      </c>
    </row>
    <row r="532" spans="1:14" x14ac:dyDescent="0.25">
      <c r="A532" s="281" t="s">
        <v>178</v>
      </c>
      <c r="B532" s="282"/>
      <c r="C532" s="283"/>
      <c r="D532" s="31" t="s">
        <v>179</v>
      </c>
      <c r="E532" s="53">
        <f>E533+E543</f>
        <v>0</v>
      </c>
      <c r="F532" s="53">
        <f t="shared" ref="F532:K532" si="266">F533+F543</f>
        <v>0</v>
      </c>
      <c r="G532" s="53">
        <f t="shared" si="266"/>
        <v>0</v>
      </c>
      <c r="H532" s="53">
        <f t="shared" si="266"/>
        <v>700</v>
      </c>
      <c r="I532" s="53">
        <f t="shared" si="266"/>
        <v>700</v>
      </c>
      <c r="J532" s="53">
        <f t="shared" si="266"/>
        <v>0</v>
      </c>
      <c r="K532" s="53">
        <f t="shared" si="266"/>
        <v>700</v>
      </c>
      <c r="L532" s="53">
        <f t="shared" ref="L532:N532" si="267">L533+L543</f>
        <v>0</v>
      </c>
      <c r="M532" s="211" t="e">
        <f t="shared" si="261"/>
        <v>#DIV/0!</v>
      </c>
      <c r="N532" s="53">
        <f t="shared" si="267"/>
        <v>0</v>
      </c>
    </row>
    <row r="533" spans="1:14" x14ac:dyDescent="0.25">
      <c r="A533" s="309">
        <v>3</v>
      </c>
      <c r="B533" s="310"/>
      <c r="C533" s="311"/>
      <c r="D533" s="28" t="s">
        <v>14</v>
      </c>
      <c r="E533" s="25">
        <f>E534</f>
        <v>0</v>
      </c>
      <c r="F533" s="25">
        <f t="shared" ref="F533:N533" si="268">F534</f>
        <v>0</v>
      </c>
      <c r="G533" s="25">
        <f t="shared" si="268"/>
        <v>0</v>
      </c>
      <c r="H533" s="25">
        <f t="shared" si="268"/>
        <v>700</v>
      </c>
      <c r="I533" s="25">
        <f t="shared" si="268"/>
        <v>700</v>
      </c>
      <c r="J533" s="25">
        <f t="shared" si="268"/>
        <v>0</v>
      </c>
      <c r="K533" s="25">
        <f t="shared" si="268"/>
        <v>700</v>
      </c>
      <c r="L533" s="25">
        <f t="shared" si="268"/>
        <v>0</v>
      </c>
      <c r="M533" s="211" t="e">
        <f t="shared" si="261"/>
        <v>#DIV/0!</v>
      </c>
      <c r="N533" s="25">
        <f t="shared" si="268"/>
        <v>0</v>
      </c>
    </row>
    <row r="534" spans="1:14" x14ac:dyDescent="0.25">
      <c r="A534" s="293">
        <v>32</v>
      </c>
      <c r="B534" s="299"/>
      <c r="C534" s="300"/>
      <c r="D534" s="28" t="s">
        <v>25</v>
      </c>
      <c r="E534" s="25">
        <f>E535+E537+E541</f>
        <v>0</v>
      </c>
      <c r="F534" s="25">
        <f t="shared" ref="F534:K534" si="269">F535+F537+F541</f>
        <v>0</v>
      </c>
      <c r="G534" s="25">
        <f t="shared" si="269"/>
        <v>0</v>
      </c>
      <c r="H534" s="25">
        <f t="shared" si="269"/>
        <v>700</v>
      </c>
      <c r="I534" s="25">
        <f t="shared" si="269"/>
        <v>700</v>
      </c>
      <c r="J534" s="25">
        <f t="shared" si="269"/>
        <v>0</v>
      </c>
      <c r="K534" s="25">
        <f t="shared" si="269"/>
        <v>700</v>
      </c>
      <c r="L534" s="25">
        <f t="shared" ref="L534:N534" si="270">L535+L537+L541</f>
        <v>0</v>
      </c>
      <c r="M534" s="211" t="e">
        <f t="shared" si="261"/>
        <v>#DIV/0!</v>
      </c>
      <c r="N534" s="25">
        <f t="shared" si="270"/>
        <v>0</v>
      </c>
    </row>
    <row r="535" spans="1:14" hidden="1" x14ac:dyDescent="0.25">
      <c r="A535" s="293">
        <v>321</v>
      </c>
      <c r="B535" s="299"/>
      <c r="C535" s="300"/>
      <c r="D535" s="28" t="s">
        <v>69</v>
      </c>
      <c r="E535" s="25">
        <f>E536</f>
        <v>0</v>
      </c>
      <c r="F535" s="25">
        <f t="shared" ref="F535:N535" si="271">F536</f>
        <v>0</v>
      </c>
      <c r="G535" s="25">
        <f t="shared" si="271"/>
        <v>0</v>
      </c>
      <c r="H535" s="25">
        <f t="shared" si="271"/>
        <v>0</v>
      </c>
      <c r="I535" s="25"/>
      <c r="J535" s="25">
        <f t="shared" si="271"/>
        <v>0</v>
      </c>
      <c r="K535" s="25">
        <f t="shared" si="271"/>
        <v>0</v>
      </c>
      <c r="L535" s="25">
        <f t="shared" si="271"/>
        <v>0</v>
      </c>
      <c r="M535" s="211" t="e">
        <f t="shared" si="261"/>
        <v>#DIV/0!</v>
      </c>
      <c r="N535" s="25">
        <f t="shared" si="271"/>
        <v>0</v>
      </c>
    </row>
    <row r="536" spans="1:14" hidden="1" x14ac:dyDescent="0.25">
      <c r="A536" s="296">
        <v>3211</v>
      </c>
      <c r="B536" s="301"/>
      <c r="C536" s="302"/>
      <c r="D536" s="29" t="s">
        <v>79</v>
      </c>
      <c r="E536" s="26"/>
      <c r="F536" s="26"/>
      <c r="G536" s="26"/>
      <c r="H536" s="26"/>
      <c r="I536" s="26"/>
      <c r="J536" s="26"/>
      <c r="K536" s="26"/>
      <c r="L536" s="26"/>
      <c r="M536" s="211" t="e">
        <f t="shared" si="261"/>
        <v>#DIV/0!</v>
      </c>
      <c r="N536" s="26"/>
    </row>
    <row r="537" spans="1:14" hidden="1" x14ac:dyDescent="0.25">
      <c r="A537" s="293">
        <v>323</v>
      </c>
      <c r="B537" s="299"/>
      <c r="C537" s="300"/>
      <c r="D537" s="28" t="s">
        <v>84</v>
      </c>
      <c r="E537" s="25">
        <f>E538+E539+E540</f>
        <v>0</v>
      </c>
      <c r="F537" s="25">
        <f t="shared" ref="F537:K537" si="272">F538+F539+F540</f>
        <v>0</v>
      </c>
      <c r="G537" s="25">
        <f t="shared" si="272"/>
        <v>0</v>
      </c>
      <c r="H537" s="25">
        <f t="shared" si="272"/>
        <v>0</v>
      </c>
      <c r="I537" s="25"/>
      <c r="J537" s="25">
        <f t="shared" si="272"/>
        <v>0</v>
      </c>
      <c r="K537" s="25">
        <f t="shared" si="272"/>
        <v>0</v>
      </c>
      <c r="L537" s="25">
        <f t="shared" ref="L537:N537" si="273">L538+L539+L540</f>
        <v>0</v>
      </c>
      <c r="M537" s="211" t="e">
        <f t="shared" si="261"/>
        <v>#DIV/0!</v>
      </c>
      <c r="N537" s="25">
        <f t="shared" si="273"/>
        <v>0</v>
      </c>
    </row>
    <row r="538" spans="1:14" hidden="1" x14ac:dyDescent="0.25">
      <c r="A538" s="296">
        <v>3231</v>
      </c>
      <c r="B538" s="301"/>
      <c r="C538" s="302"/>
      <c r="D538" s="29" t="s">
        <v>126</v>
      </c>
      <c r="E538" s="26"/>
      <c r="F538" s="26"/>
      <c r="G538" s="26"/>
      <c r="H538" s="26"/>
      <c r="I538" s="26"/>
      <c r="J538" s="26"/>
      <c r="K538" s="26"/>
      <c r="L538" s="26"/>
      <c r="M538" s="211" t="e">
        <f t="shared" si="261"/>
        <v>#DIV/0!</v>
      </c>
      <c r="N538" s="26"/>
    </row>
    <row r="539" spans="1:14" hidden="1" x14ac:dyDescent="0.25">
      <c r="A539" s="296">
        <v>3237</v>
      </c>
      <c r="B539" s="301"/>
      <c r="C539" s="302"/>
      <c r="D539" s="29" t="s">
        <v>85</v>
      </c>
      <c r="E539" s="26"/>
      <c r="F539" s="26"/>
      <c r="G539" s="26"/>
      <c r="H539" s="26"/>
      <c r="I539" s="26"/>
      <c r="J539" s="26"/>
      <c r="K539" s="26"/>
      <c r="L539" s="26"/>
      <c r="M539" s="211" t="e">
        <f t="shared" si="261"/>
        <v>#DIV/0!</v>
      </c>
      <c r="N539" s="26"/>
    </row>
    <row r="540" spans="1:14" hidden="1" x14ac:dyDescent="0.25">
      <c r="A540" s="296">
        <v>3239</v>
      </c>
      <c r="B540" s="301"/>
      <c r="C540" s="302"/>
      <c r="D540" s="29" t="s">
        <v>105</v>
      </c>
      <c r="E540" s="26"/>
      <c r="F540" s="26"/>
      <c r="G540" s="26"/>
      <c r="H540" s="26"/>
      <c r="I540" s="26"/>
      <c r="J540" s="26"/>
      <c r="K540" s="26"/>
      <c r="L540" s="26"/>
      <c r="M540" s="211" t="e">
        <f t="shared" si="261"/>
        <v>#DIV/0!</v>
      </c>
      <c r="N540" s="26"/>
    </row>
    <row r="541" spans="1:14" ht="25.5" hidden="1" x14ac:dyDescent="0.25">
      <c r="A541" s="293">
        <v>329</v>
      </c>
      <c r="B541" s="299"/>
      <c r="C541" s="300"/>
      <c r="D541" s="28" t="s">
        <v>74</v>
      </c>
      <c r="E541" s="25">
        <f>E542</f>
        <v>0</v>
      </c>
      <c r="F541" s="25">
        <f t="shared" ref="F541:N541" si="274">F542</f>
        <v>0</v>
      </c>
      <c r="G541" s="25">
        <f t="shared" si="274"/>
        <v>0</v>
      </c>
      <c r="H541" s="25">
        <f t="shared" si="274"/>
        <v>700</v>
      </c>
      <c r="I541" s="25">
        <f t="shared" si="274"/>
        <v>700</v>
      </c>
      <c r="J541" s="25">
        <f t="shared" si="274"/>
        <v>0</v>
      </c>
      <c r="K541" s="25">
        <f t="shared" si="274"/>
        <v>700</v>
      </c>
      <c r="L541" s="25">
        <f t="shared" si="274"/>
        <v>0</v>
      </c>
      <c r="M541" s="211" t="e">
        <f t="shared" si="261"/>
        <v>#DIV/0!</v>
      </c>
      <c r="N541" s="25">
        <f t="shared" si="274"/>
        <v>0</v>
      </c>
    </row>
    <row r="542" spans="1:14" ht="25.5" hidden="1" x14ac:dyDescent="0.25">
      <c r="A542" s="296">
        <v>3299</v>
      </c>
      <c r="B542" s="301"/>
      <c r="C542" s="302"/>
      <c r="D542" s="29" t="s">
        <v>74</v>
      </c>
      <c r="E542" s="26"/>
      <c r="F542" s="26"/>
      <c r="G542" s="26">
        <f>F542/7.5345</f>
        <v>0</v>
      </c>
      <c r="H542" s="26">
        <v>700</v>
      </c>
      <c r="I542" s="26">
        <v>700</v>
      </c>
      <c r="J542" s="26"/>
      <c r="K542" s="26">
        <v>700</v>
      </c>
      <c r="L542" s="26"/>
      <c r="M542" s="211" t="e">
        <f t="shared" si="261"/>
        <v>#DIV/0!</v>
      </c>
      <c r="N542" s="26"/>
    </row>
    <row r="543" spans="1:14" ht="25.5" x14ac:dyDescent="0.25">
      <c r="A543" s="309">
        <v>4</v>
      </c>
      <c r="B543" s="310"/>
      <c r="C543" s="311"/>
      <c r="D543" s="28" t="s">
        <v>16</v>
      </c>
      <c r="E543" s="25">
        <f t="shared" ref="E543:N545" si="275">E544</f>
        <v>0</v>
      </c>
      <c r="F543" s="25">
        <f t="shared" si="275"/>
        <v>0</v>
      </c>
      <c r="G543" s="25">
        <f t="shared" si="275"/>
        <v>0</v>
      </c>
      <c r="H543" s="25">
        <f t="shared" si="275"/>
        <v>0</v>
      </c>
      <c r="I543" s="25"/>
      <c r="J543" s="25">
        <f t="shared" si="275"/>
        <v>0</v>
      </c>
      <c r="K543" s="25">
        <f t="shared" si="275"/>
        <v>0</v>
      </c>
      <c r="L543" s="25">
        <f t="shared" si="275"/>
        <v>0</v>
      </c>
      <c r="M543" s="211" t="e">
        <f t="shared" si="261"/>
        <v>#DIV/0!</v>
      </c>
      <c r="N543" s="25">
        <f t="shared" si="275"/>
        <v>0</v>
      </c>
    </row>
    <row r="544" spans="1:14" ht="38.25" x14ac:dyDescent="0.25">
      <c r="A544" s="293">
        <v>42</v>
      </c>
      <c r="B544" s="299"/>
      <c r="C544" s="300"/>
      <c r="D544" s="28" t="s">
        <v>35</v>
      </c>
      <c r="E544" s="25">
        <f t="shared" si="275"/>
        <v>0</v>
      </c>
      <c r="F544" s="25">
        <f t="shared" si="275"/>
        <v>0</v>
      </c>
      <c r="G544" s="25">
        <f t="shared" si="275"/>
        <v>0</v>
      </c>
      <c r="H544" s="25">
        <f t="shared" si="275"/>
        <v>0</v>
      </c>
      <c r="I544" s="25"/>
      <c r="J544" s="25">
        <f t="shared" si="275"/>
        <v>0</v>
      </c>
      <c r="K544" s="25">
        <f t="shared" si="275"/>
        <v>0</v>
      </c>
      <c r="L544" s="25">
        <f t="shared" si="275"/>
        <v>0</v>
      </c>
      <c r="M544" s="211" t="e">
        <f t="shared" si="261"/>
        <v>#DIV/0!</v>
      </c>
      <c r="N544" s="25">
        <f t="shared" si="275"/>
        <v>0</v>
      </c>
    </row>
    <row r="545" spans="1:14" hidden="1" x14ac:dyDescent="0.25">
      <c r="A545" s="293">
        <v>422</v>
      </c>
      <c r="B545" s="299"/>
      <c r="C545" s="300"/>
      <c r="D545" s="28" t="s">
        <v>86</v>
      </c>
      <c r="E545" s="25">
        <f t="shared" si="275"/>
        <v>0</v>
      </c>
      <c r="F545" s="25">
        <f t="shared" si="275"/>
        <v>0</v>
      </c>
      <c r="G545" s="25">
        <f t="shared" si="275"/>
        <v>0</v>
      </c>
      <c r="H545" s="25">
        <f t="shared" si="275"/>
        <v>0</v>
      </c>
      <c r="I545" s="25"/>
      <c r="J545" s="25">
        <f t="shared" si="275"/>
        <v>0</v>
      </c>
      <c r="K545" s="25">
        <f t="shared" si="275"/>
        <v>0</v>
      </c>
      <c r="L545" s="25">
        <f t="shared" si="275"/>
        <v>0</v>
      </c>
      <c r="M545" s="211" t="e">
        <f t="shared" si="261"/>
        <v>#DIV/0!</v>
      </c>
      <c r="N545" s="25">
        <f t="shared" si="275"/>
        <v>0</v>
      </c>
    </row>
    <row r="546" spans="1:14" hidden="1" x14ac:dyDescent="0.25">
      <c r="A546" s="296">
        <v>4226</v>
      </c>
      <c r="B546" s="301"/>
      <c r="C546" s="302"/>
      <c r="D546" s="29" t="s">
        <v>187</v>
      </c>
      <c r="E546" s="26"/>
      <c r="F546" s="26"/>
      <c r="G546" s="26"/>
      <c r="H546" s="26"/>
      <c r="I546" s="26"/>
      <c r="J546" s="26"/>
      <c r="K546" s="26"/>
      <c r="L546" s="26"/>
      <c r="M546" s="211" t="e">
        <f t="shared" si="261"/>
        <v>#DIV/0!</v>
      </c>
      <c r="N546" s="26"/>
    </row>
    <row r="547" spans="1:14" x14ac:dyDescent="0.25">
      <c r="A547" s="281" t="s">
        <v>349</v>
      </c>
      <c r="B547" s="282"/>
      <c r="C547" s="283"/>
      <c r="D547" s="31" t="s">
        <v>181</v>
      </c>
      <c r="E547" s="53">
        <f t="shared" ref="E547:K547" si="276">E548+E571</f>
        <v>0</v>
      </c>
      <c r="F547" s="53">
        <f t="shared" si="276"/>
        <v>0</v>
      </c>
      <c r="G547" s="53">
        <f t="shared" si="276"/>
        <v>0</v>
      </c>
      <c r="H547" s="53">
        <f t="shared" si="276"/>
        <v>5309</v>
      </c>
      <c r="I547" s="53">
        <f t="shared" si="276"/>
        <v>8000</v>
      </c>
      <c r="J547" s="53">
        <f t="shared" si="276"/>
        <v>7200</v>
      </c>
      <c r="K547" s="53">
        <f t="shared" si="276"/>
        <v>8000</v>
      </c>
      <c r="L547" s="53">
        <f t="shared" ref="L547:N547" si="277">L548+L571</f>
        <v>0</v>
      </c>
      <c r="M547" s="211">
        <f t="shared" si="261"/>
        <v>0</v>
      </c>
      <c r="N547" s="53">
        <f t="shared" si="277"/>
        <v>7200</v>
      </c>
    </row>
    <row r="548" spans="1:14" x14ac:dyDescent="0.25">
      <c r="A548" s="309">
        <v>3</v>
      </c>
      <c r="B548" s="310"/>
      <c r="C548" s="311"/>
      <c r="D548" s="28" t="s">
        <v>14</v>
      </c>
      <c r="E548" s="25">
        <f>E549+E556</f>
        <v>0</v>
      </c>
      <c r="F548" s="25">
        <f t="shared" ref="F548:K548" si="278">F549+F556</f>
        <v>0</v>
      </c>
      <c r="G548" s="25">
        <f t="shared" si="278"/>
        <v>0</v>
      </c>
      <c r="H548" s="25">
        <f t="shared" si="278"/>
        <v>5309</v>
      </c>
      <c r="I548" s="25">
        <f t="shared" si="278"/>
        <v>8000</v>
      </c>
      <c r="J548" s="25">
        <f t="shared" si="278"/>
        <v>7200</v>
      </c>
      <c r="K548" s="25">
        <f t="shared" si="278"/>
        <v>8000</v>
      </c>
      <c r="L548" s="25">
        <f t="shared" ref="L548:N548" si="279">L549+L556</f>
        <v>0</v>
      </c>
      <c r="M548" s="211">
        <f t="shared" si="261"/>
        <v>0</v>
      </c>
      <c r="N548" s="25">
        <f t="shared" si="279"/>
        <v>7200</v>
      </c>
    </row>
    <row r="549" spans="1:14" x14ac:dyDescent="0.25">
      <c r="A549" s="293">
        <v>31</v>
      </c>
      <c r="B549" s="299"/>
      <c r="C549" s="300"/>
      <c r="D549" s="28" t="s">
        <v>15</v>
      </c>
      <c r="E549" s="25">
        <f>E554</f>
        <v>0</v>
      </c>
      <c r="F549" s="25">
        <f>F550+F552</f>
        <v>0</v>
      </c>
      <c r="G549" s="25">
        <f>G550+G552</f>
        <v>0</v>
      </c>
      <c r="H549" s="25">
        <f>H554+H550</f>
        <v>545</v>
      </c>
      <c r="I549" s="25">
        <f>I550+I552</f>
        <v>820</v>
      </c>
      <c r="J549" s="25">
        <f t="shared" ref="J549:K549" si="280">J550+J552</f>
        <v>820</v>
      </c>
      <c r="K549" s="25">
        <f t="shared" si="280"/>
        <v>820</v>
      </c>
      <c r="L549" s="25">
        <f t="shared" ref="L549:N549" si="281">L550+L552</f>
        <v>0</v>
      </c>
      <c r="M549" s="211">
        <f t="shared" si="261"/>
        <v>0</v>
      </c>
      <c r="N549" s="25">
        <f t="shared" si="281"/>
        <v>820</v>
      </c>
    </row>
    <row r="550" spans="1:14" hidden="1" x14ac:dyDescent="0.25">
      <c r="A550" s="293">
        <v>311</v>
      </c>
      <c r="B550" s="299"/>
      <c r="C550" s="300"/>
      <c r="D550" s="28" t="s">
        <v>64</v>
      </c>
      <c r="E550" s="25"/>
      <c r="F550" s="25">
        <f>F551</f>
        <v>0</v>
      </c>
      <c r="G550" s="25">
        <f>G551</f>
        <v>0</v>
      </c>
      <c r="H550" s="25">
        <f>SUM(H551:H553)</f>
        <v>545</v>
      </c>
      <c r="I550" s="25">
        <f>I551</f>
        <v>700</v>
      </c>
      <c r="J550" s="25">
        <f t="shared" ref="J550:N550" si="282">J551</f>
        <v>700</v>
      </c>
      <c r="K550" s="25">
        <f t="shared" si="282"/>
        <v>700</v>
      </c>
      <c r="L550" s="25">
        <f t="shared" si="282"/>
        <v>0</v>
      </c>
      <c r="M550" s="211">
        <f t="shared" si="261"/>
        <v>0</v>
      </c>
      <c r="N550" s="25">
        <f t="shared" si="282"/>
        <v>700</v>
      </c>
    </row>
    <row r="551" spans="1:14" hidden="1" x14ac:dyDescent="0.25">
      <c r="A551" s="296">
        <v>3111</v>
      </c>
      <c r="B551" s="301"/>
      <c r="C551" s="302"/>
      <c r="D551" s="29" t="s">
        <v>65</v>
      </c>
      <c r="E551" s="26"/>
      <c r="F551" s="26"/>
      <c r="G551" s="26">
        <f>F551/7.5345</f>
        <v>0</v>
      </c>
      <c r="H551" s="26">
        <v>465</v>
      </c>
      <c r="I551" s="26">
        <v>700</v>
      </c>
      <c r="J551" s="26">
        <v>700</v>
      </c>
      <c r="K551" s="26">
        <v>700</v>
      </c>
      <c r="L551" s="26"/>
      <c r="M551" s="211">
        <f t="shared" si="261"/>
        <v>0</v>
      </c>
      <c r="N551" s="26">
        <v>700</v>
      </c>
    </row>
    <row r="552" spans="1:14" hidden="1" x14ac:dyDescent="0.25">
      <c r="A552" s="293">
        <v>313</v>
      </c>
      <c r="B552" s="299"/>
      <c r="C552" s="300"/>
      <c r="D552" s="28" t="s">
        <v>67</v>
      </c>
      <c r="E552" s="25"/>
      <c r="F552" s="25">
        <f>F553</f>
        <v>0</v>
      </c>
      <c r="G552" s="25">
        <f>G553</f>
        <v>0</v>
      </c>
      <c r="H552" s="25"/>
      <c r="I552" s="25">
        <f>I553</f>
        <v>120</v>
      </c>
      <c r="J552" s="25">
        <f t="shared" ref="J552:N552" si="283">J553</f>
        <v>120</v>
      </c>
      <c r="K552" s="25">
        <f t="shared" si="283"/>
        <v>120</v>
      </c>
      <c r="L552" s="25">
        <f t="shared" si="283"/>
        <v>0</v>
      </c>
      <c r="M552" s="211">
        <f t="shared" si="261"/>
        <v>0</v>
      </c>
      <c r="N552" s="25">
        <f t="shared" si="283"/>
        <v>120</v>
      </c>
    </row>
    <row r="553" spans="1:14" ht="25.5" hidden="1" x14ac:dyDescent="0.25">
      <c r="A553" s="296">
        <v>3132</v>
      </c>
      <c r="B553" s="301"/>
      <c r="C553" s="302"/>
      <c r="D553" s="29" t="s">
        <v>68</v>
      </c>
      <c r="E553" s="26"/>
      <c r="F553" s="26"/>
      <c r="G553" s="26">
        <f>F553/7.5345</f>
        <v>0</v>
      </c>
      <c r="H553" s="26">
        <v>80</v>
      </c>
      <c r="I553" s="26">
        <v>120</v>
      </c>
      <c r="J553" s="26">
        <v>120</v>
      </c>
      <c r="K553" s="26">
        <v>120</v>
      </c>
      <c r="L553" s="26"/>
      <c r="M553" s="211">
        <f t="shared" si="261"/>
        <v>0</v>
      </c>
      <c r="N553" s="26">
        <v>120</v>
      </c>
    </row>
    <row r="554" spans="1:14" hidden="1" x14ac:dyDescent="0.25">
      <c r="A554" s="293">
        <v>312</v>
      </c>
      <c r="B554" s="299"/>
      <c r="C554" s="300"/>
      <c r="D554" s="28" t="s">
        <v>66</v>
      </c>
      <c r="E554" s="25">
        <f>E555</f>
        <v>0</v>
      </c>
      <c r="F554" s="25">
        <f t="shared" ref="F554:N554" si="284">F555</f>
        <v>0</v>
      </c>
      <c r="G554" s="25">
        <f t="shared" si="284"/>
        <v>0</v>
      </c>
      <c r="H554" s="25">
        <f t="shared" si="284"/>
        <v>0</v>
      </c>
      <c r="I554" s="25"/>
      <c r="J554" s="25">
        <f t="shared" si="284"/>
        <v>0</v>
      </c>
      <c r="K554" s="25">
        <f t="shared" si="284"/>
        <v>0</v>
      </c>
      <c r="L554" s="25">
        <f t="shared" si="284"/>
        <v>0</v>
      </c>
      <c r="M554" s="211" t="e">
        <f t="shared" si="261"/>
        <v>#DIV/0!</v>
      </c>
      <c r="N554" s="25">
        <f t="shared" si="284"/>
        <v>0</v>
      </c>
    </row>
    <row r="555" spans="1:14" hidden="1" x14ac:dyDescent="0.25">
      <c r="A555" s="296">
        <v>3121</v>
      </c>
      <c r="B555" s="301"/>
      <c r="C555" s="302"/>
      <c r="D555" s="29" t="s">
        <v>66</v>
      </c>
      <c r="E555" s="26"/>
      <c r="F555" s="26"/>
      <c r="G555" s="26"/>
      <c r="H555" s="26"/>
      <c r="I555" s="26"/>
      <c r="J555" s="26"/>
      <c r="K555" s="26"/>
      <c r="L555" s="26"/>
      <c r="M555" s="211" t="e">
        <f t="shared" si="261"/>
        <v>#DIV/0!</v>
      </c>
      <c r="N555" s="26"/>
    </row>
    <row r="556" spans="1:14" x14ac:dyDescent="0.25">
      <c r="A556" s="293">
        <v>32</v>
      </c>
      <c r="B556" s="299"/>
      <c r="C556" s="300"/>
      <c r="D556" s="28" t="s">
        <v>25</v>
      </c>
      <c r="E556" s="25">
        <f>E557+E561+E566+E569</f>
        <v>0</v>
      </c>
      <c r="F556" s="25">
        <f t="shared" ref="F556:K556" si="285">F557+F561+F566+F569</f>
        <v>0</v>
      </c>
      <c r="G556" s="25">
        <f t="shared" si="285"/>
        <v>0</v>
      </c>
      <c r="H556" s="25">
        <f t="shared" si="285"/>
        <v>4764</v>
      </c>
      <c r="I556" s="25">
        <f t="shared" si="285"/>
        <v>7180</v>
      </c>
      <c r="J556" s="25">
        <f t="shared" si="285"/>
        <v>6380</v>
      </c>
      <c r="K556" s="25">
        <f t="shared" si="285"/>
        <v>7180</v>
      </c>
      <c r="L556" s="25">
        <f t="shared" ref="L556:N556" si="286">L557+L561+L566+L569</f>
        <v>0</v>
      </c>
      <c r="M556" s="211">
        <f t="shared" si="261"/>
        <v>0</v>
      </c>
      <c r="N556" s="25">
        <f t="shared" si="286"/>
        <v>6380</v>
      </c>
    </row>
    <row r="557" spans="1:14" hidden="1" x14ac:dyDescent="0.25">
      <c r="A557" s="293">
        <v>321</v>
      </c>
      <c r="B557" s="299"/>
      <c r="C557" s="300"/>
      <c r="D557" s="28" t="s">
        <v>69</v>
      </c>
      <c r="E557" s="25">
        <f>E558+E559</f>
        <v>0</v>
      </c>
      <c r="F557" s="25">
        <f t="shared" ref="F557:K557" si="287">F558+F559+F560</f>
        <v>0</v>
      </c>
      <c r="G557" s="25">
        <f t="shared" si="287"/>
        <v>0</v>
      </c>
      <c r="H557" s="25">
        <f t="shared" si="287"/>
        <v>397</v>
      </c>
      <c r="I557" s="25">
        <f t="shared" si="287"/>
        <v>850</v>
      </c>
      <c r="J557" s="25">
        <f t="shared" si="287"/>
        <v>850</v>
      </c>
      <c r="K557" s="25">
        <f t="shared" si="287"/>
        <v>850</v>
      </c>
      <c r="L557" s="25">
        <f t="shared" ref="L557:N557" si="288">L558+L559+L560</f>
        <v>0</v>
      </c>
      <c r="M557" s="211">
        <f t="shared" si="261"/>
        <v>0</v>
      </c>
      <c r="N557" s="25">
        <f t="shared" si="288"/>
        <v>850</v>
      </c>
    </row>
    <row r="558" spans="1:14" hidden="1" x14ac:dyDescent="0.25">
      <c r="A558" s="296">
        <v>3211</v>
      </c>
      <c r="B558" s="301"/>
      <c r="C558" s="302"/>
      <c r="D558" s="29" t="s">
        <v>79</v>
      </c>
      <c r="E558" s="26"/>
      <c r="F558" s="26"/>
      <c r="G558" s="26">
        <f>F558/7.5345</f>
        <v>0</v>
      </c>
      <c r="H558" s="26">
        <v>265</v>
      </c>
      <c r="I558" s="26">
        <v>700</v>
      </c>
      <c r="J558" s="26">
        <v>700</v>
      </c>
      <c r="K558" s="26">
        <v>700</v>
      </c>
      <c r="L558" s="26"/>
      <c r="M558" s="211">
        <f t="shared" si="261"/>
        <v>0</v>
      </c>
      <c r="N558" s="26">
        <v>700</v>
      </c>
    </row>
    <row r="559" spans="1:14" hidden="1" x14ac:dyDescent="0.25">
      <c r="A559" s="296">
        <v>3213</v>
      </c>
      <c r="B559" s="301"/>
      <c r="C559" s="302"/>
      <c r="D559" s="29" t="s">
        <v>80</v>
      </c>
      <c r="E559" s="26"/>
      <c r="F559" s="26"/>
      <c r="G559" s="26">
        <f>F559/7.5345</f>
        <v>0</v>
      </c>
      <c r="H559" s="26">
        <v>66</v>
      </c>
      <c r="I559" s="26">
        <v>100</v>
      </c>
      <c r="J559" s="26">
        <v>100</v>
      </c>
      <c r="K559" s="26">
        <v>100</v>
      </c>
      <c r="L559" s="26"/>
      <c r="M559" s="211">
        <f t="shared" si="261"/>
        <v>0</v>
      </c>
      <c r="N559" s="26">
        <v>100</v>
      </c>
    </row>
    <row r="560" spans="1:14" ht="25.5" hidden="1" x14ac:dyDescent="0.25">
      <c r="A560" s="296">
        <v>3214</v>
      </c>
      <c r="B560" s="301"/>
      <c r="C560" s="302"/>
      <c r="D560" s="29" t="s">
        <v>81</v>
      </c>
      <c r="E560" s="26"/>
      <c r="F560" s="26"/>
      <c r="G560" s="26"/>
      <c r="H560" s="26">
        <v>66</v>
      </c>
      <c r="I560" s="26">
        <v>50</v>
      </c>
      <c r="J560" s="26">
        <v>50</v>
      </c>
      <c r="K560" s="26">
        <v>50</v>
      </c>
      <c r="L560" s="26"/>
      <c r="M560" s="211">
        <f t="shared" si="261"/>
        <v>0</v>
      </c>
      <c r="N560" s="26">
        <v>50</v>
      </c>
    </row>
    <row r="561" spans="1:14" hidden="1" x14ac:dyDescent="0.25">
      <c r="A561" s="293">
        <v>322</v>
      </c>
      <c r="B561" s="299"/>
      <c r="C561" s="300"/>
      <c r="D561" s="28" t="s">
        <v>71</v>
      </c>
      <c r="E561" s="25">
        <f>SUM(E562:E565)</f>
        <v>0</v>
      </c>
      <c r="F561" s="25">
        <f>F565+F562+F563+F564</f>
        <v>0</v>
      </c>
      <c r="G561" s="25">
        <f>G565+G562+G563+G564</f>
        <v>0</v>
      </c>
      <c r="H561" s="25">
        <f t="shared" ref="H561:N561" si="289">SUM(H562:H565)</f>
        <v>651</v>
      </c>
      <c r="I561" s="25">
        <f t="shared" si="289"/>
        <v>700</v>
      </c>
      <c r="J561" s="25">
        <f t="shared" si="289"/>
        <v>700</v>
      </c>
      <c r="K561" s="25">
        <f t="shared" si="289"/>
        <v>700</v>
      </c>
      <c r="L561" s="25">
        <f t="shared" si="289"/>
        <v>0</v>
      </c>
      <c r="M561" s="211">
        <f t="shared" si="261"/>
        <v>0</v>
      </c>
      <c r="N561" s="25">
        <f t="shared" si="289"/>
        <v>700</v>
      </c>
    </row>
    <row r="562" spans="1:14" ht="25.5" hidden="1" x14ac:dyDescent="0.25">
      <c r="A562" s="296">
        <v>3221</v>
      </c>
      <c r="B562" s="301"/>
      <c r="C562" s="302"/>
      <c r="D562" s="29" t="s">
        <v>123</v>
      </c>
      <c r="E562" s="26"/>
      <c r="F562" s="26"/>
      <c r="G562" s="26">
        <f>F562/7.5345</f>
        <v>0</v>
      </c>
      <c r="H562" s="26">
        <v>186</v>
      </c>
      <c r="I562" s="26">
        <v>500</v>
      </c>
      <c r="J562" s="26">
        <v>500</v>
      </c>
      <c r="K562" s="26">
        <v>500</v>
      </c>
      <c r="L562" s="26"/>
      <c r="M562" s="211">
        <f t="shared" si="261"/>
        <v>0</v>
      </c>
      <c r="N562" s="26">
        <v>500</v>
      </c>
    </row>
    <row r="563" spans="1:14" hidden="1" x14ac:dyDescent="0.25">
      <c r="A563" s="296">
        <v>3222</v>
      </c>
      <c r="B563" s="301"/>
      <c r="C563" s="302"/>
      <c r="D563" s="29" t="s">
        <v>83</v>
      </c>
      <c r="E563" s="26"/>
      <c r="F563" s="26"/>
      <c r="G563" s="26">
        <f>F563/7.5345</f>
        <v>0</v>
      </c>
      <c r="H563" s="26">
        <v>465</v>
      </c>
      <c r="I563" s="26">
        <v>200</v>
      </c>
      <c r="J563" s="26">
        <v>200</v>
      </c>
      <c r="K563" s="26">
        <v>200</v>
      </c>
      <c r="L563" s="26"/>
      <c r="M563" s="211">
        <f t="shared" si="261"/>
        <v>0</v>
      </c>
      <c r="N563" s="26">
        <v>200</v>
      </c>
    </row>
    <row r="564" spans="1:14" hidden="1" x14ac:dyDescent="0.25">
      <c r="A564" s="296">
        <v>3225</v>
      </c>
      <c r="B564" s="301"/>
      <c r="C564" s="302"/>
      <c r="D564" s="29" t="s">
        <v>72</v>
      </c>
      <c r="E564" s="26">
        <v>0</v>
      </c>
      <c r="F564" s="26"/>
      <c r="G564" s="26">
        <f>F564/7.5345</f>
        <v>0</v>
      </c>
      <c r="H564" s="26"/>
      <c r="I564" s="26"/>
      <c r="J564" s="26"/>
      <c r="K564" s="26"/>
      <c r="L564" s="26"/>
      <c r="M564" s="211" t="e">
        <f t="shared" si="261"/>
        <v>#DIV/0!</v>
      </c>
      <c r="N564" s="26"/>
    </row>
    <row r="565" spans="1:14" ht="25.5" hidden="1" x14ac:dyDescent="0.25">
      <c r="A565" s="296">
        <v>3227</v>
      </c>
      <c r="B565" s="301"/>
      <c r="C565" s="302"/>
      <c r="D565" s="29" t="s">
        <v>125</v>
      </c>
      <c r="E565" s="26"/>
      <c r="F565" s="26"/>
      <c r="G565" s="26">
        <f>F565/7.5345</f>
        <v>0</v>
      </c>
      <c r="H565" s="26"/>
      <c r="I565" s="26"/>
      <c r="J565" s="26"/>
      <c r="K565" s="26"/>
      <c r="L565" s="26"/>
      <c r="M565" s="211" t="e">
        <f t="shared" si="261"/>
        <v>#DIV/0!</v>
      </c>
      <c r="N565" s="26"/>
    </row>
    <row r="566" spans="1:14" hidden="1" x14ac:dyDescent="0.25">
      <c r="A566" s="293">
        <v>323</v>
      </c>
      <c r="B566" s="299"/>
      <c r="C566" s="300"/>
      <c r="D566" s="28" t="s">
        <v>84</v>
      </c>
      <c r="E566" s="25">
        <f>E567+E568</f>
        <v>0</v>
      </c>
      <c r="F566" s="25">
        <f t="shared" ref="F566:K566" si="290">F567+F568</f>
        <v>0</v>
      </c>
      <c r="G566" s="25">
        <f t="shared" si="290"/>
        <v>0</v>
      </c>
      <c r="H566" s="25">
        <f t="shared" si="290"/>
        <v>1062</v>
      </c>
      <c r="I566" s="25">
        <f t="shared" si="290"/>
        <v>1500</v>
      </c>
      <c r="J566" s="25">
        <f t="shared" si="290"/>
        <v>1200</v>
      </c>
      <c r="K566" s="25">
        <f t="shared" si="290"/>
        <v>1500</v>
      </c>
      <c r="L566" s="25">
        <f t="shared" ref="L566:N566" si="291">L567+L568</f>
        <v>0</v>
      </c>
      <c r="M566" s="211">
        <f t="shared" si="261"/>
        <v>0</v>
      </c>
      <c r="N566" s="25">
        <f t="shared" si="291"/>
        <v>1200</v>
      </c>
    </row>
    <row r="567" spans="1:14" ht="25.5" hidden="1" x14ac:dyDescent="0.25">
      <c r="A567" s="296">
        <v>3232</v>
      </c>
      <c r="B567" s="301"/>
      <c r="C567" s="302"/>
      <c r="D567" s="29" t="s">
        <v>132</v>
      </c>
      <c r="E567" s="26"/>
      <c r="F567" s="26"/>
      <c r="G567" s="26">
        <f>F567/7.5345</f>
        <v>0</v>
      </c>
      <c r="H567" s="26"/>
      <c r="I567" s="26"/>
      <c r="J567" s="26"/>
      <c r="K567" s="26"/>
      <c r="L567" s="26"/>
      <c r="M567" s="211" t="e">
        <f t="shared" si="261"/>
        <v>#DIV/0!</v>
      </c>
      <c r="N567" s="26"/>
    </row>
    <row r="568" spans="1:14" hidden="1" x14ac:dyDescent="0.25">
      <c r="A568" s="296">
        <v>3237</v>
      </c>
      <c r="B568" s="301"/>
      <c r="C568" s="302"/>
      <c r="D568" s="29" t="s">
        <v>85</v>
      </c>
      <c r="E568" s="26"/>
      <c r="F568" s="26"/>
      <c r="G568" s="26">
        <f>F568/7.5345</f>
        <v>0</v>
      </c>
      <c r="H568" s="26">
        <v>1062</v>
      </c>
      <c r="I568" s="26">
        <v>1500</v>
      </c>
      <c r="J568" s="26">
        <v>1200</v>
      </c>
      <c r="K568" s="26">
        <v>1500</v>
      </c>
      <c r="L568" s="26"/>
      <c r="M568" s="211">
        <f t="shared" si="261"/>
        <v>0</v>
      </c>
      <c r="N568" s="26">
        <v>1200</v>
      </c>
    </row>
    <row r="569" spans="1:14" ht="25.5" hidden="1" x14ac:dyDescent="0.25">
      <c r="A569" s="293">
        <v>329</v>
      </c>
      <c r="B569" s="299"/>
      <c r="C569" s="300"/>
      <c r="D569" s="28" t="s">
        <v>74</v>
      </c>
      <c r="E569" s="25">
        <f>E570</f>
        <v>0</v>
      </c>
      <c r="F569" s="25">
        <f t="shared" ref="F569:N569" si="292">F570</f>
        <v>0</v>
      </c>
      <c r="G569" s="25">
        <f t="shared" si="292"/>
        <v>0</v>
      </c>
      <c r="H569" s="25">
        <f t="shared" si="292"/>
        <v>2654</v>
      </c>
      <c r="I569" s="25">
        <f t="shared" si="292"/>
        <v>4130</v>
      </c>
      <c r="J569" s="25">
        <f t="shared" si="292"/>
        <v>3630</v>
      </c>
      <c r="K569" s="25">
        <f t="shared" si="292"/>
        <v>4130</v>
      </c>
      <c r="L569" s="25">
        <f t="shared" si="292"/>
        <v>0</v>
      </c>
      <c r="M569" s="211">
        <f t="shared" si="261"/>
        <v>0</v>
      </c>
      <c r="N569" s="25">
        <f t="shared" si="292"/>
        <v>3630</v>
      </c>
    </row>
    <row r="570" spans="1:14" ht="25.5" hidden="1" x14ac:dyDescent="0.25">
      <c r="A570" s="296">
        <v>3299</v>
      </c>
      <c r="B570" s="301"/>
      <c r="C570" s="302"/>
      <c r="D570" s="29" t="s">
        <v>74</v>
      </c>
      <c r="E570" s="26"/>
      <c r="F570" s="26"/>
      <c r="G570" s="26">
        <f>F570/7.5345</f>
        <v>0</v>
      </c>
      <c r="H570" s="26">
        <v>2654</v>
      </c>
      <c r="I570" s="26">
        <v>4130</v>
      </c>
      <c r="J570" s="26">
        <v>3630</v>
      </c>
      <c r="K570" s="26">
        <v>4130</v>
      </c>
      <c r="L570" s="26"/>
      <c r="M570" s="211">
        <f t="shared" si="261"/>
        <v>0</v>
      </c>
      <c r="N570" s="26">
        <v>3630</v>
      </c>
    </row>
    <row r="571" spans="1:14" ht="25.5" x14ac:dyDescent="0.25">
      <c r="A571" s="309">
        <v>4</v>
      </c>
      <c r="B571" s="310"/>
      <c r="C571" s="311"/>
      <c r="D571" s="28" t="s">
        <v>16</v>
      </c>
      <c r="E571" s="25">
        <f t="shared" ref="E571:N573" si="293">E572</f>
        <v>0</v>
      </c>
      <c r="F571" s="25">
        <f t="shared" si="293"/>
        <v>0</v>
      </c>
      <c r="G571" s="25">
        <f t="shared" si="293"/>
        <v>0</v>
      </c>
      <c r="H571" s="25">
        <f t="shared" si="293"/>
        <v>0</v>
      </c>
      <c r="I571" s="25"/>
      <c r="J571" s="25">
        <f t="shared" si="293"/>
        <v>0</v>
      </c>
      <c r="K571" s="25">
        <f t="shared" si="293"/>
        <v>0</v>
      </c>
      <c r="L571" s="25">
        <f t="shared" si="293"/>
        <v>0</v>
      </c>
      <c r="M571" s="211" t="e">
        <f t="shared" si="261"/>
        <v>#DIV/0!</v>
      </c>
      <c r="N571" s="25">
        <f t="shared" si="293"/>
        <v>0</v>
      </c>
    </row>
    <row r="572" spans="1:14" ht="38.25" x14ac:dyDescent="0.25">
      <c r="A572" s="293">
        <v>42</v>
      </c>
      <c r="B572" s="299"/>
      <c r="C572" s="300"/>
      <c r="D572" s="28" t="s">
        <v>35</v>
      </c>
      <c r="E572" s="25">
        <f t="shared" si="293"/>
        <v>0</v>
      </c>
      <c r="F572" s="25">
        <f t="shared" si="293"/>
        <v>0</v>
      </c>
      <c r="G572" s="25">
        <f t="shared" si="293"/>
        <v>0</v>
      </c>
      <c r="H572" s="25">
        <f t="shared" si="293"/>
        <v>0</v>
      </c>
      <c r="I572" s="25"/>
      <c r="J572" s="25">
        <f t="shared" si="293"/>
        <v>0</v>
      </c>
      <c r="K572" s="25">
        <f t="shared" si="293"/>
        <v>0</v>
      </c>
      <c r="L572" s="25">
        <f t="shared" si="293"/>
        <v>0</v>
      </c>
      <c r="M572" s="211" t="e">
        <f t="shared" si="261"/>
        <v>#DIV/0!</v>
      </c>
      <c r="N572" s="25">
        <f t="shared" si="293"/>
        <v>0</v>
      </c>
    </row>
    <row r="573" spans="1:14" hidden="1" x14ac:dyDescent="0.25">
      <c r="A573" s="293">
        <v>422</v>
      </c>
      <c r="B573" s="299"/>
      <c r="C573" s="300"/>
      <c r="D573" s="28" t="s">
        <v>86</v>
      </c>
      <c r="E573" s="25">
        <f t="shared" si="293"/>
        <v>0</v>
      </c>
      <c r="F573" s="25">
        <f t="shared" si="293"/>
        <v>0</v>
      </c>
      <c r="G573" s="25">
        <f t="shared" si="293"/>
        <v>0</v>
      </c>
      <c r="H573" s="25">
        <f t="shared" si="293"/>
        <v>0</v>
      </c>
      <c r="I573" s="25"/>
      <c r="J573" s="25">
        <f t="shared" si="293"/>
        <v>0</v>
      </c>
      <c r="K573" s="25">
        <f t="shared" si="293"/>
        <v>0</v>
      </c>
      <c r="L573" s="25">
        <f t="shared" si="293"/>
        <v>0</v>
      </c>
      <c r="M573" s="211" t="e">
        <f t="shared" si="261"/>
        <v>#DIV/0!</v>
      </c>
      <c r="N573" s="25">
        <f t="shared" si="293"/>
        <v>0</v>
      </c>
    </row>
    <row r="574" spans="1:14" hidden="1" x14ac:dyDescent="0.25">
      <c r="A574" s="296">
        <v>4226</v>
      </c>
      <c r="B574" s="301"/>
      <c r="C574" s="302"/>
      <c r="D574" s="29" t="s">
        <v>187</v>
      </c>
      <c r="E574" s="26"/>
      <c r="F574" s="26"/>
      <c r="G574" s="26"/>
      <c r="H574" s="26"/>
      <c r="I574" s="26"/>
      <c r="J574" s="26"/>
      <c r="K574" s="26"/>
      <c r="L574" s="26"/>
      <c r="M574" s="211" t="e">
        <f t="shared" si="261"/>
        <v>#DIV/0!</v>
      </c>
      <c r="N574" s="26"/>
    </row>
    <row r="575" spans="1:14" ht="25.5" x14ac:dyDescent="0.25">
      <c r="A575" s="281" t="s">
        <v>350</v>
      </c>
      <c r="B575" s="282"/>
      <c r="C575" s="283"/>
      <c r="D575" s="31" t="s">
        <v>362</v>
      </c>
      <c r="E575" s="53">
        <f t="shared" ref="E575:K575" si="294">E576+E590</f>
        <v>0</v>
      </c>
      <c r="F575" s="53">
        <f t="shared" si="294"/>
        <v>0</v>
      </c>
      <c r="G575" s="53">
        <f t="shared" si="294"/>
        <v>0</v>
      </c>
      <c r="H575" s="53">
        <f t="shared" si="294"/>
        <v>2651</v>
      </c>
      <c r="I575" s="53">
        <f t="shared" si="294"/>
        <v>1000</v>
      </c>
      <c r="J575" s="53">
        <f t="shared" si="294"/>
        <v>1835.43</v>
      </c>
      <c r="K575" s="53">
        <f t="shared" si="294"/>
        <v>0</v>
      </c>
      <c r="L575" s="53">
        <f t="shared" ref="L575:N575" si="295">L576+L590</f>
        <v>0</v>
      </c>
      <c r="M575" s="211">
        <f t="shared" si="261"/>
        <v>0</v>
      </c>
      <c r="N575" s="53">
        <f t="shared" si="295"/>
        <v>1835.43</v>
      </c>
    </row>
    <row r="576" spans="1:14" x14ac:dyDescent="0.25">
      <c r="A576" s="309">
        <v>3</v>
      </c>
      <c r="B576" s="310"/>
      <c r="C576" s="311"/>
      <c r="D576" s="28" t="s">
        <v>14</v>
      </c>
      <c r="E576" s="25">
        <f>E577</f>
        <v>0</v>
      </c>
      <c r="F576" s="25">
        <f t="shared" ref="F576:K576" si="296">F577</f>
        <v>0</v>
      </c>
      <c r="G576" s="25">
        <f t="shared" si="296"/>
        <v>0</v>
      </c>
      <c r="H576" s="25">
        <f t="shared" si="296"/>
        <v>1460</v>
      </c>
      <c r="I576" s="25">
        <f t="shared" si="296"/>
        <v>750</v>
      </c>
      <c r="J576" s="25">
        <f>J577</f>
        <v>1600</v>
      </c>
      <c r="K576" s="25">
        <f t="shared" si="296"/>
        <v>0</v>
      </c>
      <c r="L576" s="25">
        <f>L577</f>
        <v>0</v>
      </c>
      <c r="M576" s="211">
        <f t="shared" si="261"/>
        <v>0</v>
      </c>
      <c r="N576" s="25">
        <f>N577</f>
        <v>1600</v>
      </c>
    </row>
    <row r="577" spans="1:14" x14ac:dyDescent="0.25">
      <c r="A577" s="293">
        <v>32</v>
      </c>
      <c r="B577" s="299"/>
      <c r="C577" s="300"/>
      <c r="D577" s="28" t="s">
        <v>25</v>
      </c>
      <c r="E577" s="25">
        <f>E578+E581+E586+E588</f>
        <v>0</v>
      </c>
      <c r="F577" s="25">
        <f>F578+F588</f>
        <v>0</v>
      </c>
      <c r="G577" s="25">
        <f>G578+G588</f>
        <v>0</v>
      </c>
      <c r="H577" s="25">
        <f t="shared" ref="H577:N577" si="297">H578+H581+H586+H588</f>
        <v>1460</v>
      </c>
      <c r="I577" s="25">
        <f t="shared" si="297"/>
        <v>750</v>
      </c>
      <c r="J577" s="25">
        <f t="shared" si="297"/>
        <v>1600</v>
      </c>
      <c r="K577" s="25">
        <f t="shared" si="297"/>
        <v>0</v>
      </c>
      <c r="L577" s="25">
        <f t="shared" si="297"/>
        <v>0</v>
      </c>
      <c r="M577" s="211">
        <f t="shared" si="261"/>
        <v>0</v>
      </c>
      <c r="N577" s="25">
        <f t="shared" si="297"/>
        <v>1600</v>
      </c>
    </row>
    <row r="578" spans="1:14" hidden="1" x14ac:dyDescent="0.25">
      <c r="A578" s="293">
        <v>321</v>
      </c>
      <c r="B578" s="299"/>
      <c r="C578" s="300"/>
      <c r="D578" s="28" t="s">
        <v>69</v>
      </c>
      <c r="E578" s="25">
        <f t="shared" ref="E578:G578" si="298">E579</f>
        <v>0</v>
      </c>
      <c r="F578" s="25">
        <f t="shared" si="298"/>
        <v>0</v>
      </c>
      <c r="G578" s="25">
        <f t="shared" si="298"/>
        <v>0</v>
      </c>
      <c r="H578" s="25">
        <f t="shared" ref="H578:N578" si="299">H579</f>
        <v>133</v>
      </c>
      <c r="I578" s="25">
        <f t="shared" si="299"/>
        <v>50</v>
      </c>
      <c r="J578" s="25">
        <f t="shared" si="299"/>
        <v>30</v>
      </c>
      <c r="K578" s="25">
        <f t="shared" si="299"/>
        <v>0</v>
      </c>
      <c r="L578" s="25">
        <f t="shared" si="299"/>
        <v>0</v>
      </c>
      <c r="M578" s="211">
        <f t="shared" si="261"/>
        <v>0</v>
      </c>
      <c r="N578" s="25">
        <f t="shared" si="299"/>
        <v>30</v>
      </c>
    </row>
    <row r="579" spans="1:14" hidden="1" x14ac:dyDescent="0.25">
      <c r="A579" s="296">
        <v>3211</v>
      </c>
      <c r="B579" s="301"/>
      <c r="C579" s="302"/>
      <c r="D579" s="29" t="s">
        <v>79</v>
      </c>
      <c r="E579" s="26">
        <v>0</v>
      </c>
      <c r="F579" s="26"/>
      <c r="G579" s="26">
        <f>F579/7.5345</f>
        <v>0</v>
      </c>
      <c r="H579" s="26">
        <v>133</v>
      </c>
      <c r="I579" s="26">
        <v>50</v>
      </c>
      <c r="J579" s="26">
        <v>30</v>
      </c>
      <c r="K579" s="26"/>
      <c r="L579" s="26"/>
      <c r="M579" s="211">
        <f t="shared" si="261"/>
        <v>0</v>
      </c>
      <c r="N579" s="26">
        <v>30</v>
      </c>
    </row>
    <row r="580" spans="1:14" hidden="1" x14ac:dyDescent="0.25">
      <c r="A580" s="40">
        <v>3213</v>
      </c>
      <c r="B580" s="41"/>
      <c r="C580" s="42"/>
      <c r="D580" s="29" t="s">
        <v>80</v>
      </c>
      <c r="E580" s="26"/>
      <c r="F580" s="26"/>
      <c r="G580" s="26"/>
      <c r="H580" s="26"/>
      <c r="I580" s="26"/>
      <c r="J580" s="26"/>
      <c r="K580" s="26"/>
      <c r="L580" s="26"/>
      <c r="M580" s="211" t="e">
        <f t="shared" si="261"/>
        <v>#DIV/0!</v>
      </c>
      <c r="N580" s="26"/>
    </row>
    <row r="581" spans="1:14" hidden="1" x14ac:dyDescent="0.25">
      <c r="A581" s="293">
        <v>322</v>
      </c>
      <c r="B581" s="299"/>
      <c r="C581" s="300"/>
      <c r="D581" s="28" t="s">
        <v>71</v>
      </c>
      <c r="E581" s="25">
        <f>E582+E585+E583</f>
        <v>0</v>
      </c>
      <c r="F581" s="25"/>
      <c r="G581" s="25"/>
      <c r="H581" s="25">
        <f>H582+H583+H585+H584</f>
        <v>1327</v>
      </c>
      <c r="I581" s="25">
        <f t="shared" ref="I581:J581" si="300">I582+I583+I585+I584</f>
        <v>700</v>
      </c>
      <c r="J581" s="25">
        <f t="shared" si="300"/>
        <v>1570</v>
      </c>
      <c r="K581" s="25">
        <f>K582+K583+K585+K584</f>
        <v>0</v>
      </c>
      <c r="L581" s="25">
        <f t="shared" ref="L581:N581" si="301">L582+L583+L585+L584</f>
        <v>0</v>
      </c>
      <c r="M581" s="211">
        <f t="shared" si="261"/>
        <v>0</v>
      </c>
      <c r="N581" s="25">
        <f t="shared" si="301"/>
        <v>1570</v>
      </c>
    </row>
    <row r="582" spans="1:14" ht="25.5" hidden="1" x14ac:dyDescent="0.25">
      <c r="A582" s="296">
        <v>3221</v>
      </c>
      <c r="B582" s="301"/>
      <c r="C582" s="302"/>
      <c r="D582" s="29" t="s">
        <v>123</v>
      </c>
      <c r="E582" s="26">
        <v>0</v>
      </c>
      <c r="F582" s="26"/>
      <c r="G582" s="26"/>
      <c r="H582" s="26">
        <v>265</v>
      </c>
      <c r="I582" s="26">
        <v>50</v>
      </c>
      <c r="J582" s="26"/>
      <c r="K582" s="26"/>
      <c r="L582" s="26"/>
      <c r="M582" s="211" t="e">
        <f t="shared" si="261"/>
        <v>#DIV/0!</v>
      </c>
      <c r="N582" s="26"/>
    </row>
    <row r="583" spans="1:14" hidden="1" x14ac:dyDescent="0.25">
      <c r="A583" s="296">
        <v>3222</v>
      </c>
      <c r="B583" s="301"/>
      <c r="C583" s="302"/>
      <c r="D583" s="29" t="s">
        <v>83</v>
      </c>
      <c r="E583" s="26">
        <v>0</v>
      </c>
      <c r="F583" s="26"/>
      <c r="G583" s="26"/>
      <c r="H583" s="26"/>
      <c r="I583" s="26"/>
      <c r="J583" s="26"/>
      <c r="K583" s="26"/>
      <c r="L583" s="26"/>
      <c r="M583" s="211" t="e">
        <f t="shared" si="261"/>
        <v>#DIV/0!</v>
      </c>
      <c r="N583" s="26"/>
    </row>
    <row r="584" spans="1:14" hidden="1" x14ac:dyDescent="0.25">
      <c r="A584" s="296">
        <v>3225</v>
      </c>
      <c r="B584" s="301"/>
      <c r="C584" s="302"/>
      <c r="D584" s="29" t="s">
        <v>72</v>
      </c>
      <c r="E584" s="26"/>
      <c r="F584" s="26"/>
      <c r="G584" s="26"/>
      <c r="H584" s="26">
        <v>531</v>
      </c>
      <c r="I584" s="26">
        <v>100</v>
      </c>
      <c r="J584" s="26">
        <v>1070</v>
      </c>
      <c r="K584" s="26"/>
      <c r="L584" s="26"/>
      <c r="M584" s="211">
        <f t="shared" ref="M584:M647" si="302">L584/J584*100</f>
        <v>0</v>
      </c>
      <c r="N584" s="26">
        <v>1070</v>
      </c>
    </row>
    <row r="585" spans="1:14" ht="25.5" hidden="1" x14ac:dyDescent="0.25">
      <c r="A585" s="296">
        <v>3227</v>
      </c>
      <c r="B585" s="301"/>
      <c r="C585" s="302"/>
      <c r="D585" s="29" t="s">
        <v>125</v>
      </c>
      <c r="E585" s="26">
        <v>0</v>
      </c>
      <c r="F585" s="26"/>
      <c r="G585" s="26"/>
      <c r="H585" s="26">
        <v>531</v>
      </c>
      <c r="I585" s="26">
        <v>550</v>
      </c>
      <c r="J585" s="26">
        <v>500</v>
      </c>
      <c r="K585" s="26"/>
      <c r="L585" s="26"/>
      <c r="M585" s="211">
        <f t="shared" si="302"/>
        <v>0</v>
      </c>
      <c r="N585" s="26">
        <v>500</v>
      </c>
    </row>
    <row r="586" spans="1:14" hidden="1" x14ac:dyDescent="0.25">
      <c r="A586" s="293">
        <v>323</v>
      </c>
      <c r="B586" s="299"/>
      <c r="C586" s="300"/>
      <c r="D586" s="28" t="s">
        <v>84</v>
      </c>
      <c r="E586" s="25">
        <f>E587</f>
        <v>0</v>
      </c>
      <c r="F586" s="25"/>
      <c r="G586" s="25"/>
      <c r="H586" s="25"/>
      <c r="I586" s="25"/>
      <c r="J586" s="25"/>
      <c r="K586" s="25"/>
      <c r="L586" s="25"/>
      <c r="M586" s="211" t="e">
        <f t="shared" si="302"/>
        <v>#DIV/0!</v>
      </c>
      <c r="N586" s="25"/>
    </row>
    <row r="587" spans="1:14" hidden="1" x14ac:dyDescent="0.25">
      <c r="A587" s="40">
        <v>3237</v>
      </c>
      <c r="B587" s="41"/>
      <c r="C587" s="42"/>
      <c r="D587" s="29" t="s">
        <v>85</v>
      </c>
      <c r="E587" s="26">
        <v>0</v>
      </c>
      <c r="F587" s="26"/>
      <c r="G587" s="26"/>
      <c r="H587" s="26"/>
      <c r="I587" s="26"/>
      <c r="J587" s="26"/>
      <c r="K587" s="26"/>
      <c r="L587" s="26"/>
      <c r="M587" s="211" t="e">
        <f t="shared" si="302"/>
        <v>#DIV/0!</v>
      </c>
      <c r="N587" s="26"/>
    </row>
    <row r="588" spans="1:14" ht="25.5" hidden="1" x14ac:dyDescent="0.25">
      <c r="A588" s="293">
        <v>329</v>
      </c>
      <c r="B588" s="299"/>
      <c r="C588" s="300"/>
      <c r="D588" s="28" t="s">
        <v>74</v>
      </c>
      <c r="E588" s="25">
        <f t="shared" ref="E588:N588" si="303">E589</f>
        <v>0</v>
      </c>
      <c r="F588" s="25">
        <f t="shared" si="303"/>
        <v>0</v>
      </c>
      <c r="G588" s="25">
        <f>G589</f>
        <v>0</v>
      </c>
      <c r="H588" s="25">
        <f t="shared" si="303"/>
        <v>0</v>
      </c>
      <c r="I588" s="25"/>
      <c r="J588" s="25">
        <f t="shared" si="303"/>
        <v>0</v>
      </c>
      <c r="K588" s="25">
        <f t="shared" si="303"/>
        <v>0</v>
      </c>
      <c r="L588" s="25">
        <f t="shared" si="303"/>
        <v>0</v>
      </c>
      <c r="M588" s="211" t="e">
        <f t="shared" si="302"/>
        <v>#DIV/0!</v>
      </c>
      <c r="N588" s="25">
        <f t="shared" si="303"/>
        <v>0</v>
      </c>
    </row>
    <row r="589" spans="1:14" ht="25.5" hidden="1" x14ac:dyDescent="0.25">
      <c r="A589" s="296">
        <v>3299</v>
      </c>
      <c r="B589" s="301"/>
      <c r="C589" s="302"/>
      <c r="D589" s="29" t="s">
        <v>74</v>
      </c>
      <c r="E589" s="26"/>
      <c r="F589" s="26"/>
      <c r="G589" s="26">
        <f>F589/7.5345</f>
        <v>0</v>
      </c>
      <c r="H589" s="26"/>
      <c r="I589" s="26"/>
      <c r="J589" s="26"/>
      <c r="K589" s="26"/>
      <c r="L589" s="26"/>
      <c r="M589" s="211" t="e">
        <f t="shared" si="302"/>
        <v>#DIV/0!</v>
      </c>
      <c r="N589" s="26"/>
    </row>
    <row r="590" spans="1:14" ht="25.5" x14ac:dyDescent="0.25">
      <c r="A590" s="309">
        <v>4</v>
      </c>
      <c r="B590" s="310"/>
      <c r="C590" s="311"/>
      <c r="D590" s="28" t="s">
        <v>16</v>
      </c>
      <c r="E590" s="25">
        <f t="shared" ref="E590:N592" si="304">E591</f>
        <v>0</v>
      </c>
      <c r="F590" s="25">
        <f t="shared" si="304"/>
        <v>0</v>
      </c>
      <c r="G590" s="25">
        <f t="shared" si="304"/>
        <v>0</v>
      </c>
      <c r="H590" s="25">
        <f t="shared" si="304"/>
        <v>1191</v>
      </c>
      <c r="I590" s="25">
        <f t="shared" si="304"/>
        <v>250</v>
      </c>
      <c r="J590" s="25">
        <f t="shared" si="304"/>
        <v>235.43</v>
      </c>
      <c r="K590" s="25">
        <f t="shared" si="304"/>
        <v>0</v>
      </c>
      <c r="L590" s="25">
        <f t="shared" si="304"/>
        <v>0</v>
      </c>
      <c r="M590" s="211">
        <f t="shared" si="302"/>
        <v>0</v>
      </c>
      <c r="N590" s="25">
        <f t="shared" si="304"/>
        <v>235.43</v>
      </c>
    </row>
    <row r="591" spans="1:14" ht="38.25" x14ac:dyDescent="0.25">
      <c r="A591" s="293">
        <v>42</v>
      </c>
      <c r="B591" s="299"/>
      <c r="C591" s="300"/>
      <c r="D591" s="28" t="s">
        <v>35</v>
      </c>
      <c r="E591" s="25">
        <f t="shared" si="304"/>
        <v>0</v>
      </c>
      <c r="F591" s="25">
        <f t="shared" si="304"/>
        <v>0</v>
      </c>
      <c r="G591" s="25">
        <f t="shared" si="304"/>
        <v>0</v>
      </c>
      <c r="H591" s="25">
        <f t="shared" si="304"/>
        <v>1191</v>
      </c>
      <c r="I591" s="25">
        <f t="shared" si="304"/>
        <v>250</v>
      </c>
      <c r="J591" s="25">
        <f t="shared" si="304"/>
        <v>235.43</v>
      </c>
      <c r="K591" s="25">
        <f t="shared" si="304"/>
        <v>0</v>
      </c>
      <c r="L591" s="25">
        <f t="shared" si="304"/>
        <v>0</v>
      </c>
      <c r="M591" s="211">
        <f t="shared" si="302"/>
        <v>0</v>
      </c>
      <c r="N591" s="25">
        <f t="shared" si="304"/>
        <v>235.43</v>
      </c>
    </row>
    <row r="592" spans="1:14" hidden="1" x14ac:dyDescent="0.25">
      <c r="A592" s="293">
        <v>422</v>
      </c>
      <c r="B592" s="299"/>
      <c r="C592" s="300"/>
      <c r="D592" s="28" t="s">
        <v>86</v>
      </c>
      <c r="E592" s="25">
        <f t="shared" si="304"/>
        <v>0</v>
      </c>
      <c r="F592" s="25">
        <f t="shared" si="304"/>
        <v>0</v>
      </c>
      <c r="G592" s="25">
        <f t="shared" si="304"/>
        <v>0</v>
      </c>
      <c r="H592" s="25">
        <f t="shared" ref="H592:N592" si="305">H593+H594</f>
        <v>1191</v>
      </c>
      <c r="I592" s="25">
        <f t="shared" si="305"/>
        <v>250</v>
      </c>
      <c r="J592" s="25">
        <f t="shared" si="305"/>
        <v>235.43</v>
      </c>
      <c r="K592" s="25">
        <f t="shared" si="305"/>
        <v>0</v>
      </c>
      <c r="L592" s="25">
        <f t="shared" si="305"/>
        <v>0</v>
      </c>
      <c r="M592" s="211">
        <f t="shared" si="302"/>
        <v>0</v>
      </c>
      <c r="N592" s="25">
        <f t="shared" si="305"/>
        <v>235.43</v>
      </c>
    </row>
    <row r="593" spans="1:17" hidden="1" x14ac:dyDescent="0.25">
      <c r="A593" s="296">
        <v>4221</v>
      </c>
      <c r="B593" s="301"/>
      <c r="C593" s="302"/>
      <c r="D593" s="29" t="s">
        <v>87</v>
      </c>
      <c r="E593" s="26">
        <v>0</v>
      </c>
      <c r="F593" s="26"/>
      <c r="G593" s="26">
        <f>F593/7.5345</f>
        <v>0</v>
      </c>
      <c r="H593" s="26"/>
      <c r="I593" s="26"/>
      <c r="J593" s="26"/>
      <c r="K593" s="26"/>
      <c r="L593" s="26"/>
      <c r="M593" s="211" t="e">
        <f t="shared" si="302"/>
        <v>#DIV/0!</v>
      </c>
      <c r="N593" s="26"/>
    </row>
    <row r="594" spans="1:17" hidden="1" x14ac:dyDescent="0.25">
      <c r="A594" s="296">
        <v>4226</v>
      </c>
      <c r="B594" s="301"/>
      <c r="C594" s="302"/>
      <c r="D594" s="29" t="s">
        <v>187</v>
      </c>
      <c r="E594" s="26"/>
      <c r="F594" s="26"/>
      <c r="G594" s="26"/>
      <c r="H594" s="26">
        <v>1191</v>
      </c>
      <c r="I594" s="26">
        <v>250</v>
      </c>
      <c r="J594" s="26">
        <v>235.43</v>
      </c>
      <c r="K594" s="26"/>
      <c r="L594" s="26"/>
      <c r="M594" s="211">
        <f t="shared" si="302"/>
        <v>0</v>
      </c>
      <c r="N594" s="26">
        <v>235.43</v>
      </c>
    </row>
    <row r="595" spans="1:17" s="27" customFormat="1" x14ac:dyDescent="0.25">
      <c r="A595" s="278" t="s">
        <v>188</v>
      </c>
      <c r="B595" s="279"/>
      <c r="C595" s="280"/>
      <c r="D595" s="30" t="s">
        <v>143</v>
      </c>
      <c r="E595" s="52">
        <f t="shared" ref="E595:N599" si="306">E596</f>
        <v>0</v>
      </c>
      <c r="F595" s="52">
        <f t="shared" si="306"/>
        <v>0</v>
      </c>
      <c r="G595" s="52">
        <f t="shared" si="306"/>
        <v>0</v>
      </c>
      <c r="H595" s="52">
        <f t="shared" si="306"/>
        <v>0</v>
      </c>
      <c r="I595" s="52"/>
      <c r="J595" s="52">
        <f t="shared" si="306"/>
        <v>0</v>
      </c>
      <c r="K595" s="52">
        <f t="shared" si="306"/>
        <v>0</v>
      </c>
      <c r="L595" s="52">
        <f t="shared" si="306"/>
        <v>0</v>
      </c>
      <c r="M595" s="211" t="e">
        <f t="shared" si="302"/>
        <v>#DIV/0!</v>
      </c>
      <c r="N595" s="52">
        <f t="shared" si="306"/>
        <v>0</v>
      </c>
      <c r="O595"/>
      <c r="Q595"/>
    </row>
    <row r="596" spans="1:17" s="27" customFormat="1" x14ac:dyDescent="0.25">
      <c r="A596" s="281" t="s">
        <v>178</v>
      </c>
      <c r="B596" s="282"/>
      <c r="C596" s="283"/>
      <c r="D596" s="31" t="s">
        <v>179</v>
      </c>
      <c r="E596" s="53">
        <f t="shared" si="306"/>
        <v>0</v>
      </c>
      <c r="F596" s="53">
        <f t="shared" si="306"/>
        <v>0</v>
      </c>
      <c r="G596" s="53">
        <f t="shared" si="306"/>
        <v>0</v>
      </c>
      <c r="H596" s="53">
        <f t="shared" si="306"/>
        <v>0</v>
      </c>
      <c r="I596" s="53"/>
      <c r="J596" s="53">
        <f t="shared" si="306"/>
        <v>0</v>
      </c>
      <c r="K596" s="53">
        <f t="shared" si="306"/>
        <v>0</v>
      </c>
      <c r="L596" s="53">
        <f t="shared" si="306"/>
        <v>0</v>
      </c>
      <c r="M596" s="211" t="e">
        <f t="shared" si="302"/>
        <v>#DIV/0!</v>
      </c>
      <c r="N596" s="53">
        <f t="shared" si="306"/>
        <v>0</v>
      </c>
    </row>
    <row r="597" spans="1:17" s="27" customFormat="1" x14ac:dyDescent="0.25">
      <c r="A597" s="309">
        <v>3</v>
      </c>
      <c r="B597" s="310"/>
      <c r="C597" s="311"/>
      <c r="D597" s="28" t="s">
        <v>14</v>
      </c>
      <c r="E597" s="25">
        <f t="shared" si="306"/>
        <v>0</v>
      </c>
      <c r="F597" s="25">
        <f t="shared" si="306"/>
        <v>0</v>
      </c>
      <c r="G597" s="25">
        <f t="shared" si="306"/>
        <v>0</v>
      </c>
      <c r="H597" s="25">
        <f t="shared" si="306"/>
        <v>0</v>
      </c>
      <c r="I597" s="25"/>
      <c r="J597" s="25">
        <f t="shared" si="306"/>
        <v>0</v>
      </c>
      <c r="K597" s="25">
        <f t="shared" si="306"/>
        <v>0</v>
      </c>
      <c r="L597" s="25">
        <f t="shared" si="306"/>
        <v>0</v>
      </c>
      <c r="M597" s="211" t="e">
        <f t="shared" si="302"/>
        <v>#DIV/0!</v>
      </c>
      <c r="N597" s="25">
        <f t="shared" si="306"/>
        <v>0</v>
      </c>
    </row>
    <row r="598" spans="1:17" s="27" customFormat="1" x14ac:dyDescent="0.25">
      <c r="A598" s="293">
        <v>32</v>
      </c>
      <c r="B598" s="299"/>
      <c r="C598" s="300"/>
      <c r="D598" s="28" t="s">
        <v>25</v>
      </c>
      <c r="E598" s="25">
        <f t="shared" si="306"/>
        <v>0</v>
      </c>
      <c r="F598" s="25">
        <f t="shared" si="306"/>
        <v>0</v>
      </c>
      <c r="G598" s="25">
        <f t="shared" si="306"/>
        <v>0</v>
      </c>
      <c r="H598" s="25">
        <f t="shared" si="306"/>
        <v>0</v>
      </c>
      <c r="I598" s="25"/>
      <c r="J598" s="25">
        <f t="shared" si="306"/>
        <v>0</v>
      </c>
      <c r="K598" s="25">
        <f t="shared" si="306"/>
        <v>0</v>
      </c>
      <c r="L598" s="25">
        <f t="shared" si="306"/>
        <v>0</v>
      </c>
      <c r="M598" s="211" t="e">
        <f t="shared" si="302"/>
        <v>#DIV/0!</v>
      </c>
      <c r="N598" s="25">
        <f t="shared" si="306"/>
        <v>0</v>
      </c>
    </row>
    <row r="599" spans="1:17" s="27" customFormat="1" ht="25.5" hidden="1" x14ac:dyDescent="0.25">
      <c r="A599" s="293">
        <v>329</v>
      </c>
      <c r="B599" s="299"/>
      <c r="C599" s="300"/>
      <c r="D599" s="28" t="s">
        <v>74</v>
      </c>
      <c r="E599" s="25">
        <f t="shared" si="306"/>
        <v>0</v>
      </c>
      <c r="F599" s="25">
        <f t="shared" si="306"/>
        <v>0</v>
      </c>
      <c r="G599" s="25">
        <f t="shared" si="306"/>
        <v>0</v>
      </c>
      <c r="H599" s="25">
        <f t="shared" si="306"/>
        <v>0</v>
      </c>
      <c r="I599" s="25"/>
      <c r="J599" s="25">
        <f t="shared" si="306"/>
        <v>0</v>
      </c>
      <c r="K599" s="25">
        <f t="shared" si="306"/>
        <v>0</v>
      </c>
      <c r="L599" s="25">
        <f t="shared" si="306"/>
        <v>0</v>
      </c>
      <c r="M599" s="211" t="e">
        <f t="shared" si="302"/>
        <v>#DIV/0!</v>
      </c>
      <c r="N599" s="25">
        <f t="shared" si="306"/>
        <v>0</v>
      </c>
    </row>
    <row r="600" spans="1:17" ht="25.5" hidden="1" x14ac:dyDescent="0.25">
      <c r="A600" s="296">
        <v>3299</v>
      </c>
      <c r="B600" s="301"/>
      <c r="C600" s="302"/>
      <c r="D600" s="29" t="s">
        <v>74</v>
      </c>
      <c r="E600" s="26"/>
      <c r="F600" s="26"/>
      <c r="G600" s="26"/>
      <c r="H600" s="26"/>
      <c r="I600" s="26"/>
      <c r="J600" s="26"/>
      <c r="K600" s="26"/>
      <c r="L600" s="26"/>
      <c r="M600" s="211" t="e">
        <f t="shared" si="302"/>
        <v>#DIV/0!</v>
      </c>
      <c r="N600" s="26"/>
      <c r="O600" s="27"/>
      <c r="Q600" s="27"/>
    </row>
    <row r="601" spans="1:17" s="27" customFormat="1" x14ac:dyDescent="0.25">
      <c r="A601" s="278" t="s">
        <v>144</v>
      </c>
      <c r="B601" s="279"/>
      <c r="C601" s="280"/>
      <c r="D601" s="30" t="s">
        <v>189</v>
      </c>
      <c r="E601" s="52">
        <f>E602+E629+E634+E620</f>
        <v>89641.41</v>
      </c>
      <c r="F601" s="52">
        <f>F602+F629+F634</f>
        <v>599090</v>
      </c>
      <c r="G601" s="52">
        <f>G602+G629+G634</f>
        <v>79512.907293118333</v>
      </c>
      <c r="H601" s="52">
        <f>H602+H629+H634+H620</f>
        <v>123306</v>
      </c>
      <c r="I601" s="52">
        <f>I602+I629+I634+I620</f>
        <v>136850</v>
      </c>
      <c r="J601" s="52">
        <f>J602+J620+J629+J634</f>
        <v>163848.71</v>
      </c>
      <c r="K601" s="52">
        <f>K602+K629+K634+K620</f>
        <v>135850</v>
      </c>
      <c r="L601" s="52">
        <f>L602+L620+L629+L634</f>
        <v>4654.87</v>
      </c>
      <c r="M601" s="211">
        <f t="shared" si="302"/>
        <v>2.8409561479000964</v>
      </c>
      <c r="N601" s="52">
        <f>N602+N620+N629+N634</f>
        <v>168503.58000000002</v>
      </c>
      <c r="O601"/>
      <c r="Q601"/>
    </row>
    <row r="602" spans="1:17" s="27" customFormat="1" ht="25.5" x14ac:dyDescent="0.25">
      <c r="A602" s="281" t="s">
        <v>365</v>
      </c>
      <c r="B602" s="282"/>
      <c r="C602" s="283"/>
      <c r="D602" s="31" t="s">
        <v>175</v>
      </c>
      <c r="E602" s="53">
        <f>E603</f>
        <v>24718.870000000003</v>
      </c>
      <c r="F602" s="53">
        <f t="shared" ref="F602:N603" si="307">F603</f>
        <v>166500</v>
      </c>
      <c r="G602" s="53">
        <f t="shared" si="307"/>
        <v>22098.347601035239</v>
      </c>
      <c r="H602" s="53">
        <f t="shared" si="307"/>
        <v>34342</v>
      </c>
      <c r="I602" s="53">
        <f t="shared" si="307"/>
        <v>35000</v>
      </c>
      <c r="J602" s="53">
        <f t="shared" si="307"/>
        <v>33000</v>
      </c>
      <c r="K602" s="53">
        <f t="shared" si="307"/>
        <v>35000</v>
      </c>
      <c r="L602" s="53">
        <f t="shared" si="307"/>
        <v>2800</v>
      </c>
      <c r="M602" s="211">
        <f t="shared" si="302"/>
        <v>8.4848484848484862</v>
      </c>
      <c r="N602" s="53">
        <f t="shared" si="307"/>
        <v>35800</v>
      </c>
    </row>
    <row r="603" spans="1:17" s="27" customFormat="1" x14ac:dyDescent="0.25">
      <c r="A603" s="309">
        <v>3</v>
      </c>
      <c r="B603" s="310"/>
      <c r="C603" s="311"/>
      <c r="D603" s="28" t="s">
        <v>14</v>
      </c>
      <c r="E603" s="25">
        <f>E604</f>
        <v>24718.870000000003</v>
      </c>
      <c r="F603" s="25">
        <f t="shared" si="307"/>
        <v>166500</v>
      </c>
      <c r="G603" s="25">
        <f t="shared" si="307"/>
        <v>22098.347601035239</v>
      </c>
      <c r="H603" s="25">
        <f t="shared" si="307"/>
        <v>34342</v>
      </c>
      <c r="I603" s="25">
        <f t="shared" si="307"/>
        <v>35000</v>
      </c>
      <c r="J603" s="25">
        <f t="shared" si="307"/>
        <v>33000</v>
      </c>
      <c r="K603" s="25">
        <f t="shared" si="307"/>
        <v>35000</v>
      </c>
      <c r="L603" s="25">
        <f t="shared" si="307"/>
        <v>2800</v>
      </c>
      <c r="M603" s="211">
        <f t="shared" si="302"/>
        <v>8.4848484848484862</v>
      </c>
      <c r="N603" s="25">
        <f t="shared" si="307"/>
        <v>35800</v>
      </c>
    </row>
    <row r="604" spans="1:17" s="27" customFormat="1" x14ac:dyDescent="0.25">
      <c r="A604" s="293">
        <v>32</v>
      </c>
      <c r="B604" s="299"/>
      <c r="C604" s="300"/>
      <c r="D604" s="28" t="s">
        <v>25</v>
      </c>
      <c r="E604" s="25">
        <f>E605+E608+E618</f>
        <v>24718.870000000003</v>
      </c>
      <c r="F604" s="25">
        <f>F608+F614+F605</f>
        <v>166500</v>
      </c>
      <c r="G604" s="25">
        <f>G608+G614+G605</f>
        <v>22098.347601035239</v>
      </c>
      <c r="H604" s="25">
        <f>H605+H608+H614</f>
        <v>34342</v>
      </c>
      <c r="I604" s="25">
        <f>I605+I608+I614</f>
        <v>35000</v>
      </c>
      <c r="J604" s="25">
        <f>J608+J614+J605+J618</f>
        <v>33000</v>
      </c>
      <c r="K604" s="25">
        <f>K608+K614+K605</f>
        <v>35000</v>
      </c>
      <c r="L604" s="25">
        <f>L608+L614+L605+L618</f>
        <v>2800</v>
      </c>
      <c r="M604" s="211">
        <f t="shared" si="302"/>
        <v>8.4848484848484862</v>
      </c>
      <c r="N604" s="25">
        <f>N608+N614+N605+N618</f>
        <v>35800</v>
      </c>
    </row>
    <row r="605" spans="1:17" s="27" customFormat="1" hidden="1" x14ac:dyDescent="0.25">
      <c r="A605" s="293">
        <v>321</v>
      </c>
      <c r="B605" s="299"/>
      <c r="C605" s="300"/>
      <c r="D605" s="28" t="s">
        <v>69</v>
      </c>
      <c r="E605" s="25">
        <f>E606</f>
        <v>139.09</v>
      </c>
      <c r="F605" s="25">
        <f>F606+F607</f>
        <v>1500</v>
      </c>
      <c r="G605" s="25">
        <f>G606+G607</f>
        <v>199.08421262193909</v>
      </c>
      <c r="H605" s="25">
        <f t="shared" ref="H605:N605" si="308">SUM(H606:H607)</f>
        <v>186</v>
      </c>
      <c r="I605" s="25">
        <f t="shared" si="308"/>
        <v>150</v>
      </c>
      <c r="J605" s="25">
        <f t="shared" si="308"/>
        <v>150</v>
      </c>
      <c r="K605" s="25">
        <f t="shared" si="308"/>
        <v>150</v>
      </c>
      <c r="L605" s="25">
        <f t="shared" si="308"/>
        <v>-150</v>
      </c>
      <c r="M605" s="211">
        <f t="shared" si="302"/>
        <v>-100</v>
      </c>
      <c r="N605" s="25">
        <f t="shared" si="308"/>
        <v>0</v>
      </c>
    </row>
    <row r="606" spans="1:17" hidden="1" x14ac:dyDescent="0.25">
      <c r="A606" s="296">
        <v>3211</v>
      </c>
      <c r="B606" s="301"/>
      <c r="C606" s="302"/>
      <c r="D606" s="29" t="s">
        <v>364</v>
      </c>
      <c r="E606" s="26">
        <v>139.09</v>
      </c>
      <c r="F606" s="26">
        <v>1000</v>
      </c>
      <c r="G606" s="26">
        <f>F606/7.5345</f>
        <v>132.72280841462606</v>
      </c>
      <c r="H606" s="26">
        <v>186</v>
      </c>
      <c r="I606" s="26">
        <v>150</v>
      </c>
      <c r="J606" s="26">
        <v>150</v>
      </c>
      <c r="K606" s="26">
        <v>150</v>
      </c>
      <c r="L606" s="26">
        <v>-150</v>
      </c>
      <c r="M606" s="211">
        <f t="shared" si="302"/>
        <v>-100</v>
      </c>
      <c r="N606" s="26"/>
      <c r="O606" s="27"/>
      <c r="Q606" s="27"/>
    </row>
    <row r="607" spans="1:17" ht="25.5" hidden="1" x14ac:dyDescent="0.25">
      <c r="A607" s="296">
        <v>3214</v>
      </c>
      <c r="B607" s="301"/>
      <c r="C607" s="302"/>
      <c r="D607" s="29" t="s">
        <v>81</v>
      </c>
      <c r="E607" s="26"/>
      <c r="F607" s="26">
        <v>500</v>
      </c>
      <c r="G607" s="26">
        <f>F607/7.5345</f>
        <v>66.361404207313029</v>
      </c>
      <c r="H607" s="26"/>
      <c r="I607" s="26"/>
      <c r="J607" s="26">
        <f>H607</f>
        <v>0</v>
      </c>
      <c r="K607" s="26">
        <f>H607</f>
        <v>0</v>
      </c>
      <c r="L607" s="26">
        <f>J607</f>
        <v>0</v>
      </c>
      <c r="M607" s="211" t="e">
        <f t="shared" si="302"/>
        <v>#DIV/0!</v>
      </c>
      <c r="N607" s="26">
        <f>K607</f>
        <v>0</v>
      </c>
    </row>
    <row r="608" spans="1:17" s="27" customFormat="1" hidden="1" x14ac:dyDescent="0.25">
      <c r="A608" s="293">
        <v>322</v>
      </c>
      <c r="B608" s="299"/>
      <c r="C608" s="300"/>
      <c r="D608" s="28" t="s">
        <v>71</v>
      </c>
      <c r="E608" s="25">
        <f>E609+E610+E611+E612</f>
        <v>24313.010000000002</v>
      </c>
      <c r="F608" s="25">
        <f t="shared" ref="F608:K608" si="309">F609+F610+F611+F612</f>
        <v>165000</v>
      </c>
      <c r="G608" s="25">
        <f t="shared" si="309"/>
        <v>21899.263388413299</v>
      </c>
      <c r="H608" s="25">
        <f t="shared" si="309"/>
        <v>34156</v>
      </c>
      <c r="I608" s="25">
        <f t="shared" si="309"/>
        <v>34850</v>
      </c>
      <c r="J608" s="25">
        <f t="shared" si="309"/>
        <v>28500</v>
      </c>
      <c r="K608" s="25">
        <f t="shared" si="309"/>
        <v>34850</v>
      </c>
      <c r="L608" s="25">
        <f t="shared" ref="L608:N608" si="310">L609+L610+L611+L612</f>
        <v>5900</v>
      </c>
      <c r="M608" s="211">
        <f t="shared" si="302"/>
        <v>20.701754385964914</v>
      </c>
      <c r="N608" s="25">
        <f t="shared" si="310"/>
        <v>34400</v>
      </c>
      <c r="O608"/>
      <c r="Q608"/>
    </row>
    <row r="609" spans="1:17" ht="25.5" hidden="1" x14ac:dyDescent="0.25">
      <c r="A609" s="296">
        <v>3221</v>
      </c>
      <c r="B609" s="301"/>
      <c r="C609" s="302"/>
      <c r="D609" s="29" t="s">
        <v>123</v>
      </c>
      <c r="E609" s="26">
        <v>2749.4</v>
      </c>
      <c r="F609" s="26">
        <v>15900</v>
      </c>
      <c r="G609" s="26">
        <f>F609/7.5345</f>
        <v>2110.2926537925541</v>
      </c>
      <c r="H609" s="26">
        <v>265</v>
      </c>
      <c r="I609" s="26">
        <v>300</v>
      </c>
      <c r="J609" s="26">
        <v>3000</v>
      </c>
      <c r="K609" s="26">
        <v>300</v>
      </c>
      <c r="L609" s="26">
        <v>1300</v>
      </c>
      <c r="M609" s="211">
        <f t="shared" si="302"/>
        <v>43.333333333333336</v>
      </c>
      <c r="N609" s="26">
        <v>4300</v>
      </c>
      <c r="O609" s="27"/>
      <c r="Q609" s="27"/>
    </row>
    <row r="610" spans="1:17" hidden="1" x14ac:dyDescent="0.25">
      <c r="A610" s="296">
        <v>3222</v>
      </c>
      <c r="B610" s="301"/>
      <c r="C610" s="302"/>
      <c r="D610" s="29" t="s">
        <v>83</v>
      </c>
      <c r="E610" s="26">
        <v>21563.61</v>
      </c>
      <c r="F610" s="26">
        <v>142100</v>
      </c>
      <c r="G610" s="26">
        <f>F610/7.5345</f>
        <v>18859.911075718363</v>
      </c>
      <c r="H610" s="26">
        <v>33758</v>
      </c>
      <c r="I610" s="26">
        <v>34200</v>
      </c>
      <c r="J610" s="26">
        <v>25000</v>
      </c>
      <c r="K610" s="26">
        <v>34200</v>
      </c>
      <c r="L610" s="26">
        <v>5000</v>
      </c>
      <c r="M610" s="211">
        <f t="shared" si="302"/>
        <v>20</v>
      </c>
      <c r="N610" s="26">
        <v>30000</v>
      </c>
    </row>
    <row r="611" spans="1:17" hidden="1" x14ac:dyDescent="0.25">
      <c r="A611" s="296">
        <v>3223</v>
      </c>
      <c r="B611" s="301"/>
      <c r="C611" s="302"/>
      <c r="D611" s="29" t="s">
        <v>95</v>
      </c>
      <c r="E611" s="26">
        <v>0</v>
      </c>
      <c r="F611" s="26"/>
      <c r="G611" s="26">
        <f>F611/7.5345</f>
        <v>0</v>
      </c>
      <c r="H611" s="26"/>
      <c r="I611" s="26"/>
      <c r="J611" s="26"/>
      <c r="K611" s="26"/>
      <c r="L611" s="26"/>
      <c r="M611" s="211" t="e">
        <f t="shared" si="302"/>
        <v>#DIV/0!</v>
      </c>
      <c r="N611" s="26"/>
    </row>
    <row r="612" spans="1:17" hidden="1" x14ac:dyDescent="0.25">
      <c r="A612" s="296">
        <v>3225</v>
      </c>
      <c r="B612" s="301"/>
      <c r="C612" s="302"/>
      <c r="D612" s="29" t="s">
        <v>124</v>
      </c>
      <c r="E612" s="26">
        <v>0</v>
      </c>
      <c r="F612" s="26">
        <v>7000</v>
      </c>
      <c r="G612" s="26">
        <f>F612/7.5345</f>
        <v>929.05965890238235</v>
      </c>
      <c r="H612" s="26">
        <v>133</v>
      </c>
      <c r="I612" s="26">
        <v>350</v>
      </c>
      <c r="J612" s="26">
        <v>500</v>
      </c>
      <c r="K612" s="26">
        <v>350</v>
      </c>
      <c r="L612" s="26">
        <v>-400</v>
      </c>
      <c r="M612" s="211">
        <f t="shared" si="302"/>
        <v>-80</v>
      </c>
      <c r="N612" s="26">
        <v>100</v>
      </c>
    </row>
    <row r="613" spans="1:17" ht="25.5" hidden="1" x14ac:dyDescent="0.25">
      <c r="A613" s="40">
        <v>3227</v>
      </c>
      <c r="B613" s="41"/>
      <c r="C613" s="42"/>
      <c r="D613" s="29" t="s">
        <v>218</v>
      </c>
      <c r="E613" s="26"/>
      <c r="F613" s="26"/>
      <c r="G613" s="26"/>
      <c r="H613" s="26"/>
      <c r="I613" s="26"/>
      <c r="J613" s="26"/>
      <c r="K613" s="26"/>
      <c r="L613" s="26">
        <v>600</v>
      </c>
      <c r="M613" s="211" t="e">
        <f t="shared" si="302"/>
        <v>#DIV/0!</v>
      </c>
      <c r="N613" s="26">
        <v>600</v>
      </c>
    </row>
    <row r="614" spans="1:17" s="27" customFormat="1" hidden="1" x14ac:dyDescent="0.25">
      <c r="A614" s="293">
        <v>323</v>
      </c>
      <c r="B614" s="299"/>
      <c r="C614" s="300"/>
      <c r="D614" s="28" t="s">
        <v>84</v>
      </c>
      <c r="E614" s="25">
        <f>E616</f>
        <v>0</v>
      </c>
      <c r="F614" s="25">
        <f t="shared" ref="F614:K614" si="311">F616</f>
        <v>0</v>
      </c>
      <c r="G614" s="25">
        <f t="shared" si="311"/>
        <v>0</v>
      </c>
      <c r="H614" s="25">
        <f t="shared" si="311"/>
        <v>0</v>
      </c>
      <c r="I614" s="25"/>
      <c r="J614" s="25">
        <f>J616+J615+J617</f>
        <v>2000</v>
      </c>
      <c r="K614" s="25">
        <f t="shared" si="311"/>
        <v>0</v>
      </c>
      <c r="L614" s="25">
        <f>L616+L615+L617</f>
        <v>-1100</v>
      </c>
      <c r="M614" s="211">
        <f t="shared" si="302"/>
        <v>-55.000000000000007</v>
      </c>
      <c r="N614" s="25">
        <f>N616+N615+N617</f>
        <v>900</v>
      </c>
      <c r="O614"/>
      <c r="Q614"/>
    </row>
    <row r="615" spans="1:17" s="27" customFormat="1" hidden="1" x14ac:dyDescent="0.25">
      <c r="A615" s="306">
        <v>3234</v>
      </c>
      <c r="B615" s="307"/>
      <c r="C615" s="308"/>
      <c r="D615" s="121" t="s">
        <v>328</v>
      </c>
      <c r="E615" s="92"/>
      <c r="F615" s="92"/>
      <c r="G615" s="92"/>
      <c r="H615" s="92"/>
      <c r="I615" s="92"/>
      <c r="J615" s="92">
        <v>500</v>
      </c>
      <c r="K615" s="25"/>
      <c r="L615" s="92">
        <v>-500</v>
      </c>
      <c r="M615" s="211">
        <f t="shared" si="302"/>
        <v>-100</v>
      </c>
      <c r="N615" s="92"/>
      <c r="O615"/>
      <c r="Q615"/>
    </row>
    <row r="616" spans="1:17" hidden="1" x14ac:dyDescent="0.25">
      <c r="A616" s="296">
        <v>3236</v>
      </c>
      <c r="B616" s="301"/>
      <c r="C616" s="302"/>
      <c r="D616" s="29" t="s">
        <v>100</v>
      </c>
      <c r="E616" s="26"/>
      <c r="F616" s="26"/>
      <c r="G616" s="26"/>
      <c r="H616" s="26"/>
      <c r="I616" s="26"/>
      <c r="J616" s="26">
        <v>300</v>
      </c>
      <c r="K616" s="26"/>
      <c r="L616" s="26">
        <v>400</v>
      </c>
      <c r="M616" s="211">
        <f t="shared" si="302"/>
        <v>133.33333333333331</v>
      </c>
      <c r="N616" s="26">
        <v>700</v>
      </c>
      <c r="O616" s="27"/>
      <c r="Q616" s="27"/>
    </row>
    <row r="617" spans="1:17" hidden="1" x14ac:dyDescent="0.25">
      <c r="A617" s="296">
        <v>3237</v>
      </c>
      <c r="B617" s="301"/>
      <c r="C617" s="302"/>
      <c r="D617" s="29" t="s">
        <v>85</v>
      </c>
      <c r="E617" s="26"/>
      <c r="F617" s="26"/>
      <c r="G617" s="26"/>
      <c r="H617" s="26"/>
      <c r="I617" s="26"/>
      <c r="J617" s="26">
        <v>1200</v>
      </c>
      <c r="K617" s="26"/>
      <c r="L617" s="26">
        <v>-1000</v>
      </c>
      <c r="M617" s="211">
        <f t="shared" si="302"/>
        <v>-83.333333333333343</v>
      </c>
      <c r="N617" s="26">
        <v>200</v>
      </c>
      <c r="O617" s="27"/>
      <c r="Q617" s="27"/>
    </row>
    <row r="618" spans="1:17" ht="25.5" hidden="1" x14ac:dyDescent="0.25">
      <c r="A618" s="303">
        <v>329</v>
      </c>
      <c r="B618" s="304"/>
      <c r="C618" s="305"/>
      <c r="D618" s="120" t="s">
        <v>74</v>
      </c>
      <c r="E618" s="88">
        <f>E619</f>
        <v>266.77</v>
      </c>
      <c r="F618" s="26"/>
      <c r="G618" s="26"/>
      <c r="H618" s="26"/>
      <c r="I618" s="26"/>
      <c r="J618" s="88">
        <f>J619</f>
        <v>2350</v>
      </c>
      <c r="K618" s="26"/>
      <c r="L618" s="88">
        <f>L619</f>
        <v>-1850</v>
      </c>
      <c r="M618" s="211">
        <f t="shared" si="302"/>
        <v>-78.723404255319153</v>
      </c>
      <c r="N618" s="88">
        <f>N619</f>
        <v>500</v>
      </c>
    </row>
    <row r="619" spans="1:17" ht="25.5" hidden="1" x14ac:dyDescent="0.25">
      <c r="A619" s="306">
        <v>3299</v>
      </c>
      <c r="B619" s="307"/>
      <c r="C619" s="308"/>
      <c r="D619" s="29" t="s">
        <v>74</v>
      </c>
      <c r="E619" s="26">
        <v>266.77</v>
      </c>
      <c r="F619" s="26"/>
      <c r="G619" s="26"/>
      <c r="H619" s="26"/>
      <c r="I619" s="26"/>
      <c r="J619" s="26">
        <v>2350</v>
      </c>
      <c r="K619" s="26"/>
      <c r="L619" s="26">
        <v>-1850</v>
      </c>
      <c r="M619" s="211">
        <f t="shared" si="302"/>
        <v>-78.723404255319153</v>
      </c>
      <c r="N619" s="26">
        <v>500</v>
      </c>
    </row>
    <row r="620" spans="1:17" ht="38.25" x14ac:dyDescent="0.25">
      <c r="A620" s="281" t="s">
        <v>352</v>
      </c>
      <c r="B620" s="282"/>
      <c r="C620" s="283"/>
      <c r="D620" s="31" t="s">
        <v>223</v>
      </c>
      <c r="E620" s="53">
        <f t="shared" ref="E620:E623" si="312">E621</f>
        <v>0</v>
      </c>
      <c r="F620" s="53">
        <f t="shared" ref="F620:N621" si="313">F621</f>
        <v>0</v>
      </c>
      <c r="G620" s="53">
        <f t="shared" si="313"/>
        <v>0</v>
      </c>
      <c r="H620" s="53">
        <f t="shared" si="313"/>
        <v>797</v>
      </c>
      <c r="I620" s="53">
        <f>I621</f>
        <v>1000</v>
      </c>
      <c r="J620" s="53">
        <f t="shared" si="313"/>
        <v>3057.71</v>
      </c>
      <c r="K620" s="53">
        <f t="shared" si="313"/>
        <v>0</v>
      </c>
      <c r="L620" s="53">
        <f t="shared" si="313"/>
        <v>-504.13</v>
      </c>
      <c r="M620" s="211">
        <f t="shared" si="302"/>
        <v>-16.487175042760757</v>
      </c>
      <c r="N620" s="53">
        <f t="shared" si="313"/>
        <v>2553.58</v>
      </c>
    </row>
    <row r="621" spans="1:17" x14ac:dyDescent="0.25">
      <c r="A621" s="309">
        <v>3</v>
      </c>
      <c r="B621" s="310"/>
      <c r="C621" s="311"/>
      <c r="D621" s="28" t="s">
        <v>14</v>
      </c>
      <c r="E621" s="25">
        <f t="shared" si="312"/>
        <v>0</v>
      </c>
      <c r="F621" s="25">
        <f t="shared" si="313"/>
        <v>0</v>
      </c>
      <c r="G621" s="25">
        <f t="shared" si="313"/>
        <v>0</v>
      </c>
      <c r="H621" s="25">
        <f t="shared" si="313"/>
        <v>797</v>
      </c>
      <c r="I621" s="25">
        <f>I622</f>
        <v>1000</v>
      </c>
      <c r="J621" s="25">
        <f t="shared" si="313"/>
        <v>3057.71</v>
      </c>
      <c r="K621" s="25">
        <f t="shared" si="313"/>
        <v>0</v>
      </c>
      <c r="L621" s="25">
        <f t="shared" si="313"/>
        <v>-504.13</v>
      </c>
      <c r="M621" s="211">
        <f t="shared" si="302"/>
        <v>-16.487175042760757</v>
      </c>
      <c r="N621" s="25">
        <f t="shared" si="313"/>
        <v>2553.58</v>
      </c>
    </row>
    <row r="622" spans="1:17" x14ac:dyDescent="0.25">
      <c r="A622" s="293">
        <v>32</v>
      </c>
      <c r="B622" s="299"/>
      <c r="C622" s="300"/>
      <c r="D622" s="28" t="s">
        <v>25</v>
      </c>
      <c r="E622" s="25">
        <f t="shared" si="312"/>
        <v>0</v>
      </c>
      <c r="F622" s="25">
        <v>0</v>
      </c>
      <c r="G622" s="25">
        <v>0</v>
      </c>
      <c r="H622" s="25">
        <f>H623</f>
        <v>797</v>
      </c>
      <c r="I622" s="25">
        <f>I623</f>
        <v>1000</v>
      </c>
      <c r="J622" s="25">
        <f>J623</f>
        <v>3057.71</v>
      </c>
      <c r="K622" s="25">
        <f>K623</f>
        <v>0</v>
      </c>
      <c r="L622" s="25">
        <f>L623</f>
        <v>-504.13</v>
      </c>
      <c r="M622" s="211">
        <f t="shared" si="302"/>
        <v>-16.487175042760757</v>
      </c>
      <c r="N622" s="25">
        <f>N623</f>
        <v>2553.58</v>
      </c>
    </row>
    <row r="623" spans="1:17" hidden="1" x14ac:dyDescent="0.25">
      <c r="A623" s="293">
        <v>322</v>
      </c>
      <c r="B623" s="299"/>
      <c r="C623" s="300"/>
      <c r="D623" s="28" t="s">
        <v>71</v>
      </c>
      <c r="E623" s="25">
        <f t="shared" si="312"/>
        <v>0</v>
      </c>
      <c r="F623" s="25">
        <f>F624</f>
        <v>0</v>
      </c>
      <c r="G623" s="25">
        <f>G624</f>
        <v>0</v>
      </c>
      <c r="H623" s="25">
        <f>H624+H626</f>
        <v>797</v>
      </c>
      <c r="I623" s="25">
        <f>I624+I626</f>
        <v>1000</v>
      </c>
      <c r="J623" s="25">
        <f>J624+J626+J625+J627+J628</f>
        <v>3057.71</v>
      </c>
      <c r="K623" s="25">
        <f>K624+K626</f>
        <v>0</v>
      </c>
      <c r="L623" s="25">
        <f>L624+L626+L625+L627+L628</f>
        <v>-504.13</v>
      </c>
      <c r="M623" s="211">
        <f t="shared" si="302"/>
        <v>-16.487175042760757</v>
      </c>
      <c r="N623" s="25">
        <f>N624+N626+N625+N627+N628</f>
        <v>2553.58</v>
      </c>
    </row>
    <row r="624" spans="1:17" ht="25.5" hidden="1" x14ac:dyDescent="0.25">
      <c r="A624" s="296">
        <v>3221</v>
      </c>
      <c r="B624" s="301"/>
      <c r="C624" s="302"/>
      <c r="D624" s="29" t="s">
        <v>123</v>
      </c>
      <c r="E624" s="26">
        <v>0</v>
      </c>
      <c r="F624" s="26"/>
      <c r="G624" s="26">
        <f>F624/7.5345</f>
        <v>0</v>
      </c>
      <c r="H624" s="26">
        <v>266</v>
      </c>
      <c r="I624" s="26">
        <v>500</v>
      </c>
      <c r="J624" s="26">
        <v>1500</v>
      </c>
      <c r="K624" s="26"/>
      <c r="L624" s="26">
        <v>473.22</v>
      </c>
      <c r="M624" s="211">
        <f t="shared" si="302"/>
        <v>31.548000000000005</v>
      </c>
      <c r="N624" s="26">
        <v>1973.22</v>
      </c>
    </row>
    <row r="625" spans="1:17" hidden="1" x14ac:dyDescent="0.25">
      <c r="A625" s="296">
        <v>3222</v>
      </c>
      <c r="B625" s="301"/>
      <c r="C625" s="302"/>
      <c r="D625" s="29" t="s">
        <v>83</v>
      </c>
      <c r="E625" s="26"/>
      <c r="F625" s="26"/>
      <c r="G625" s="26"/>
      <c r="H625" s="26"/>
      <c r="I625" s="26"/>
      <c r="J625" s="26">
        <v>200</v>
      </c>
      <c r="K625" s="26"/>
      <c r="L625" s="26">
        <v>-142.53</v>
      </c>
      <c r="M625" s="211">
        <f t="shared" si="302"/>
        <v>-71.265000000000001</v>
      </c>
      <c r="N625" s="26">
        <v>57.47</v>
      </c>
    </row>
    <row r="626" spans="1:17" hidden="1" x14ac:dyDescent="0.25">
      <c r="A626" s="296">
        <v>3225</v>
      </c>
      <c r="B626" s="301"/>
      <c r="C626" s="302"/>
      <c r="D626" s="29" t="s">
        <v>72</v>
      </c>
      <c r="E626" s="26"/>
      <c r="F626" s="26"/>
      <c r="G626" s="26"/>
      <c r="H626" s="26">
        <v>531</v>
      </c>
      <c r="I626" s="26">
        <v>500</v>
      </c>
      <c r="J626" s="26">
        <v>100</v>
      </c>
      <c r="K626" s="26"/>
      <c r="L626" s="26">
        <v>243.01</v>
      </c>
      <c r="M626" s="211">
        <f t="shared" si="302"/>
        <v>243.01</v>
      </c>
      <c r="N626" s="26">
        <v>343.01</v>
      </c>
    </row>
    <row r="627" spans="1:17" hidden="1" x14ac:dyDescent="0.25">
      <c r="A627" s="296">
        <v>3237</v>
      </c>
      <c r="B627" s="301"/>
      <c r="C627" s="302"/>
      <c r="D627" s="29" t="s">
        <v>85</v>
      </c>
      <c r="E627" s="26"/>
      <c r="F627" s="26"/>
      <c r="G627" s="26"/>
      <c r="H627" s="26"/>
      <c r="I627" s="26"/>
      <c r="J627" s="26">
        <v>500</v>
      </c>
      <c r="K627" s="26"/>
      <c r="L627" s="26">
        <v>-500</v>
      </c>
      <c r="M627" s="211">
        <f t="shared" si="302"/>
        <v>-100</v>
      </c>
      <c r="N627" s="26">
        <v>0</v>
      </c>
    </row>
    <row r="628" spans="1:17" ht="25.5" hidden="1" x14ac:dyDescent="0.25">
      <c r="A628" s="296">
        <v>3299</v>
      </c>
      <c r="B628" s="301"/>
      <c r="C628" s="302"/>
      <c r="D628" s="29" t="s">
        <v>74</v>
      </c>
      <c r="E628" s="26"/>
      <c r="F628" s="26"/>
      <c r="G628" s="26"/>
      <c r="H628" s="26"/>
      <c r="I628" s="26"/>
      <c r="J628" s="26">
        <v>757.71</v>
      </c>
      <c r="K628" s="26"/>
      <c r="L628" s="26">
        <v>-577.83000000000004</v>
      </c>
      <c r="M628" s="211">
        <f t="shared" si="302"/>
        <v>-76.260046719721259</v>
      </c>
      <c r="N628" s="26">
        <v>179.88</v>
      </c>
    </row>
    <row r="629" spans="1:17" s="27" customFormat="1" ht="25.5" x14ac:dyDescent="0.25">
      <c r="A629" s="281" t="s">
        <v>176</v>
      </c>
      <c r="B629" s="282"/>
      <c r="C629" s="283"/>
      <c r="D629" s="31" t="s">
        <v>177</v>
      </c>
      <c r="E629" s="53">
        <f t="shared" ref="E629:N632" si="314">E630</f>
        <v>0</v>
      </c>
      <c r="F629" s="53">
        <f t="shared" si="314"/>
        <v>0</v>
      </c>
      <c r="G629" s="53">
        <f t="shared" si="314"/>
        <v>0</v>
      </c>
      <c r="H629" s="53">
        <f t="shared" si="314"/>
        <v>0</v>
      </c>
      <c r="I629" s="53"/>
      <c r="J629" s="53">
        <f t="shared" si="314"/>
        <v>0</v>
      </c>
      <c r="K629" s="53">
        <f t="shared" si="314"/>
        <v>0</v>
      </c>
      <c r="L629" s="53">
        <f t="shared" si="314"/>
        <v>0</v>
      </c>
      <c r="M629" s="211" t="e">
        <f t="shared" si="302"/>
        <v>#DIV/0!</v>
      </c>
      <c r="N629" s="53">
        <f t="shared" si="314"/>
        <v>0</v>
      </c>
      <c r="O629"/>
      <c r="Q629"/>
    </row>
    <row r="630" spans="1:17" s="27" customFormat="1" x14ac:dyDescent="0.25">
      <c r="A630" s="309">
        <v>3</v>
      </c>
      <c r="B630" s="310"/>
      <c r="C630" s="311"/>
      <c r="D630" s="28" t="s">
        <v>14</v>
      </c>
      <c r="E630" s="25">
        <f t="shared" si="314"/>
        <v>0</v>
      </c>
      <c r="F630" s="25">
        <f t="shared" si="314"/>
        <v>0</v>
      </c>
      <c r="G630" s="25">
        <f t="shared" si="314"/>
        <v>0</v>
      </c>
      <c r="H630" s="25">
        <f t="shared" si="314"/>
        <v>0</v>
      </c>
      <c r="I630" s="25"/>
      <c r="J630" s="25">
        <f t="shared" si="314"/>
        <v>0</v>
      </c>
      <c r="K630" s="25">
        <f t="shared" si="314"/>
        <v>0</v>
      </c>
      <c r="L630" s="25">
        <f t="shared" si="314"/>
        <v>0</v>
      </c>
      <c r="M630" s="211" t="e">
        <f t="shared" si="302"/>
        <v>#DIV/0!</v>
      </c>
      <c r="N630" s="25">
        <f t="shared" si="314"/>
        <v>0</v>
      </c>
    </row>
    <row r="631" spans="1:17" s="27" customFormat="1" x14ac:dyDescent="0.25">
      <c r="A631" s="293">
        <v>31</v>
      </c>
      <c r="B631" s="299"/>
      <c r="C631" s="300"/>
      <c r="D631" s="28" t="s">
        <v>15</v>
      </c>
      <c r="E631" s="25">
        <f t="shared" si="314"/>
        <v>0</v>
      </c>
      <c r="F631" s="25">
        <f t="shared" si="314"/>
        <v>0</v>
      </c>
      <c r="G631" s="25">
        <f t="shared" si="314"/>
        <v>0</v>
      </c>
      <c r="H631" s="25">
        <f t="shared" si="314"/>
        <v>0</v>
      </c>
      <c r="I631" s="25"/>
      <c r="J631" s="25">
        <f t="shared" si="314"/>
        <v>0</v>
      </c>
      <c r="K631" s="25">
        <f t="shared" si="314"/>
        <v>0</v>
      </c>
      <c r="L631" s="25">
        <f t="shared" si="314"/>
        <v>0</v>
      </c>
      <c r="M631" s="211" t="e">
        <f t="shared" si="302"/>
        <v>#DIV/0!</v>
      </c>
      <c r="N631" s="25">
        <f t="shared" si="314"/>
        <v>0</v>
      </c>
    </row>
    <row r="632" spans="1:17" s="27" customFormat="1" hidden="1" x14ac:dyDescent="0.25">
      <c r="A632" s="293">
        <v>311</v>
      </c>
      <c r="B632" s="299"/>
      <c r="C632" s="300"/>
      <c r="D632" s="28" t="s">
        <v>150</v>
      </c>
      <c r="E632" s="25">
        <f t="shared" si="314"/>
        <v>0</v>
      </c>
      <c r="F632" s="25">
        <f t="shared" si="314"/>
        <v>0</v>
      </c>
      <c r="G632" s="25">
        <f t="shared" si="314"/>
        <v>0</v>
      </c>
      <c r="H632" s="25">
        <f t="shared" si="314"/>
        <v>0</v>
      </c>
      <c r="I632" s="25"/>
      <c r="J632" s="25">
        <f t="shared" si="314"/>
        <v>0</v>
      </c>
      <c r="K632" s="25">
        <f t="shared" si="314"/>
        <v>0</v>
      </c>
      <c r="L632" s="25">
        <f t="shared" si="314"/>
        <v>0</v>
      </c>
      <c r="M632" s="211" t="e">
        <f t="shared" si="302"/>
        <v>#DIV/0!</v>
      </c>
      <c r="N632" s="25">
        <f t="shared" si="314"/>
        <v>0</v>
      </c>
    </row>
    <row r="633" spans="1:17" hidden="1" x14ac:dyDescent="0.25">
      <c r="A633" s="296">
        <v>3111</v>
      </c>
      <c r="B633" s="301"/>
      <c r="C633" s="302"/>
      <c r="D633" s="29" t="s">
        <v>65</v>
      </c>
      <c r="E633" s="26"/>
      <c r="F633" s="26"/>
      <c r="G633" s="26"/>
      <c r="H633" s="26"/>
      <c r="I633" s="26"/>
      <c r="J633" s="26"/>
      <c r="K633" s="26"/>
      <c r="L633" s="26"/>
      <c r="M633" s="211" t="e">
        <f t="shared" si="302"/>
        <v>#DIV/0!</v>
      </c>
      <c r="N633" s="26"/>
      <c r="O633" s="27"/>
      <c r="Q633" s="27"/>
    </row>
    <row r="634" spans="1:17" s="27" customFormat="1" x14ac:dyDescent="0.25">
      <c r="A634" s="281" t="s">
        <v>348</v>
      </c>
      <c r="B634" s="282"/>
      <c r="C634" s="283"/>
      <c r="D634" s="31" t="s">
        <v>179</v>
      </c>
      <c r="E634" s="53">
        <f>E635</f>
        <v>64922.54</v>
      </c>
      <c r="F634" s="53">
        <f t="shared" ref="F634:N634" si="315">F635</f>
        <v>432590</v>
      </c>
      <c r="G634" s="53">
        <f t="shared" si="315"/>
        <v>57414.559692083087</v>
      </c>
      <c r="H634" s="53">
        <f t="shared" si="315"/>
        <v>88167</v>
      </c>
      <c r="I634" s="53">
        <f t="shared" si="315"/>
        <v>100850</v>
      </c>
      <c r="J634" s="53">
        <f t="shared" si="315"/>
        <v>127791</v>
      </c>
      <c r="K634" s="53">
        <f t="shared" si="315"/>
        <v>100850</v>
      </c>
      <c r="L634" s="53">
        <f t="shared" si="315"/>
        <v>2359</v>
      </c>
      <c r="M634" s="211">
        <f t="shared" si="302"/>
        <v>1.8459828939440179</v>
      </c>
      <c r="N634" s="53">
        <f t="shared" si="315"/>
        <v>130150</v>
      </c>
      <c r="O634"/>
      <c r="Q634"/>
    </row>
    <row r="635" spans="1:17" s="27" customFormat="1" x14ac:dyDescent="0.25">
      <c r="A635" s="309">
        <v>3</v>
      </c>
      <c r="B635" s="310"/>
      <c r="C635" s="311"/>
      <c r="D635" s="28" t="s">
        <v>14</v>
      </c>
      <c r="E635" s="25">
        <f>E636+E644+E651</f>
        <v>64922.54</v>
      </c>
      <c r="F635" s="25">
        <f t="shared" ref="F635:K635" si="316">F636+F644+F651</f>
        <v>432590</v>
      </c>
      <c r="G635" s="25">
        <f t="shared" si="316"/>
        <v>57414.559692083087</v>
      </c>
      <c r="H635" s="25">
        <f t="shared" si="316"/>
        <v>88167</v>
      </c>
      <c r="I635" s="25">
        <f t="shared" si="316"/>
        <v>100850</v>
      </c>
      <c r="J635" s="25">
        <f t="shared" si="316"/>
        <v>127791</v>
      </c>
      <c r="K635" s="25">
        <f t="shared" si="316"/>
        <v>100850</v>
      </c>
      <c r="L635" s="25">
        <f t="shared" ref="L635:N635" si="317">L636+L644+L651</f>
        <v>2359</v>
      </c>
      <c r="M635" s="211">
        <f t="shared" si="302"/>
        <v>1.8459828939440179</v>
      </c>
      <c r="N635" s="25">
        <f t="shared" si="317"/>
        <v>130150</v>
      </c>
    </row>
    <row r="636" spans="1:17" s="27" customFormat="1" x14ac:dyDescent="0.25">
      <c r="A636" s="287">
        <v>31</v>
      </c>
      <c r="B636" s="350"/>
      <c r="C636" s="351"/>
      <c r="D636" s="180" t="s">
        <v>15</v>
      </c>
      <c r="E636" s="173">
        <f>E637+E640+E642</f>
        <v>63426.94</v>
      </c>
      <c r="F636" s="173">
        <f t="shared" ref="F636:K636" si="318">F637+F640+F642</f>
        <v>423790</v>
      </c>
      <c r="G636" s="173">
        <f t="shared" si="318"/>
        <v>56246.598978034381</v>
      </c>
      <c r="H636" s="173">
        <f t="shared" si="318"/>
        <v>86176</v>
      </c>
      <c r="I636" s="173">
        <f t="shared" si="318"/>
        <v>97600</v>
      </c>
      <c r="J636" s="173">
        <f t="shared" si="318"/>
        <v>122791</v>
      </c>
      <c r="K636" s="173">
        <f t="shared" si="318"/>
        <v>97600</v>
      </c>
      <c r="L636" s="173">
        <f t="shared" ref="L636:N636" si="319">L637+L640+L642</f>
        <v>3359</v>
      </c>
      <c r="M636" s="211">
        <f t="shared" si="302"/>
        <v>2.735542507187009</v>
      </c>
      <c r="N636" s="173">
        <f t="shared" si="319"/>
        <v>126150</v>
      </c>
    </row>
    <row r="637" spans="1:17" s="27" customFormat="1" hidden="1" x14ac:dyDescent="0.25">
      <c r="A637" s="293">
        <v>311</v>
      </c>
      <c r="B637" s="299"/>
      <c r="C637" s="300"/>
      <c r="D637" s="28" t="s">
        <v>150</v>
      </c>
      <c r="E637" s="25">
        <f>E638</f>
        <v>55209.39</v>
      </c>
      <c r="F637" s="25">
        <f t="shared" ref="F637:K637" si="320">F638</f>
        <v>370711</v>
      </c>
      <c r="G637" s="25">
        <f t="shared" si="320"/>
        <v>49201.805030194439</v>
      </c>
      <c r="H637" s="25">
        <f t="shared" si="320"/>
        <v>71471</v>
      </c>
      <c r="I637" s="25">
        <f t="shared" si="320"/>
        <v>76800</v>
      </c>
      <c r="J637" s="25">
        <f>J638+J639</f>
        <v>99000</v>
      </c>
      <c r="K637" s="25">
        <f t="shared" si="320"/>
        <v>76800</v>
      </c>
      <c r="L637" s="25">
        <f>L638+L639</f>
        <v>4100</v>
      </c>
      <c r="M637" s="211">
        <f t="shared" si="302"/>
        <v>4.1414141414141419</v>
      </c>
      <c r="N637" s="25">
        <f>N638+N639</f>
        <v>103100</v>
      </c>
    </row>
    <row r="638" spans="1:17" hidden="1" x14ac:dyDescent="0.25">
      <c r="A638" s="296">
        <v>3111</v>
      </c>
      <c r="B638" s="301"/>
      <c r="C638" s="302"/>
      <c r="D638" s="29" t="s">
        <v>65</v>
      </c>
      <c r="E638" s="26">
        <v>55209.39</v>
      </c>
      <c r="F638" s="26">
        <v>370711</v>
      </c>
      <c r="G638" s="26">
        <f>F638/7.5345</f>
        <v>49201.805030194439</v>
      </c>
      <c r="H638" s="26">
        <v>71471</v>
      </c>
      <c r="I638" s="26">
        <v>76800</v>
      </c>
      <c r="J638" s="26">
        <v>95000</v>
      </c>
      <c r="K638" s="26">
        <v>76800</v>
      </c>
      <c r="L638" s="26">
        <v>4800</v>
      </c>
      <c r="M638" s="211">
        <f t="shared" si="302"/>
        <v>5.0526315789473681</v>
      </c>
      <c r="N638" s="26">
        <v>99800</v>
      </c>
      <c r="O638" s="27"/>
      <c r="Q638" s="27"/>
    </row>
    <row r="639" spans="1:17" hidden="1" x14ac:dyDescent="0.25">
      <c r="A639" s="296">
        <v>3114</v>
      </c>
      <c r="B639" s="301"/>
      <c r="C639" s="302"/>
      <c r="D639" s="29" t="s">
        <v>330</v>
      </c>
      <c r="E639" s="26"/>
      <c r="F639" s="26"/>
      <c r="G639" s="26"/>
      <c r="H639" s="26"/>
      <c r="I639" s="26"/>
      <c r="J639" s="26">
        <v>4000</v>
      </c>
      <c r="K639" s="26"/>
      <c r="L639" s="26">
        <v>-700</v>
      </c>
      <c r="M639" s="211">
        <f t="shared" si="302"/>
        <v>-17.5</v>
      </c>
      <c r="N639" s="26">
        <v>3300</v>
      </c>
      <c r="O639" s="27"/>
      <c r="Q639" s="27"/>
    </row>
    <row r="640" spans="1:17" s="27" customFormat="1" hidden="1" x14ac:dyDescent="0.25">
      <c r="A640" s="293">
        <v>312</v>
      </c>
      <c r="B640" s="299"/>
      <c r="C640" s="300"/>
      <c r="D640" s="28" t="s">
        <v>66</v>
      </c>
      <c r="E640" s="25">
        <f>E641</f>
        <v>2125.4</v>
      </c>
      <c r="F640" s="25">
        <f t="shared" ref="F640:N640" si="321">F641</f>
        <v>12763</v>
      </c>
      <c r="G640" s="25">
        <f t="shared" si="321"/>
        <v>1693.9412037958723</v>
      </c>
      <c r="H640" s="25">
        <f t="shared" si="321"/>
        <v>2959</v>
      </c>
      <c r="I640" s="25">
        <f t="shared" si="321"/>
        <v>5600</v>
      </c>
      <c r="J640" s="25">
        <f t="shared" si="321"/>
        <v>7791</v>
      </c>
      <c r="K640" s="25">
        <f t="shared" si="321"/>
        <v>5600</v>
      </c>
      <c r="L640" s="25">
        <f t="shared" si="321"/>
        <v>-1741</v>
      </c>
      <c r="M640" s="211">
        <f t="shared" si="302"/>
        <v>-22.346297009369785</v>
      </c>
      <c r="N640" s="25">
        <f t="shared" si="321"/>
        <v>6050</v>
      </c>
      <c r="O640"/>
      <c r="Q640"/>
    </row>
    <row r="641" spans="1:17" hidden="1" x14ac:dyDescent="0.25">
      <c r="A641" s="296">
        <v>3121</v>
      </c>
      <c r="B641" s="301"/>
      <c r="C641" s="302"/>
      <c r="D641" s="29" t="s">
        <v>66</v>
      </c>
      <c r="E641" s="26">
        <v>2125.4</v>
      </c>
      <c r="F641" s="26">
        <v>12763</v>
      </c>
      <c r="G641" s="26">
        <f>F641/7.5345</f>
        <v>1693.9412037958723</v>
      </c>
      <c r="H641" s="26">
        <v>2959</v>
      </c>
      <c r="I641" s="26">
        <v>5600</v>
      </c>
      <c r="J641" s="26">
        <v>7791</v>
      </c>
      <c r="K641" s="26">
        <v>5600</v>
      </c>
      <c r="L641" s="26">
        <v>-1741</v>
      </c>
      <c r="M641" s="211">
        <f t="shared" si="302"/>
        <v>-22.346297009369785</v>
      </c>
      <c r="N641" s="26">
        <v>6050</v>
      </c>
      <c r="O641" s="27"/>
      <c r="Q641" s="27"/>
    </row>
    <row r="642" spans="1:17" s="27" customFormat="1" hidden="1" x14ac:dyDescent="0.25">
      <c r="A642" s="293">
        <v>313</v>
      </c>
      <c r="B642" s="299"/>
      <c r="C642" s="300"/>
      <c r="D642" s="28" t="s">
        <v>67</v>
      </c>
      <c r="E642" s="25">
        <f>E643</f>
        <v>6092.15</v>
      </c>
      <c r="F642" s="25">
        <f t="shared" ref="F642:N642" si="322">F643</f>
        <v>40316</v>
      </c>
      <c r="G642" s="25">
        <f t="shared" si="322"/>
        <v>5350.8527440440639</v>
      </c>
      <c r="H642" s="25">
        <f t="shared" si="322"/>
        <v>11746</v>
      </c>
      <c r="I642" s="25">
        <f t="shared" si="322"/>
        <v>15200</v>
      </c>
      <c r="J642" s="25">
        <f t="shared" si="322"/>
        <v>16000</v>
      </c>
      <c r="K642" s="25">
        <f t="shared" si="322"/>
        <v>15200</v>
      </c>
      <c r="L642" s="25">
        <f t="shared" si="322"/>
        <v>1000</v>
      </c>
      <c r="M642" s="211">
        <f t="shared" si="302"/>
        <v>6.25</v>
      </c>
      <c r="N642" s="25">
        <f t="shared" si="322"/>
        <v>17000</v>
      </c>
      <c r="O642"/>
      <c r="Q642"/>
    </row>
    <row r="643" spans="1:17" ht="25.5" hidden="1" x14ac:dyDescent="0.25">
      <c r="A643" s="296">
        <v>3132</v>
      </c>
      <c r="B643" s="301"/>
      <c r="C643" s="302"/>
      <c r="D643" s="29" t="s">
        <v>68</v>
      </c>
      <c r="E643" s="26">
        <v>6092.15</v>
      </c>
      <c r="F643" s="26">
        <v>40316</v>
      </c>
      <c r="G643" s="26">
        <f>F643/7.5345</f>
        <v>5350.8527440440639</v>
      </c>
      <c r="H643" s="26">
        <v>11746</v>
      </c>
      <c r="I643" s="26">
        <v>15200</v>
      </c>
      <c r="J643" s="26">
        <v>16000</v>
      </c>
      <c r="K643" s="26">
        <v>15200</v>
      </c>
      <c r="L643" s="26">
        <v>1000</v>
      </c>
      <c r="M643" s="211">
        <f t="shared" si="302"/>
        <v>6.25</v>
      </c>
      <c r="N643" s="26">
        <v>17000</v>
      </c>
      <c r="O643" s="27"/>
      <c r="Q643" s="27"/>
    </row>
    <row r="644" spans="1:17" s="27" customFormat="1" x14ac:dyDescent="0.25">
      <c r="A644" s="293">
        <v>32</v>
      </c>
      <c r="B644" s="299"/>
      <c r="C644" s="300"/>
      <c r="D644" s="28" t="s">
        <v>25</v>
      </c>
      <c r="E644" s="25">
        <f>E645+E648</f>
        <v>1495.6</v>
      </c>
      <c r="F644" s="25">
        <f t="shared" ref="F644:K644" si="323">F645+F648</f>
        <v>8800</v>
      </c>
      <c r="G644" s="25">
        <f t="shared" si="323"/>
        <v>1167.9607140487092</v>
      </c>
      <c r="H644" s="25">
        <f t="shared" si="323"/>
        <v>1991</v>
      </c>
      <c r="I644" s="25">
        <f t="shared" si="323"/>
        <v>3250</v>
      </c>
      <c r="J644" s="25">
        <f t="shared" si="323"/>
        <v>5000</v>
      </c>
      <c r="K644" s="25">
        <f t="shared" si="323"/>
        <v>3250</v>
      </c>
      <c r="L644" s="25">
        <f t="shared" ref="L644:N644" si="324">L645+L648</f>
        <v>-1000</v>
      </c>
      <c r="M644" s="211">
        <f t="shared" si="302"/>
        <v>-20</v>
      </c>
      <c r="N644" s="25">
        <f t="shared" si="324"/>
        <v>4000</v>
      </c>
      <c r="O644"/>
      <c r="Q644"/>
    </row>
    <row r="645" spans="1:17" s="27" customFormat="1" hidden="1" x14ac:dyDescent="0.25">
      <c r="A645" s="293">
        <v>321</v>
      </c>
      <c r="B645" s="299"/>
      <c r="C645" s="300"/>
      <c r="D645" s="28" t="s">
        <v>69</v>
      </c>
      <c r="E645" s="25">
        <f>E647+E646</f>
        <v>1495.6</v>
      </c>
      <c r="F645" s="25">
        <f t="shared" ref="F645:K645" si="325">F647</f>
        <v>8800</v>
      </c>
      <c r="G645" s="25">
        <f t="shared" si="325"/>
        <v>1167.9607140487092</v>
      </c>
      <c r="H645" s="25">
        <f t="shared" si="325"/>
        <v>1991</v>
      </c>
      <c r="I645" s="25">
        <f t="shared" si="325"/>
        <v>3250</v>
      </c>
      <c r="J645" s="25">
        <f t="shared" si="325"/>
        <v>5000</v>
      </c>
      <c r="K645" s="25">
        <f t="shared" si="325"/>
        <v>3250</v>
      </c>
      <c r="L645" s="25">
        <f t="shared" ref="L645:N645" si="326">L647</f>
        <v>-1000</v>
      </c>
      <c r="M645" s="211">
        <f t="shared" si="302"/>
        <v>-20</v>
      </c>
      <c r="N645" s="25">
        <f t="shared" si="326"/>
        <v>4000</v>
      </c>
    </row>
    <row r="646" spans="1:17" s="27" customFormat="1" hidden="1" x14ac:dyDescent="0.25">
      <c r="A646" s="306">
        <v>3211</v>
      </c>
      <c r="B646" s="307"/>
      <c r="C646" s="308"/>
      <c r="D646" s="121" t="s">
        <v>79</v>
      </c>
      <c r="E646" s="92">
        <v>0</v>
      </c>
      <c r="F646" s="25"/>
      <c r="G646" s="25"/>
      <c r="H646" s="25"/>
      <c r="I646" s="25"/>
      <c r="J646" s="25"/>
      <c r="K646" s="25"/>
      <c r="L646" s="25"/>
      <c r="M646" s="211" t="e">
        <f t="shared" si="302"/>
        <v>#DIV/0!</v>
      </c>
      <c r="N646" s="25"/>
    </row>
    <row r="647" spans="1:17" ht="25.5" hidden="1" x14ac:dyDescent="0.25">
      <c r="A647" s="296">
        <v>3212</v>
      </c>
      <c r="B647" s="301"/>
      <c r="C647" s="302"/>
      <c r="D647" s="29" t="s">
        <v>152</v>
      </c>
      <c r="E647" s="26">
        <v>1495.6</v>
      </c>
      <c r="F647" s="26">
        <v>8800</v>
      </c>
      <c r="G647" s="26">
        <f>F647/7.5345</f>
        <v>1167.9607140487092</v>
      </c>
      <c r="H647" s="26">
        <v>1991</v>
      </c>
      <c r="I647" s="26">
        <v>3250</v>
      </c>
      <c r="J647" s="26">
        <v>5000</v>
      </c>
      <c r="K647" s="26">
        <v>3250</v>
      </c>
      <c r="L647" s="26">
        <v>-1000</v>
      </c>
      <c r="M647" s="211">
        <f t="shared" si="302"/>
        <v>-20</v>
      </c>
      <c r="N647" s="26">
        <v>4000</v>
      </c>
      <c r="O647" s="27"/>
      <c r="Q647" s="27"/>
    </row>
    <row r="648" spans="1:17" s="27" customFormat="1" hidden="1" x14ac:dyDescent="0.25">
      <c r="A648" s="293">
        <v>323</v>
      </c>
      <c r="B648" s="299"/>
      <c r="C648" s="300"/>
      <c r="D648" s="28" t="s">
        <v>84</v>
      </c>
      <c r="E648" s="25">
        <f>E649+E650</f>
        <v>0</v>
      </c>
      <c r="F648" s="25">
        <f t="shared" ref="F648:K648" si="327">F649+F650</f>
        <v>0</v>
      </c>
      <c r="G648" s="25">
        <f t="shared" si="327"/>
        <v>0</v>
      </c>
      <c r="H648" s="25">
        <f t="shared" si="327"/>
        <v>0</v>
      </c>
      <c r="I648" s="25"/>
      <c r="J648" s="25">
        <f t="shared" si="327"/>
        <v>0</v>
      </c>
      <c r="K648" s="25">
        <f t="shared" si="327"/>
        <v>0</v>
      </c>
      <c r="L648" s="25">
        <f t="shared" ref="L648:N648" si="328">L649+L650</f>
        <v>0</v>
      </c>
      <c r="M648" s="211" t="e">
        <f t="shared" ref="M648:M711" si="329">L648/J648*100</f>
        <v>#DIV/0!</v>
      </c>
      <c r="N648" s="25">
        <f t="shared" si="328"/>
        <v>0</v>
      </c>
      <c r="O648"/>
      <c r="Q648"/>
    </row>
    <row r="649" spans="1:17" ht="25.5" hidden="1" x14ac:dyDescent="0.25">
      <c r="A649" s="296">
        <v>3232</v>
      </c>
      <c r="B649" s="301"/>
      <c r="C649" s="302"/>
      <c r="D649" s="29" t="s">
        <v>132</v>
      </c>
      <c r="E649" s="26"/>
      <c r="F649" s="26"/>
      <c r="G649" s="26"/>
      <c r="H649" s="26"/>
      <c r="I649" s="26"/>
      <c r="J649" s="26"/>
      <c r="K649" s="26"/>
      <c r="L649" s="26"/>
      <c r="M649" s="211" t="e">
        <f t="shared" si="329"/>
        <v>#DIV/0!</v>
      </c>
      <c r="N649" s="26"/>
      <c r="O649" s="27"/>
      <c r="Q649" s="27"/>
    </row>
    <row r="650" spans="1:17" hidden="1" x14ac:dyDescent="0.25">
      <c r="A650" s="296">
        <v>3237</v>
      </c>
      <c r="B650" s="301"/>
      <c r="C650" s="302"/>
      <c r="D650" s="29" t="s">
        <v>85</v>
      </c>
      <c r="E650" s="26"/>
      <c r="F650" s="26"/>
      <c r="G650" s="26"/>
      <c r="H650" s="26"/>
      <c r="I650" s="26"/>
      <c r="J650" s="26"/>
      <c r="K650" s="26"/>
      <c r="L650" s="26"/>
      <c r="M650" s="211" t="e">
        <f t="shared" si="329"/>
        <v>#DIV/0!</v>
      </c>
      <c r="N650" s="26"/>
    </row>
    <row r="651" spans="1:17" s="27" customFormat="1" x14ac:dyDescent="0.25">
      <c r="A651" s="293">
        <v>38</v>
      </c>
      <c r="B651" s="299"/>
      <c r="C651" s="300"/>
      <c r="D651" s="28" t="s">
        <v>190</v>
      </c>
      <c r="E651" s="25">
        <f>E652</f>
        <v>0</v>
      </c>
      <c r="F651" s="25">
        <f t="shared" ref="F651:N652" si="330">F652</f>
        <v>0</v>
      </c>
      <c r="G651" s="25">
        <f t="shared" si="330"/>
        <v>0</v>
      </c>
      <c r="H651" s="25">
        <f t="shared" si="330"/>
        <v>0</v>
      </c>
      <c r="I651" s="25"/>
      <c r="J651" s="25">
        <f t="shared" si="330"/>
        <v>0</v>
      </c>
      <c r="K651" s="25">
        <f t="shared" si="330"/>
        <v>0</v>
      </c>
      <c r="L651" s="25">
        <f t="shared" si="330"/>
        <v>0</v>
      </c>
      <c r="M651" s="211" t="e">
        <f t="shared" si="329"/>
        <v>#DIV/0!</v>
      </c>
      <c r="N651" s="25">
        <f t="shared" si="330"/>
        <v>0</v>
      </c>
      <c r="O651"/>
      <c r="Q651"/>
    </row>
    <row r="652" spans="1:17" s="27" customFormat="1" hidden="1" x14ac:dyDescent="0.25">
      <c r="A652" s="293">
        <v>383</v>
      </c>
      <c r="B652" s="299"/>
      <c r="C652" s="300"/>
      <c r="D652" s="28" t="s">
        <v>191</v>
      </c>
      <c r="E652" s="25">
        <f>E653</f>
        <v>0</v>
      </c>
      <c r="F652" s="25">
        <f t="shared" si="330"/>
        <v>0</v>
      </c>
      <c r="G652" s="25">
        <f t="shared" si="330"/>
        <v>0</v>
      </c>
      <c r="H652" s="25">
        <f t="shared" si="330"/>
        <v>0</v>
      </c>
      <c r="I652" s="25"/>
      <c r="J652" s="25">
        <f t="shared" si="330"/>
        <v>0</v>
      </c>
      <c r="K652" s="25">
        <f t="shared" si="330"/>
        <v>0</v>
      </c>
      <c r="L652" s="25">
        <f t="shared" si="330"/>
        <v>0</v>
      </c>
      <c r="M652" s="211" t="e">
        <f t="shared" si="329"/>
        <v>#DIV/0!</v>
      </c>
      <c r="N652" s="25">
        <f t="shared" si="330"/>
        <v>0</v>
      </c>
    </row>
    <row r="653" spans="1:17" ht="25.5" hidden="1" x14ac:dyDescent="0.25">
      <c r="A653" s="296">
        <v>3831</v>
      </c>
      <c r="B653" s="301"/>
      <c r="C653" s="302"/>
      <c r="D653" s="29" t="s">
        <v>192</v>
      </c>
      <c r="E653" s="26"/>
      <c r="F653" s="26"/>
      <c r="G653" s="26"/>
      <c r="H653" s="26"/>
      <c r="I653" s="26"/>
      <c r="J653" s="26"/>
      <c r="K653" s="26"/>
      <c r="L653" s="26"/>
      <c r="M653" s="211" t="e">
        <f t="shared" si="329"/>
        <v>#DIV/0!</v>
      </c>
      <c r="N653" s="26"/>
      <c r="O653" s="27"/>
      <c r="Q653" s="27"/>
    </row>
    <row r="654" spans="1:17" s="27" customFormat="1" x14ac:dyDescent="0.25">
      <c r="A654" s="278" t="s">
        <v>193</v>
      </c>
      <c r="B654" s="279"/>
      <c r="C654" s="280"/>
      <c r="D654" s="30" t="s">
        <v>194</v>
      </c>
      <c r="E654" s="52">
        <f>E655+E660</f>
        <v>0</v>
      </c>
      <c r="F654" s="52">
        <f t="shared" ref="F654:K654" si="331">F655+F660</f>
        <v>0</v>
      </c>
      <c r="G654" s="52">
        <f t="shared" si="331"/>
        <v>0</v>
      </c>
      <c r="H654" s="52">
        <f t="shared" si="331"/>
        <v>0</v>
      </c>
      <c r="I654" s="52"/>
      <c r="J654" s="52">
        <f t="shared" si="331"/>
        <v>0</v>
      </c>
      <c r="K654" s="52">
        <f t="shared" si="331"/>
        <v>0</v>
      </c>
      <c r="L654" s="52">
        <f t="shared" ref="L654:N654" si="332">L655+L660</f>
        <v>0</v>
      </c>
      <c r="M654" s="211" t="e">
        <f t="shared" si="329"/>
        <v>#DIV/0!</v>
      </c>
      <c r="N654" s="52">
        <f t="shared" si="332"/>
        <v>0</v>
      </c>
      <c r="O654"/>
      <c r="Q654"/>
    </row>
    <row r="655" spans="1:17" s="27" customFormat="1" x14ac:dyDescent="0.25">
      <c r="A655" s="281" t="s">
        <v>170</v>
      </c>
      <c r="B655" s="282"/>
      <c r="C655" s="283"/>
      <c r="D655" s="31" t="s">
        <v>171</v>
      </c>
      <c r="E655" s="53">
        <f t="shared" ref="E655:N658" si="333">E656</f>
        <v>0</v>
      </c>
      <c r="F655" s="53">
        <f t="shared" si="333"/>
        <v>0</v>
      </c>
      <c r="G655" s="53">
        <f t="shared" si="333"/>
        <v>0</v>
      </c>
      <c r="H655" s="53">
        <f t="shared" si="333"/>
        <v>0</v>
      </c>
      <c r="I655" s="53"/>
      <c r="J655" s="53">
        <f t="shared" si="333"/>
        <v>0</v>
      </c>
      <c r="K655" s="53">
        <f t="shared" si="333"/>
        <v>0</v>
      </c>
      <c r="L655" s="53">
        <f t="shared" si="333"/>
        <v>0</v>
      </c>
      <c r="M655" s="211" t="e">
        <f t="shared" si="329"/>
        <v>#DIV/0!</v>
      </c>
      <c r="N655" s="53">
        <f t="shared" si="333"/>
        <v>0</v>
      </c>
    </row>
    <row r="656" spans="1:17" s="27" customFormat="1" x14ac:dyDescent="0.25">
      <c r="A656" s="309">
        <v>3</v>
      </c>
      <c r="B656" s="310"/>
      <c r="C656" s="311"/>
      <c r="D656" s="28" t="s">
        <v>14</v>
      </c>
      <c r="E656" s="25">
        <f t="shared" si="333"/>
        <v>0</v>
      </c>
      <c r="F656" s="25">
        <f t="shared" si="333"/>
        <v>0</v>
      </c>
      <c r="G656" s="25">
        <f t="shared" si="333"/>
        <v>0</v>
      </c>
      <c r="H656" s="25">
        <f t="shared" si="333"/>
        <v>0</v>
      </c>
      <c r="I656" s="25"/>
      <c r="J656" s="25">
        <f t="shared" si="333"/>
        <v>0</v>
      </c>
      <c r="K656" s="25">
        <f t="shared" si="333"/>
        <v>0</v>
      </c>
      <c r="L656" s="25">
        <f t="shared" si="333"/>
        <v>0</v>
      </c>
      <c r="M656" s="211" t="e">
        <f t="shared" si="329"/>
        <v>#DIV/0!</v>
      </c>
      <c r="N656" s="25">
        <f t="shared" si="333"/>
        <v>0</v>
      </c>
    </row>
    <row r="657" spans="1:17" s="27" customFormat="1" x14ac:dyDescent="0.25">
      <c r="A657" s="293">
        <v>32</v>
      </c>
      <c r="B657" s="299"/>
      <c r="C657" s="300"/>
      <c r="D657" s="28" t="s">
        <v>25</v>
      </c>
      <c r="E657" s="25">
        <f t="shared" si="333"/>
        <v>0</v>
      </c>
      <c r="F657" s="25">
        <f t="shared" si="333"/>
        <v>0</v>
      </c>
      <c r="G657" s="25">
        <f t="shared" si="333"/>
        <v>0</v>
      </c>
      <c r="H657" s="25">
        <f t="shared" si="333"/>
        <v>0</v>
      </c>
      <c r="I657" s="25"/>
      <c r="J657" s="25">
        <f t="shared" si="333"/>
        <v>0</v>
      </c>
      <c r="K657" s="25">
        <f t="shared" si="333"/>
        <v>0</v>
      </c>
      <c r="L657" s="25">
        <f t="shared" si="333"/>
        <v>0</v>
      </c>
      <c r="M657" s="211" t="e">
        <f t="shared" si="329"/>
        <v>#DIV/0!</v>
      </c>
      <c r="N657" s="25">
        <f t="shared" si="333"/>
        <v>0</v>
      </c>
    </row>
    <row r="658" spans="1:17" s="27" customFormat="1" ht="25.5" hidden="1" x14ac:dyDescent="0.25">
      <c r="A658" s="293">
        <v>329</v>
      </c>
      <c r="B658" s="299"/>
      <c r="C658" s="300"/>
      <c r="D658" s="28" t="s">
        <v>74</v>
      </c>
      <c r="E658" s="25">
        <f t="shared" si="333"/>
        <v>0</v>
      </c>
      <c r="F658" s="25">
        <f t="shared" si="333"/>
        <v>0</v>
      </c>
      <c r="G658" s="25">
        <f t="shared" si="333"/>
        <v>0</v>
      </c>
      <c r="H658" s="25">
        <f t="shared" si="333"/>
        <v>0</v>
      </c>
      <c r="I658" s="25"/>
      <c r="J658" s="25">
        <f t="shared" si="333"/>
        <v>0</v>
      </c>
      <c r="K658" s="25">
        <f t="shared" si="333"/>
        <v>0</v>
      </c>
      <c r="L658" s="25">
        <f t="shared" si="333"/>
        <v>0</v>
      </c>
      <c r="M658" s="211" t="e">
        <f t="shared" si="329"/>
        <v>#DIV/0!</v>
      </c>
      <c r="N658" s="25">
        <f t="shared" si="333"/>
        <v>0</v>
      </c>
    </row>
    <row r="659" spans="1:17" ht="25.5" hidden="1" x14ac:dyDescent="0.25">
      <c r="A659" s="296">
        <v>3299</v>
      </c>
      <c r="B659" s="301"/>
      <c r="C659" s="302"/>
      <c r="D659" s="29" t="s">
        <v>74</v>
      </c>
      <c r="E659" s="26"/>
      <c r="F659" s="26"/>
      <c r="G659" s="26"/>
      <c r="H659" s="26"/>
      <c r="I659" s="26"/>
      <c r="J659" s="26"/>
      <c r="K659" s="26"/>
      <c r="L659" s="26"/>
      <c r="M659" s="211" t="e">
        <f t="shared" si="329"/>
        <v>#DIV/0!</v>
      </c>
      <c r="N659" s="26"/>
      <c r="O659" s="27"/>
      <c r="Q659" s="27"/>
    </row>
    <row r="660" spans="1:17" s="27" customFormat="1" x14ac:dyDescent="0.25">
      <c r="A660" s="281" t="s">
        <v>178</v>
      </c>
      <c r="B660" s="282"/>
      <c r="C660" s="283"/>
      <c r="D660" s="31" t="s">
        <v>179</v>
      </c>
      <c r="E660" s="53">
        <f>E661</f>
        <v>0</v>
      </c>
      <c r="F660" s="53">
        <f t="shared" ref="F660:N661" si="334">F661</f>
        <v>0</v>
      </c>
      <c r="G660" s="53">
        <f t="shared" si="334"/>
        <v>0</v>
      </c>
      <c r="H660" s="53">
        <f t="shared" si="334"/>
        <v>0</v>
      </c>
      <c r="I660" s="53"/>
      <c r="J660" s="53">
        <f t="shared" si="334"/>
        <v>0</v>
      </c>
      <c r="K660" s="53">
        <f t="shared" si="334"/>
        <v>0</v>
      </c>
      <c r="L660" s="53">
        <f t="shared" si="334"/>
        <v>0</v>
      </c>
      <c r="M660" s="211" t="e">
        <f t="shared" si="329"/>
        <v>#DIV/0!</v>
      </c>
      <c r="N660" s="53">
        <f t="shared" si="334"/>
        <v>0</v>
      </c>
      <c r="O660"/>
      <c r="Q660"/>
    </row>
    <row r="661" spans="1:17" s="27" customFormat="1" x14ac:dyDescent="0.25">
      <c r="A661" s="309">
        <v>3</v>
      </c>
      <c r="B661" s="310"/>
      <c r="C661" s="311"/>
      <c r="D661" s="28" t="s">
        <v>14</v>
      </c>
      <c r="E661" s="25">
        <f>E662</f>
        <v>0</v>
      </c>
      <c r="F661" s="25">
        <f t="shared" si="334"/>
        <v>0</v>
      </c>
      <c r="G661" s="25">
        <f t="shared" si="334"/>
        <v>0</v>
      </c>
      <c r="H661" s="25">
        <f t="shared" si="334"/>
        <v>0</v>
      </c>
      <c r="I661" s="25"/>
      <c r="J661" s="25">
        <f t="shared" si="334"/>
        <v>0</v>
      </c>
      <c r="K661" s="25">
        <f t="shared" si="334"/>
        <v>0</v>
      </c>
      <c r="L661" s="25">
        <f t="shared" si="334"/>
        <v>0</v>
      </c>
      <c r="M661" s="211" t="e">
        <f t="shared" si="329"/>
        <v>#DIV/0!</v>
      </c>
      <c r="N661" s="25">
        <f t="shared" si="334"/>
        <v>0</v>
      </c>
    </row>
    <row r="662" spans="1:17" s="27" customFormat="1" x14ac:dyDescent="0.25">
      <c r="A662" s="293">
        <v>32</v>
      </c>
      <c r="B662" s="299"/>
      <c r="C662" s="300"/>
      <c r="D662" s="28" t="s">
        <v>25</v>
      </c>
      <c r="E662" s="25">
        <f>E663+E665</f>
        <v>0</v>
      </c>
      <c r="F662" s="25">
        <f t="shared" ref="F662:K662" si="335">F663+F665</f>
        <v>0</v>
      </c>
      <c r="G662" s="25">
        <f t="shared" si="335"/>
        <v>0</v>
      </c>
      <c r="H662" s="25">
        <f t="shared" si="335"/>
        <v>0</v>
      </c>
      <c r="I662" s="25"/>
      <c r="J662" s="25">
        <f t="shared" si="335"/>
        <v>0</v>
      </c>
      <c r="K662" s="25">
        <f t="shared" si="335"/>
        <v>0</v>
      </c>
      <c r="L662" s="25">
        <f t="shared" ref="L662:N662" si="336">L663+L665</f>
        <v>0</v>
      </c>
      <c r="M662" s="211" t="e">
        <f t="shared" si="329"/>
        <v>#DIV/0!</v>
      </c>
      <c r="N662" s="25">
        <f t="shared" si="336"/>
        <v>0</v>
      </c>
    </row>
    <row r="663" spans="1:17" s="27" customFormat="1" hidden="1" x14ac:dyDescent="0.25">
      <c r="A663" s="293">
        <v>321</v>
      </c>
      <c r="B663" s="299"/>
      <c r="C663" s="300"/>
      <c r="D663" s="28" t="s">
        <v>69</v>
      </c>
      <c r="E663" s="25">
        <f>E664</f>
        <v>0</v>
      </c>
      <c r="F663" s="25">
        <f t="shared" ref="F663:N663" si="337">F664</f>
        <v>0</v>
      </c>
      <c r="G663" s="25">
        <f t="shared" si="337"/>
        <v>0</v>
      </c>
      <c r="H663" s="25">
        <f t="shared" si="337"/>
        <v>0</v>
      </c>
      <c r="I663" s="25"/>
      <c r="J663" s="25">
        <f t="shared" si="337"/>
        <v>0</v>
      </c>
      <c r="K663" s="25">
        <f t="shared" si="337"/>
        <v>0</v>
      </c>
      <c r="L663" s="25">
        <f t="shared" si="337"/>
        <v>0</v>
      </c>
      <c r="M663" s="211" t="e">
        <f t="shared" si="329"/>
        <v>#DIV/0!</v>
      </c>
      <c r="N663" s="25">
        <f t="shared" si="337"/>
        <v>0</v>
      </c>
    </row>
    <row r="664" spans="1:17" hidden="1" x14ac:dyDescent="0.25">
      <c r="A664" s="296">
        <v>3211</v>
      </c>
      <c r="B664" s="301"/>
      <c r="C664" s="302"/>
      <c r="D664" s="29" t="s">
        <v>79</v>
      </c>
      <c r="E664" s="26"/>
      <c r="F664" s="26"/>
      <c r="G664" s="26"/>
      <c r="H664" s="26"/>
      <c r="I664" s="26"/>
      <c r="J664" s="26"/>
      <c r="K664" s="26"/>
      <c r="L664" s="26"/>
      <c r="M664" s="211" t="e">
        <f t="shared" si="329"/>
        <v>#DIV/0!</v>
      </c>
      <c r="N664" s="26"/>
      <c r="O664" s="27"/>
      <c r="Q664" s="27"/>
    </row>
    <row r="665" spans="1:17" s="27" customFormat="1" ht="25.5" hidden="1" x14ac:dyDescent="0.25">
      <c r="A665" s="293">
        <v>329</v>
      </c>
      <c r="B665" s="299"/>
      <c r="C665" s="300"/>
      <c r="D665" s="28" t="s">
        <v>74</v>
      </c>
      <c r="E665" s="25">
        <f>E666</f>
        <v>0</v>
      </c>
      <c r="F665" s="25">
        <f t="shared" ref="F665:N665" si="338">F666</f>
        <v>0</v>
      </c>
      <c r="G665" s="25">
        <f t="shared" si="338"/>
        <v>0</v>
      </c>
      <c r="H665" s="25">
        <f t="shared" si="338"/>
        <v>0</v>
      </c>
      <c r="I665" s="25"/>
      <c r="J665" s="25">
        <f t="shared" si="338"/>
        <v>0</v>
      </c>
      <c r="K665" s="25">
        <f t="shared" si="338"/>
        <v>0</v>
      </c>
      <c r="L665" s="25">
        <f t="shared" si="338"/>
        <v>0</v>
      </c>
      <c r="M665" s="211" t="e">
        <f t="shared" si="329"/>
        <v>#DIV/0!</v>
      </c>
      <c r="N665" s="25">
        <f t="shared" si="338"/>
        <v>0</v>
      </c>
      <c r="O665"/>
      <c r="Q665"/>
    </row>
    <row r="666" spans="1:17" ht="25.5" hidden="1" x14ac:dyDescent="0.25">
      <c r="A666" s="296">
        <v>3299</v>
      </c>
      <c r="B666" s="301"/>
      <c r="C666" s="302"/>
      <c r="D666" s="29" t="s">
        <v>74</v>
      </c>
      <c r="E666" s="26"/>
      <c r="F666" s="26"/>
      <c r="G666" s="26"/>
      <c r="H666" s="26"/>
      <c r="I666" s="26"/>
      <c r="J666" s="26"/>
      <c r="K666" s="26"/>
      <c r="L666" s="26"/>
      <c r="M666" s="211" t="e">
        <f t="shared" si="329"/>
        <v>#DIV/0!</v>
      </c>
      <c r="N666" s="26"/>
      <c r="O666" s="27"/>
      <c r="Q666" s="27"/>
    </row>
    <row r="667" spans="1:17" s="27" customFormat="1" ht="25.5" x14ac:dyDescent="0.25">
      <c r="A667" s="278" t="s">
        <v>195</v>
      </c>
      <c r="B667" s="279"/>
      <c r="C667" s="280"/>
      <c r="D667" s="30" t="s">
        <v>196</v>
      </c>
      <c r="E667" s="52">
        <f t="shared" ref="E667:N671" si="339">E668</f>
        <v>0</v>
      </c>
      <c r="F667" s="52">
        <f t="shared" si="339"/>
        <v>0</v>
      </c>
      <c r="G667" s="52">
        <f t="shared" si="339"/>
        <v>0</v>
      </c>
      <c r="H667" s="52">
        <f t="shared" si="339"/>
        <v>0</v>
      </c>
      <c r="I667" s="52"/>
      <c r="J667" s="52">
        <f t="shared" si="339"/>
        <v>0</v>
      </c>
      <c r="K667" s="52">
        <f t="shared" si="339"/>
        <v>0</v>
      </c>
      <c r="L667" s="52">
        <f t="shared" si="339"/>
        <v>0</v>
      </c>
      <c r="M667" s="211" t="e">
        <f t="shared" si="329"/>
        <v>#DIV/0!</v>
      </c>
      <c r="N667" s="52">
        <f t="shared" si="339"/>
        <v>0</v>
      </c>
      <c r="O667"/>
      <c r="Q667"/>
    </row>
    <row r="668" spans="1:17" s="27" customFormat="1" x14ac:dyDescent="0.25">
      <c r="A668" s="281" t="s">
        <v>178</v>
      </c>
      <c r="B668" s="282"/>
      <c r="C668" s="283"/>
      <c r="D668" s="31" t="s">
        <v>179</v>
      </c>
      <c r="E668" s="53">
        <f t="shared" si="339"/>
        <v>0</v>
      </c>
      <c r="F668" s="53">
        <f t="shared" si="339"/>
        <v>0</v>
      </c>
      <c r="G668" s="53">
        <f t="shared" si="339"/>
        <v>0</v>
      </c>
      <c r="H668" s="53">
        <f t="shared" si="339"/>
        <v>0</v>
      </c>
      <c r="I668" s="53"/>
      <c r="J668" s="53">
        <f t="shared" si="339"/>
        <v>0</v>
      </c>
      <c r="K668" s="53">
        <f t="shared" si="339"/>
        <v>0</v>
      </c>
      <c r="L668" s="53">
        <f t="shared" si="339"/>
        <v>0</v>
      </c>
      <c r="M668" s="211" t="e">
        <f t="shared" si="329"/>
        <v>#DIV/0!</v>
      </c>
      <c r="N668" s="53">
        <f t="shared" si="339"/>
        <v>0</v>
      </c>
    </row>
    <row r="669" spans="1:17" s="27" customFormat="1" x14ac:dyDescent="0.25">
      <c r="A669" s="309">
        <v>3</v>
      </c>
      <c r="B669" s="310"/>
      <c r="C669" s="311"/>
      <c r="D669" s="28" t="s">
        <v>14</v>
      </c>
      <c r="E669" s="25">
        <f t="shared" si="339"/>
        <v>0</v>
      </c>
      <c r="F669" s="25">
        <f t="shared" si="339"/>
        <v>0</v>
      </c>
      <c r="G669" s="25">
        <f t="shared" si="339"/>
        <v>0</v>
      </c>
      <c r="H669" s="25">
        <f t="shared" si="339"/>
        <v>0</v>
      </c>
      <c r="I669" s="25"/>
      <c r="J669" s="25">
        <f t="shared" si="339"/>
        <v>0</v>
      </c>
      <c r="K669" s="25">
        <f t="shared" si="339"/>
        <v>0</v>
      </c>
      <c r="L669" s="25">
        <f t="shared" si="339"/>
        <v>0</v>
      </c>
      <c r="M669" s="211" t="e">
        <f t="shared" si="329"/>
        <v>#DIV/0!</v>
      </c>
      <c r="N669" s="25">
        <f t="shared" si="339"/>
        <v>0</v>
      </c>
    </row>
    <row r="670" spans="1:17" s="27" customFormat="1" x14ac:dyDescent="0.25">
      <c r="A670" s="293">
        <v>32</v>
      </c>
      <c r="B670" s="299"/>
      <c r="C670" s="300"/>
      <c r="D670" s="28" t="s">
        <v>25</v>
      </c>
      <c r="E670" s="25">
        <f t="shared" si="339"/>
        <v>0</v>
      </c>
      <c r="F670" s="25">
        <f t="shared" si="339"/>
        <v>0</v>
      </c>
      <c r="G670" s="25">
        <f t="shared" si="339"/>
        <v>0</v>
      </c>
      <c r="H670" s="25">
        <f t="shared" si="339"/>
        <v>0</v>
      </c>
      <c r="I670" s="25"/>
      <c r="J670" s="25">
        <f t="shared" si="339"/>
        <v>0</v>
      </c>
      <c r="K670" s="25">
        <f t="shared" si="339"/>
        <v>0</v>
      </c>
      <c r="L670" s="25">
        <f t="shared" si="339"/>
        <v>0</v>
      </c>
      <c r="M670" s="211" t="e">
        <f t="shared" si="329"/>
        <v>#DIV/0!</v>
      </c>
      <c r="N670" s="25">
        <f t="shared" si="339"/>
        <v>0</v>
      </c>
    </row>
    <row r="671" spans="1:17" s="27" customFormat="1" ht="25.5" hidden="1" x14ac:dyDescent="0.25">
      <c r="A671" s="293">
        <v>329</v>
      </c>
      <c r="B671" s="299"/>
      <c r="C671" s="300"/>
      <c r="D671" s="28" t="s">
        <v>74</v>
      </c>
      <c r="E671" s="25">
        <f t="shared" si="339"/>
        <v>0</v>
      </c>
      <c r="F671" s="25">
        <f t="shared" si="339"/>
        <v>0</v>
      </c>
      <c r="G671" s="25">
        <f t="shared" si="339"/>
        <v>0</v>
      </c>
      <c r="H671" s="25">
        <f t="shared" si="339"/>
        <v>0</v>
      </c>
      <c r="I671" s="25"/>
      <c r="J671" s="25">
        <f t="shared" si="339"/>
        <v>0</v>
      </c>
      <c r="K671" s="25">
        <f t="shared" si="339"/>
        <v>0</v>
      </c>
      <c r="L671" s="25">
        <f t="shared" si="339"/>
        <v>0</v>
      </c>
      <c r="M671" s="211" t="e">
        <f t="shared" si="329"/>
        <v>#DIV/0!</v>
      </c>
      <c r="N671" s="25">
        <f t="shared" si="339"/>
        <v>0</v>
      </c>
    </row>
    <row r="672" spans="1:17" ht="25.5" hidden="1" x14ac:dyDescent="0.25">
      <c r="A672" s="296">
        <v>3299</v>
      </c>
      <c r="B672" s="301"/>
      <c r="C672" s="302"/>
      <c r="D672" s="29" t="s">
        <v>74</v>
      </c>
      <c r="E672" s="26"/>
      <c r="F672" s="26"/>
      <c r="G672" s="26"/>
      <c r="H672" s="26"/>
      <c r="I672" s="26"/>
      <c r="J672" s="26"/>
      <c r="K672" s="26"/>
      <c r="L672" s="26"/>
      <c r="M672" s="211" t="e">
        <f t="shared" si="329"/>
        <v>#DIV/0!</v>
      </c>
      <c r="N672" s="26"/>
      <c r="O672" s="27"/>
      <c r="Q672" s="27"/>
    </row>
    <row r="673" spans="1:17" s="27" customFormat="1" x14ac:dyDescent="0.25">
      <c r="A673" s="278" t="s">
        <v>197</v>
      </c>
      <c r="B673" s="279"/>
      <c r="C673" s="280"/>
      <c r="D673" s="30" t="s">
        <v>168</v>
      </c>
      <c r="E673" s="52">
        <f>E674+E685+E693+E716+E701+E709+E725</f>
        <v>3266.6800000000003</v>
      </c>
      <c r="F673" s="52">
        <f>F674+F685+F693+F701+F709+F716+F725</f>
        <v>104450</v>
      </c>
      <c r="G673" s="52">
        <f t="shared" ref="G673:N673" si="340">G674+G685+G693+G716+G701+G709+G725</f>
        <v>13862.897338907689</v>
      </c>
      <c r="H673" s="52">
        <f t="shared" si="340"/>
        <v>7559</v>
      </c>
      <c r="I673" s="52">
        <f t="shared" si="340"/>
        <v>4100</v>
      </c>
      <c r="J673" s="52">
        <f t="shared" si="340"/>
        <v>9516.06</v>
      </c>
      <c r="K673" s="52">
        <f t="shared" si="340"/>
        <v>1000</v>
      </c>
      <c r="L673" s="52">
        <f t="shared" si="340"/>
        <v>504.13</v>
      </c>
      <c r="M673" s="211">
        <f t="shared" si="329"/>
        <v>5.2976757187323331</v>
      </c>
      <c r="N673" s="52">
        <f t="shared" si="340"/>
        <v>10020.19</v>
      </c>
      <c r="O673"/>
      <c r="Q673"/>
    </row>
    <row r="674" spans="1:17" s="27" customFormat="1" x14ac:dyDescent="0.25">
      <c r="A674" s="281" t="s">
        <v>353</v>
      </c>
      <c r="B674" s="282"/>
      <c r="C674" s="283"/>
      <c r="D674" s="31" t="s">
        <v>171</v>
      </c>
      <c r="E674" s="53">
        <f>E675</f>
        <v>193.95</v>
      </c>
      <c r="F674" s="53">
        <f t="shared" ref="F674:N675" si="341">F675</f>
        <v>4000</v>
      </c>
      <c r="G674" s="53">
        <f t="shared" si="341"/>
        <v>530.89123365850423</v>
      </c>
      <c r="H674" s="53">
        <f t="shared" si="341"/>
        <v>179</v>
      </c>
      <c r="I674" s="53"/>
      <c r="J674" s="53">
        <f t="shared" si="341"/>
        <v>130</v>
      </c>
      <c r="K674" s="53">
        <f t="shared" si="341"/>
        <v>0</v>
      </c>
      <c r="L674" s="53">
        <f t="shared" si="341"/>
        <v>0</v>
      </c>
      <c r="M674" s="211">
        <f t="shared" si="329"/>
        <v>0</v>
      </c>
      <c r="N674" s="53">
        <f t="shared" si="341"/>
        <v>130</v>
      </c>
    </row>
    <row r="675" spans="1:17" s="27" customFormat="1" ht="25.5" x14ac:dyDescent="0.25">
      <c r="A675" s="309">
        <v>4</v>
      </c>
      <c r="B675" s="310"/>
      <c r="C675" s="311"/>
      <c r="D675" s="28" t="s">
        <v>16</v>
      </c>
      <c r="E675" s="25">
        <f>E676</f>
        <v>193.95</v>
      </c>
      <c r="F675" s="25">
        <f t="shared" si="341"/>
        <v>4000</v>
      </c>
      <c r="G675" s="25">
        <f t="shared" si="341"/>
        <v>530.89123365850423</v>
      </c>
      <c r="H675" s="25">
        <f t="shared" si="341"/>
        <v>179</v>
      </c>
      <c r="I675" s="25"/>
      <c r="J675" s="25">
        <f t="shared" si="341"/>
        <v>130</v>
      </c>
      <c r="K675" s="25">
        <f t="shared" si="341"/>
        <v>0</v>
      </c>
      <c r="L675" s="25">
        <f t="shared" si="341"/>
        <v>0</v>
      </c>
      <c r="M675" s="211">
        <f t="shared" si="329"/>
        <v>0</v>
      </c>
      <c r="N675" s="25">
        <f t="shared" si="341"/>
        <v>130</v>
      </c>
    </row>
    <row r="676" spans="1:17" s="27" customFormat="1" ht="38.25" x14ac:dyDescent="0.25">
      <c r="A676" s="293">
        <v>42</v>
      </c>
      <c r="B676" s="299"/>
      <c r="C676" s="300"/>
      <c r="D676" s="28" t="s">
        <v>35</v>
      </c>
      <c r="E676" s="25">
        <f>E677+E683</f>
        <v>193.95</v>
      </c>
      <c r="F676" s="25">
        <f t="shared" ref="F676:K676" si="342">F677+F683</f>
        <v>4000</v>
      </c>
      <c r="G676" s="25">
        <f t="shared" si="342"/>
        <v>530.89123365850423</v>
      </c>
      <c r="H676" s="25">
        <f t="shared" si="342"/>
        <v>179</v>
      </c>
      <c r="I676" s="25"/>
      <c r="J676" s="25">
        <f t="shared" si="342"/>
        <v>130</v>
      </c>
      <c r="K676" s="25">
        <f t="shared" si="342"/>
        <v>0</v>
      </c>
      <c r="L676" s="25">
        <f t="shared" ref="L676:N676" si="343">L677+L683</f>
        <v>0</v>
      </c>
      <c r="M676" s="211">
        <f t="shared" si="329"/>
        <v>0</v>
      </c>
      <c r="N676" s="25">
        <f t="shared" si="343"/>
        <v>130</v>
      </c>
    </row>
    <row r="677" spans="1:17" s="27" customFormat="1" hidden="1" x14ac:dyDescent="0.25">
      <c r="A677" s="293">
        <v>422</v>
      </c>
      <c r="B677" s="299"/>
      <c r="C677" s="300"/>
      <c r="D677" s="28" t="s">
        <v>86</v>
      </c>
      <c r="E677" s="25">
        <f>E678+E679+E680+E681+E682</f>
        <v>193.13</v>
      </c>
      <c r="F677" s="25">
        <f t="shared" ref="F677:K677" si="344">F678+F679+F680+F681+F682</f>
        <v>4000</v>
      </c>
      <c r="G677" s="25">
        <f t="shared" si="344"/>
        <v>530.89123365850423</v>
      </c>
      <c r="H677" s="25">
        <f t="shared" si="344"/>
        <v>150</v>
      </c>
      <c r="I677" s="25"/>
      <c r="J677" s="25">
        <f t="shared" si="344"/>
        <v>100</v>
      </c>
      <c r="K677" s="25">
        <f t="shared" si="344"/>
        <v>0</v>
      </c>
      <c r="L677" s="25">
        <f t="shared" ref="L677:N677" si="345">L678+L679+L680+L681+L682</f>
        <v>0</v>
      </c>
      <c r="M677" s="211">
        <f t="shared" si="329"/>
        <v>0</v>
      </c>
      <c r="N677" s="25">
        <f t="shared" si="345"/>
        <v>100</v>
      </c>
    </row>
    <row r="678" spans="1:17" hidden="1" x14ac:dyDescent="0.25">
      <c r="A678" s="296">
        <v>4221</v>
      </c>
      <c r="B678" s="301"/>
      <c r="C678" s="302"/>
      <c r="D678" s="29" t="s">
        <v>87</v>
      </c>
      <c r="E678" s="26"/>
      <c r="F678" s="26">
        <v>4000</v>
      </c>
      <c r="G678" s="26">
        <f>F678/7.5345</f>
        <v>530.89123365850423</v>
      </c>
      <c r="H678" s="26">
        <v>100</v>
      </c>
      <c r="I678" s="26"/>
      <c r="J678" s="26"/>
      <c r="K678" s="26"/>
      <c r="L678" s="26"/>
      <c r="M678" s="211" t="e">
        <f t="shared" si="329"/>
        <v>#DIV/0!</v>
      </c>
      <c r="N678" s="26"/>
      <c r="O678" s="27"/>
      <c r="Q678" s="27"/>
    </row>
    <row r="679" spans="1:17" hidden="1" x14ac:dyDescent="0.25">
      <c r="A679" s="296">
        <v>4223</v>
      </c>
      <c r="B679" s="301"/>
      <c r="C679" s="302"/>
      <c r="D679" s="29" t="s">
        <v>198</v>
      </c>
      <c r="E679" s="26">
        <v>94.76</v>
      </c>
      <c r="F679" s="26"/>
      <c r="G679" s="26"/>
      <c r="H679" s="26"/>
      <c r="I679" s="26"/>
      <c r="J679" s="26"/>
      <c r="K679" s="26"/>
      <c r="L679" s="26"/>
      <c r="M679" s="211" t="e">
        <f t="shared" si="329"/>
        <v>#DIV/0!</v>
      </c>
      <c r="N679" s="26"/>
    </row>
    <row r="680" spans="1:17" hidden="1" x14ac:dyDescent="0.25">
      <c r="A680" s="296">
        <v>4225</v>
      </c>
      <c r="B680" s="301"/>
      <c r="C680" s="302"/>
      <c r="D680" s="29" t="s">
        <v>199</v>
      </c>
      <c r="E680" s="26"/>
      <c r="F680" s="26"/>
      <c r="G680" s="26"/>
      <c r="H680" s="26"/>
      <c r="I680" s="26"/>
      <c r="J680" s="26"/>
      <c r="K680" s="26"/>
      <c r="L680" s="26"/>
      <c r="M680" s="211" t="e">
        <f t="shared" si="329"/>
        <v>#DIV/0!</v>
      </c>
      <c r="N680" s="26"/>
    </row>
    <row r="681" spans="1:17" hidden="1" x14ac:dyDescent="0.25">
      <c r="A681" s="296">
        <v>4226</v>
      </c>
      <c r="B681" s="301"/>
      <c r="C681" s="302"/>
      <c r="D681" s="29" t="s">
        <v>187</v>
      </c>
      <c r="E681" s="26"/>
      <c r="F681" s="26"/>
      <c r="G681" s="26"/>
      <c r="H681" s="26"/>
      <c r="I681" s="26"/>
      <c r="J681" s="26"/>
      <c r="K681" s="26"/>
      <c r="L681" s="26"/>
      <c r="M681" s="211" t="e">
        <f t="shared" si="329"/>
        <v>#DIV/0!</v>
      </c>
      <c r="N681" s="26"/>
    </row>
    <row r="682" spans="1:17" ht="25.5" hidden="1" x14ac:dyDescent="0.25">
      <c r="A682" s="296">
        <v>4227</v>
      </c>
      <c r="B682" s="301"/>
      <c r="C682" s="302"/>
      <c r="D682" s="29" t="s">
        <v>200</v>
      </c>
      <c r="E682" s="26">
        <v>98.37</v>
      </c>
      <c r="F682" s="26"/>
      <c r="G682" s="26"/>
      <c r="H682" s="26">
        <v>50</v>
      </c>
      <c r="I682" s="26"/>
      <c r="J682" s="26">
        <v>100</v>
      </c>
      <c r="K682" s="26"/>
      <c r="L682" s="26"/>
      <c r="M682" s="211">
        <f t="shared" si="329"/>
        <v>0</v>
      </c>
      <c r="N682" s="26">
        <v>100</v>
      </c>
    </row>
    <row r="683" spans="1:17" s="27" customFormat="1" ht="25.5" hidden="1" x14ac:dyDescent="0.25">
      <c r="A683" s="293">
        <v>424</v>
      </c>
      <c r="B683" s="299"/>
      <c r="C683" s="300"/>
      <c r="D683" s="28" t="s">
        <v>201</v>
      </c>
      <c r="E683" s="25">
        <f>E684</f>
        <v>0.82</v>
      </c>
      <c r="F683" s="25">
        <f t="shared" ref="F683:N683" si="346">F684</f>
        <v>0</v>
      </c>
      <c r="G683" s="25">
        <f t="shared" si="346"/>
        <v>0</v>
      </c>
      <c r="H683" s="25">
        <f t="shared" si="346"/>
        <v>29</v>
      </c>
      <c r="I683" s="25"/>
      <c r="J683" s="25">
        <f t="shared" si="346"/>
        <v>30</v>
      </c>
      <c r="K683" s="25">
        <f t="shared" si="346"/>
        <v>0</v>
      </c>
      <c r="L683" s="25">
        <f t="shared" si="346"/>
        <v>0</v>
      </c>
      <c r="M683" s="211">
        <f t="shared" si="329"/>
        <v>0</v>
      </c>
      <c r="N683" s="25">
        <f t="shared" si="346"/>
        <v>30</v>
      </c>
      <c r="O683"/>
      <c r="Q683"/>
    </row>
    <row r="684" spans="1:17" hidden="1" x14ac:dyDescent="0.25">
      <c r="A684" s="296">
        <v>4241</v>
      </c>
      <c r="B684" s="301"/>
      <c r="C684" s="302"/>
      <c r="D684" s="29" t="s">
        <v>202</v>
      </c>
      <c r="E684" s="26">
        <v>0.82</v>
      </c>
      <c r="F684" s="26"/>
      <c r="G684" s="26"/>
      <c r="H684" s="26">
        <v>29</v>
      </c>
      <c r="I684" s="26"/>
      <c r="J684" s="26">
        <v>30</v>
      </c>
      <c r="K684" s="26"/>
      <c r="L684" s="26"/>
      <c r="M684" s="211">
        <f t="shared" si="329"/>
        <v>0</v>
      </c>
      <c r="N684" s="26">
        <v>30</v>
      </c>
      <c r="O684" s="27"/>
      <c r="Q684" s="27"/>
    </row>
    <row r="685" spans="1:17" s="27" customFormat="1" ht="38.25" x14ac:dyDescent="0.25">
      <c r="A685" s="281" t="s">
        <v>354</v>
      </c>
      <c r="B685" s="282"/>
      <c r="C685" s="283"/>
      <c r="D685" s="31" t="s">
        <v>173</v>
      </c>
      <c r="E685" s="53">
        <f t="shared" ref="E685:N688" si="347">E686</f>
        <v>0</v>
      </c>
      <c r="F685" s="53">
        <f t="shared" si="347"/>
        <v>12150</v>
      </c>
      <c r="G685" s="53">
        <f t="shared" si="347"/>
        <v>1612.5821222377065</v>
      </c>
      <c r="H685" s="53">
        <f t="shared" si="347"/>
        <v>2000</v>
      </c>
      <c r="I685" s="53">
        <f t="shared" si="347"/>
        <v>1500</v>
      </c>
      <c r="J685" s="53">
        <f t="shared" si="347"/>
        <v>0</v>
      </c>
      <c r="K685" s="53">
        <f t="shared" si="347"/>
        <v>0</v>
      </c>
      <c r="L685" s="53">
        <f t="shared" si="347"/>
        <v>0</v>
      </c>
      <c r="M685" s="211" t="e">
        <f t="shared" si="329"/>
        <v>#DIV/0!</v>
      </c>
      <c r="N685" s="53">
        <f t="shared" si="347"/>
        <v>0</v>
      </c>
      <c r="O685"/>
      <c r="Q685"/>
    </row>
    <row r="686" spans="1:17" s="27" customFormat="1" ht="25.5" x14ac:dyDescent="0.25">
      <c r="A686" s="309">
        <v>4</v>
      </c>
      <c r="B686" s="310"/>
      <c r="C686" s="311"/>
      <c r="D686" s="28" t="s">
        <v>16</v>
      </c>
      <c r="E686" s="25">
        <f t="shared" si="347"/>
        <v>0</v>
      </c>
      <c r="F686" s="25">
        <f t="shared" si="347"/>
        <v>12150</v>
      </c>
      <c r="G686" s="25">
        <f t="shared" si="347"/>
        <v>1612.5821222377065</v>
      </c>
      <c r="H686" s="25">
        <f t="shared" si="347"/>
        <v>2000</v>
      </c>
      <c r="I686" s="25">
        <f>I687+I691</f>
        <v>1500</v>
      </c>
      <c r="J686" s="25">
        <f>J687+J691</f>
        <v>0</v>
      </c>
      <c r="K686" s="25">
        <f>K687+K691</f>
        <v>0</v>
      </c>
      <c r="L686" s="25">
        <f>L687+L691</f>
        <v>0</v>
      </c>
      <c r="M686" s="211" t="e">
        <f t="shared" si="329"/>
        <v>#DIV/0!</v>
      </c>
      <c r="N686" s="25">
        <f>N687+N691</f>
        <v>0</v>
      </c>
    </row>
    <row r="687" spans="1:17" s="27" customFormat="1" ht="38.25" x14ac:dyDescent="0.25">
      <c r="A687" s="293">
        <v>42</v>
      </c>
      <c r="B687" s="299"/>
      <c r="C687" s="300"/>
      <c r="D687" s="28" t="s">
        <v>35</v>
      </c>
      <c r="E687" s="25">
        <f t="shared" si="347"/>
        <v>0</v>
      </c>
      <c r="F687" s="25">
        <f>F688+F691</f>
        <v>12150</v>
      </c>
      <c r="G687" s="25">
        <f>G688+G691</f>
        <v>1612.5821222377065</v>
      </c>
      <c r="H687" s="25">
        <f t="shared" si="347"/>
        <v>2000</v>
      </c>
      <c r="I687" s="25">
        <f t="shared" si="347"/>
        <v>1400</v>
      </c>
      <c r="J687" s="25">
        <f t="shared" si="347"/>
        <v>0</v>
      </c>
      <c r="K687" s="25">
        <f t="shared" si="347"/>
        <v>0</v>
      </c>
      <c r="L687" s="25">
        <f t="shared" si="347"/>
        <v>0</v>
      </c>
      <c r="M687" s="211" t="e">
        <f t="shared" si="329"/>
        <v>#DIV/0!</v>
      </c>
      <c r="N687" s="25">
        <f t="shared" si="347"/>
        <v>0</v>
      </c>
    </row>
    <row r="688" spans="1:17" s="27" customFormat="1" hidden="1" x14ac:dyDescent="0.25">
      <c r="A688" s="293">
        <v>422</v>
      </c>
      <c r="B688" s="299"/>
      <c r="C688" s="300"/>
      <c r="D688" s="28" t="s">
        <v>86</v>
      </c>
      <c r="E688" s="25">
        <f t="shared" si="347"/>
        <v>0</v>
      </c>
      <c r="F688" s="25">
        <f>F689+F690</f>
        <v>11650</v>
      </c>
      <c r="G688" s="25">
        <f>G689+G690</f>
        <v>1546.2207180303935</v>
      </c>
      <c r="H688" s="25">
        <f t="shared" si="347"/>
        <v>2000</v>
      </c>
      <c r="I688" s="25">
        <f>I689+I690</f>
        <v>1400</v>
      </c>
      <c r="J688" s="25">
        <f t="shared" ref="J688:K688" si="348">J689+J690</f>
        <v>0</v>
      </c>
      <c r="K688" s="25">
        <f t="shared" si="348"/>
        <v>0</v>
      </c>
      <c r="L688" s="25">
        <f t="shared" ref="L688:N688" si="349">L689+L690</f>
        <v>0</v>
      </c>
      <c r="M688" s="211" t="e">
        <f t="shared" si="329"/>
        <v>#DIV/0!</v>
      </c>
      <c r="N688" s="25">
        <f t="shared" si="349"/>
        <v>0</v>
      </c>
    </row>
    <row r="689" spans="1:17" hidden="1" x14ac:dyDescent="0.25">
      <c r="A689" s="296">
        <v>4221</v>
      </c>
      <c r="B689" s="301"/>
      <c r="C689" s="302"/>
      <c r="D689" s="29" t="s">
        <v>87</v>
      </c>
      <c r="E689" s="26">
        <v>0</v>
      </c>
      <c r="F689" s="26">
        <v>5000</v>
      </c>
      <c r="G689" s="26">
        <f>F689/7.5345</f>
        <v>663.61404207313024</v>
      </c>
      <c r="H689" s="26">
        <v>2000</v>
      </c>
      <c r="I689" s="26">
        <v>1000</v>
      </c>
      <c r="J689" s="26"/>
      <c r="K689" s="26"/>
      <c r="L689" s="26"/>
      <c r="M689" s="211" t="e">
        <f t="shared" si="329"/>
        <v>#DIV/0!</v>
      </c>
      <c r="N689" s="26"/>
      <c r="O689" s="27"/>
      <c r="Q689" s="27"/>
    </row>
    <row r="690" spans="1:17" ht="25.5" hidden="1" x14ac:dyDescent="0.25">
      <c r="A690" s="296">
        <v>4227</v>
      </c>
      <c r="B690" s="301"/>
      <c r="C690" s="302"/>
      <c r="D690" s="29" t="s">
        <v>200</v>
      </c>
      <c r="E690" s="26"/>
      <c r="F690" s="26">
        <v>6650</v>
      </c>
      <c r="G690" s="26">
        <f>F690/7.5345</f>
        <v>882.60667595726318</v>
      </c>
      <c r="H690" s="26"/>
      <c r="I690" s="26">
        <v>400</v>
      </c>
      <c r="J690" s="26"/>
      <c r="K690" s="26"/>
      <c r="L690" s="26"/>
      <c r="M690" s="211" t="e">
        <f t="shared" si="329"/>
        <v>#DIV/0!</v>
      </c>
      <c r="N690" s="26"/>
    </row>
    <row r="691" spans="1:17" ht="25.5" hidden="1" x14ac:dyDescent="0.25">
      <c r="A691" s="293">
        <v>424</v>
      </c>
      <c r="B691" s="299"/>
      <c r="C691" s="300"/>
      <c r="D691" s="28" t="s">
        <v>201</v>
      </c>
      <c r="E691" s="25"/>
      <c r="F691" s="25">
        <f>F692</f>
        <v>500</v>
      </c>
      <c r="G691" s="25">
        <f>G692</f>
        <v>66.361404207313029</v>
      </c>
      <c r="H691" s="25"/>
      <c r="I691" s="25">
        <v>100</v>
      </c>
      <c r="J691" s="25">
        <v>0</v>
      </c>
      <c r="K691" s="25">
        <v>0</v>
      </c>
      <c r="L691" s="25">
        <v>0</v>
      </c>
      <c r="M691" s="211" t="e">
        <f t="shared" si="329"/>
        <v>#DIV/0!</v>
      </c>
      <c r="N691" s="25">
        <v>0</v>
      </c>
    </row>
    <row r="692" spans="1:17" hidden="1" x14ac:dyDescent="0.25">
      <c r="A692" s="40">
        <v>4241</v>
      </c>
      <c r="B692" s="41"/>
      <c r="C692" s="42"/>
      <c r="D692" s="29" t="s">
        <v>202</v>
      </c>
      <c r="E692" s="26"/>
      <c r="F692" s="26">
        <v>500</v>
      </c>
      <c r="G692" s="26">
        <f>F692/7.5345</f>
        <v>66.361404207313029</v>
      </c>
      <c r="H692" s="26"/>
      <c r="I692" s="26">
        <v>100</v>
      </c>
      <c r="J692" s="26"/>
      <c r="K692" s="26"/>
      <c r="L692" s="26"/>
      <c r="M692" s="211" t="e">
        <f t="shared" si="329"/>
        <v>#DIV/0!</v>
      </c>
      <c r="N692" s="26"/>
    </row>
    <row r="693" spans="1:17" s="27" customFormat="1" x14ac:dyDescent="0.25">
      <c r="A693" s="281" t="s">
        <v>355</v>
      </c>
      <c r="B693" s="282"/>
      <c r="C693" s="283"/>
      <c r="D693" s="31" t="s">
        <v>179</v>
      </c>
      <c r="E693" s="53">
        <f t="shared" ref="E693:N699" si="350">E694</f>
        <v>929.06</v>
      </c>
      <c r="F693" s="53">
        <f t="shared" si="350"/>
        <v>41000</v>
      </c>
      <c r="G693" s="53">
        <f t="shared" si="350"/>
        <v>5441.6351449996673</v>
      </c>
      <c r="H693" s="53">
        <f t="shared" si="350"/>
        <v>797</v>
      </c>
      <c r="I693" s="53">
        <f>I694</f>
        <v>1000</v>
      </c>
      <c r="J693" s="53">
        <f>J694</f>
        <v>1500</v>
      </c>
      <c r="K693" s="53">
        <f t="shared" si="350"/>
        <v>1000</v>
      </c>
      <c r="L693" s="53">
        <f>L694</f>
        <v>0</v>
      </c>
      <c r="M693" s="211">
        <f t="shared" si="329"/>
        <v>0</v>
      </c>
      <c r="N693" s="53">
        <f>N694</f>
        <v>1500</v>
      </c>
      <c r="O693"/>
      <c r="Q693"/>
    </row>
    <row r="694" spans="1:17" s="27" customFormat="1" ht="25.5" x14ac:dyDescent="0.25">
      <c r="A694" s="309">
        <v>4</v>
      </c>
      <c r="B694" s="310"/>
      <c r="C694" s="311"/>
      <c r="D694" s="28" t="s">
        <v>16</v>
      </c>
      <c r="E694" s="25">
        <f t="shared" si="350"/>
        <v>929.06</v>
      </c>
      <c r="F694" s="25">
        <f t="shared" si="350"/>
        <v>41000</v>
      </c>
      <c r="G694" s="25">
        <f t="shared" si="350"/>
        <v>5441.6351449996673</v>
      </c>
      <c r="H694" s="25">
        <f t="shared" si="350"/>
        <v>797</v>
      </c>
      <c r="I694" s="25">
        <f>I695</f>
        <v>1000</v>
      </c>
      <c r="J694" s="25">
        <f t="shared" si="350"/>
        <v>1500</v>
      </c>
      <c r="K694" s="25">
        <f t="shared" si="350"/>
        <v>1000</v>
      </c>
      <c r="L694" s="25">
        <f t="shared" si="350"/>
        <v>0</v>
      </c>
      <c r="M694" s="211">
        <f t="shared" si="329"/>
        <v>0</v>
      </c>
      <c r="N694" s="25">
        <f t="shared" si="350"/>
        <v>1500</v>
      </c>
    </row>
    <row r="695" spans="1:17" s="27" customFormat="1" ht="38.25" x14ac:dyDescent="0.25">
      <c r="A695" s="293">
        <v>42</v>
      </c>
      <c r="B695" s="299"/>
      <c r="C695" s="300"/>
      <c r="D695" s="28" t="s">
        <v>35</v>
      </c>
      <c r="E695" s="25">
        <f>E699</f>
        <v>929.06</v>
      </c>
      <c r="F695" s="25">
        <f>F699+F696</f>
        <v>41000</v>
      </c>
      <c r="G695" s="25">
        <f>G699+G696</f>
        <v>5441.6351449996673</v>
      </c>
      <c r="H695" s="25">
        <f>H699</f>
        <v>797</v>
      </c>
      <c r="I695" s="25">
        <f>I696+I699</f>
        <v>1000</v>
      </c>
      <c r="J695" s="25">
        <f>J696+J699</f>
        <v>1500</v>
      </c>
      <c r="K695" s="25">
        <f>K696+K699</f>
        <v>1000</v>
      </c>
      <c r="L695" s="25">
        <f>L696+L699</f>
        <v>0</v>
      </c>
      <c r="M695" s="211">
        <f t="shared" si="329"/>
        <v>0</v>
      </c>
      <c r="N695" s="25">
        <f>N696+N699</f>
        <v>1500</v>
      </c>
    </row>
    <row r="696" spans="1:17" s="27" customFormat="1" hidden="1" x14ac:dyDescent="0.25">
      <c r="A696" s="293">
        <v>422</v>
      </c>
      <c r="B696" s="297"/>
      <c r="C696" s="298"/>
      <c r="D696" s="28" t="s">
        <v>86</v>
      </c>
      <c r="E696" s="25"/>
      <c r="F696" s="25">
        <f>SUM(F697:F698)</f>
        <v>35000</v>
      </c>
      <c r="G696" s="25">
        <f>G697+G698</f>
        <v>4645.2982945119111</v>
      </c>
      <c r="H696" s="25"/>
      <c r="I696" s="25">
        <f>I697+I698</f>
        <v>0</v>
      </c>
      <c r="J696" s="25">
        <f t="shared" ref="J696:K696" si="351">J697+J698</f>
        <v>0</v>
      </c>
      <c r="K696" s="25">
        <f t="shared" si="351"/>
        <v>0</v>
      </c>
      <c r="L696" s="25">
        <f t="shared" ref="L696:N696" si="352">L697+L698</f>
        <v>0</v>
      </c>
      <c r="M696" s="211" t="e">
        <f t="shared" si="329"/>
        <v>#DIV/0!</v>
      </c>
      <c r="N696" s="25">
        <f t="shared" si="352"/>
        <v>0</v>
      </c>
    </row>
    <row r="697" spans="1:17" s="27" customFormat="1" hidden="1" x14ac:dyDescent="0.25">
      <c r="A697" s="296">
        <v>4221</v>
      </c>
      <c r="B697" s="297"/>
      <c r="C697" s="298"/>
      <c r="D697" s="29" t="s">
        <v>87</v>
      </c>
      <c r="E697" s="25"/>
      <c r="F697" s="26">
        <v>20000</v>
      </c>
      <c r="G697" s="26">
        <f>F697/7.5345</f>
        <v>2654.4561682925209</v>
      </c>
      <c r="H697" s="25"/>
      <c r="I697" s="92"/>
      <c r="J697" s="92"/>
      <c r="K697" s="92"/>
      <c r="L697" s="92"/>
      <c r="M697" s="211" t="e">
        <f t="shared" si="329"/>
        <v>#DIV/0!</v>
      </c>
      <c r="N697" s="92"/>
    </row>
    <row r="698" spans="1:17" s="27" customFormat="1" ht="25.5" hidden="1" x14ac:dyDescent="0.25">
      <c r="A698" s="296">
        <v>4227</v>
      </c>
      <c r="B698" s="297"/>
      <c r="C698" s="298"/>
      <c r="D698" s="29" t="s">
        <v>200</v>
      </c>
      <c r="E698" s="25"/>
      <c r="F698" s="26">
        <v>15000</v>
      </c>
      <c r="G698" s="26">
        <f>F698/7.5345</f>
        <v>1990.8421262193906</v>
      </c>
      <c r="H698" s="25"/>
      <c r="I698" s="92"/>
      <c r="J698" s="92"/>
      <c r="K698" s="92"/>
      <c r="L698" s="92"/>
      <c r="M698" s="211" t="e">
        <f t="shared" si="329"/>
        <v>#DIV/0!</v>
      </c>
      <c r="N698" s="92"/>
    </row>
    <row r="699" spans="1:17" s="27" customFormat="1" ht="25.5" hidden="1" x14ac:dyDescent="0.25">
      <c r="A699" s="293">
        <v>424</v>
      </c>
      <c r="B699" s="299"/>
      <c r="C699" s="300"/>
      <c r="D699" s="28" t="s">
        <v>201</v>
      </c>
      <c r="E699" s="25">
        <f t="shared" si="350"/>
        <v>929.06</v>
      </c>
      <c r="F699" s="25">
        <f t="shared" si="350"/>
        <v>6000</v>
      </c>
      <c r="G699" s="25">
        <f t="shared" si="350"/>
        <v>796.33685048775624</v>
      </c>
      <c r="H699" s="25">
        <f t="shared" si="350"/>
        <v>797</v>
      </c>
      <c r="I699" s="25">
        <f t="shared" si="350"/>
        <v>1000</v>
      </c>
      <c r="J699" s="25">
        <f t="shared" si="350"/>
        <v>1500</v>
      </c>
      <c r="K699" s="25">
        <f t="shared" si="350"/>
        <v>1000</v>
      </c>
      <c r="L699" s="25">
        <f t="shared" si="350"/>
        <v>0</v>
      </c>
      <c r="M699" s="211">
        <f t="shared" si="329"/>
        <v>0</v>
      </c>
      <c r="N699" s="25">
        <f t="shared" si="350"/>
        <v>1500</v>
      </c>
    </row>
    <row r="700" spans="1:17" hidden="1" x14ac:dyDescent="0.25">
      <c r="A700" s="296">
        <v>4241</v>
      </c>
      <c r="B700" s="301"/>
      <c r="C700" s="302"/>
      <c r="D700" s="29" t="s">
        <v>202</v>
      </c>
      <c r="E700" s="26">
        <v>929.06</v>
      </c>
      <c r="F700" s="26">
        <v>6000</v>
      </c>
      <c r="G700" s="26">
        <f>F700/7.5345</f>
        <v>796.33685048775624</v>
      </c>
      <c r="H700" s="26">
        <v>797</v>
      </c>
      <c r="I700" s="26">
        <v>1000</v>
      </c>
      <c r="J700" s="26">
        <v>1500</v>
      </c>
      <c r="K700" s="26">
        <v>1000</v>
      </c>
      <c r="L700" s="26"/>
      <c r="M700" s="211">
        <f t="shared" si="329"/>
        <v>0</v>
      </c>
      <c r="N700" s="26">
        <v>1500</v>
      </c>
      <c r="O700" s="27"/>
      <c r="Q700" s="27"/>
    </row>
    <row r="701" spans="1:17" ht="25.5" customHeight="1" x14ac:dyDescent="0.25">
      <c r="A701" s="281" t="s">
        <v>351</v>
      </c>
      <c r="B701" s="282"/>
      <c r="C701" s="283"/>
      <c r="D701" s="31" t="s">
        <v>175</v>
      </c>
      <c r="E701" s="53">
        <f>E702</f>
        <v>1768.19</v>
      </c>
      <c r="F701" s="53">
        <f t="shared" ref="F701:N702" si="353">F702</f>
        <v>22300</v>
      </c>
      <c r="G701" s="53">
        <f t="shared" si="353"/>
        <v>2959.7186276461607</v>
      </c>
      <c r="H701" s="53">
        <f t="shared" si="353"/>
        <v>3318</v>
      </c>
      <c r="I701" s="53">
        <f t="shared" si="353"/>
        <v>0</v>
      </c>
      <c r="J701" s="53">
        <f t="shared" si="353"/>
        <v>2000</v>
      </c>
      <c r="K701" s="53">
        <f t="shared" si="353"/>
        <v>0</v>
      </c>
      <c r="L701" s="53">
        <f t="shared" si="353"/>
        <v>0</v>
      </c>
      <c r="M701" s="211">
        <f t="shared" si="329"/>
        <v>0</v>
      </c>
      <c r="N701" s="53">
        <f t="shared" si="353"/>
        <v>2000</v>
      </c>
    </row>
    <row r="702" spans="1:17" ht="25.5" x14ac:dyDescent="0.25">
      <c r="A702" s="309">
        <v>4</v>
      </c>
      <c r="B702" s="310"/>
      <c r="C702" s="311"/>
      <c r="D702" s="28" t="s">
        <v>16</v>
      </c>
      <c r="E702" s="25">
        <f t="shared" ref="E702" si="354">E703</f>
        <v>1768.19</v>
      </c>
      <c r="F702" s="25">
        <f t="shared" si="353"/>
        <v>22300</v>
      </c>
      <c r="G702" s="25">
        <f t="shared" si="353"/>
        <v>2959.7186276461607</v>
      </c>
      <c r="H702" s="25">
        <f t="shared" si="353"/>
        <v>3318</v>
      </c>
      <c r="I702" s="25">
        <f t="shared" si="353"/>
        <v>0</v>
      </c>
      <c r="J702" s="25">
        <f t="shared" si="353"/>
        <v>2000</v>
      </c>
      <c r="K702" s="25">
        <f t="shared" si="353"/>
        <v>0</v>
      </c>
      <c r="L702" s="25">
        <f t="shared" si="353"/>
        <v>0</v>
      </c>
      <c r="M702" s="211">
        <f t="shared" si="329"/>
        <v>0</v>
      </c>
      <c r="N702" s="25">
        <f t="shared" si="353"/>
        <v>2000</v>
      </c>
    </row>
    <row r="703" spans="1:17" ht="38.25" x14ac:dyDescent="0.25">
      <c r="A703" s="293">
        <v>42</v>
      </c>
      <c r="B703" s="299"/>
      <c r="C703" s="300"/>
      <c r="D703" s="28" t="s">
        <v>35</v>
      </c>
      <c r="E703" s="25">
        <f t="shared" ref="E703:K703" si="355">E704+E707</f>
        <v>1768.19</v>
      </c>
      <c r="F703" s="25">
        <f t="shared" si="355"/>
        <v>22300</v>
      </c>
      <c r="G703" s="25">
        <f t="shared" si="355"/>
        <v>2959.7186276461607</v>
      </c>
      <c r="H703" s="25">
        <f t="shared" si="355"/>
        <v>3318</v>
      </c>
      <c r="I703" s="25">
        <f t="shared" si="355"/>
        <v>0</v>
      </c>
      <c r="J703" s="25">
        <f t="shared" si="355"/>
        <v>2000</v>
      </c>
      <c r="K703" s="25">
        <f t="shared" si="355"/>
        <v>0</v>
      </c>
      <c r="L703" s="25">
        <f t="shared" ref="L703:N703" si="356">L704+L707</f>
        <v>0</v>
      </c>
      <c r="M703" s="211">
        <f t="shared" si="329"/>
        <v>0</v>
      </c>
      <c r="N703" s="25">
        <f t="shared" si="356"/>
        <v>2000</v>
      </c>
    </row>
    <row r="704" spans="1:17" hidden="1" x14ac:dyDescent="0.25">
      <c r="A704" s="293">
        <v>422</v>
      </c>
      <c r="B704" s="297"/>
      <c r="C704" s="298"/>
      <c r="D704" s="28" t="s">
        <v>86</v>
      </c>
      <c r="E704" s="25">
        <f t="shared" ref="E704:K704" si="357">E705+E706</f>
        <v>1768.19</v>
      </c>
      <c r="F704" s="25">
        <f t="shared" si="357"/>
        <v>22300</v>
      </c>
      <c r="G704" s="25">
        <f t="shared" si="357"/>
        <v>2959.7186276461607</v>
      </c>
      <c r="H704" s="25">
        <f t="shared" si="357"/>
        <v>3318</v>
      </c>
      <c r="I704" s="25">
        <f t="shared" si="357"/>
        <v>0</v>
      </c>
      <c r="J704" s="25">
        <f t="shared" si="357"/>
        <v>2000</v>
      </c>
      <c r="K704" s="25">
        <f t="shared" si="357"/>
        <v>0</v>
      </c>
      <c r="L704" s="25">
        <f t="shared" ref="L704:N704" si="358">L705+L706</f>
        <v>0</v>
      </c>
      <c r="M704" s="211">
        <f t="shared" si="329"/>
        <v>0</v>
      </c>
      <c r="N704" s="25">
        <f t="shared" si="358"/>
        <v>2000</v>
      </c>
    </row>
    <row r="705" spans="1:17" hidden="1" x14ac:dyDescent="0.25">
      <c r="A705" s="296">
        <v>4221</v>
      </c>
      <c r="B705" s="297"/>
      <c r="C705" s="298"/>
      <c r="D705" s="29" t="s">
        <v>87</v>
      </c>
      <c r="E705" s="26"/>
      <c r="F705" s="26"/>
      <c r="G705" s="26"/>
      <c r="H705" s="26"/>
      <c r="I705" s="26">
        <v>0</v>
      </c>
      <c r="J705" s="26">
        <v>0</v>
      </c>
      <c r="K705" s="26">
        <v>0</v>
      </c>
      <c r="L705" s="26">
        <v>0</v>
      </c>
      <c r="M705" s="211" t="e">
        <f t="shared" si="329"/>
        <v>#DIV/0!</v>
      </c>
      <c r="N705" s="26">
        <v>0</v>
      </c>
    </row>
    <row r="706" spans="1:17" ht="25.5" hidden="1" x14ac:dyDescent="0.25">
      <c r="A706" s="296">
        <v>4227</v>
      </c>
      <c r="B706" s="301"/>
      <c r="C706" s="302"/>
      <c r="D706" s="29" t="s">
        <v>200</v>
      </c>
      <c r="E706" s="26">
        <v>1768.19</v>
      </c>
      <c r="F706" s="26">
        <v>22300</v>
      </c>
      <c r="G706" s="26">
        <f>F706/7.5345</f>
        <v>2959.7186276461607</v>
      </c>
      <c r="H706" s="119">
        <v>3318</v>
      </c>
      <c r="I706" s="119"/>
      <c r="J706" s="26">
        <v>2000</v>
      </c>
      <c r="K706" s="26"/>
      <c r="L706" s="26"/>
      <c r="M706" s="211">
        <f t="shared" si="329"/>
        <v>0</v>
      </c>
      <c r="N706" s="26">
        <v>2000</v>
      </c>
    </row>
    <row r="707" spans="1:17" ht="25.5" hidden="1" x14ac:dyDescent="0.25">
      <c r="A707" s="293">
        <v>424</v>
      </c>
      <c r="B707" s="299"/>
      <c r="C707" s="300"/>
      <c r="D707" s="28" t="s">
        <v>201</v>
      </c>
      <c r="E707" s="25">
        <f t="shared" ref="E707:N707" si="359">E708</f>
        <v>0</v>
      </c>
      <c r="F707" s="25">
        <f t="shared" si="359"/>
        <v>0</v>
      </c>
      <c r="G707" s="25">
        <f t="shared" si="359"/>
        <v>0</v>
      </c>
      <c r="H707" s="25">
        <f t="shared" si="359"/>
        <v>0</v>
      </c>
      <c r="I707" s="25"/>
      <c r="J707" s="25">
        <f t="shared" si="359"/>
        <v>0</v>
      </c>
      <c r="K707" s="25">
        <f t="shared" si="359"/>
        <v>0</v>
      </c>
      <c r="L707" s="25">
        <f t="shared" si="359"/>
        <v>0</v>
      </c>
      <c r="M707" s="211" t="e">
        <f t="shared" si="329"/>
        <v>#DIV/0!</v>
      </c>
      <c r="N707" s="25">
        <f t="shared" si="359"/>
        <v>0</v>
      </c>
    </row>
    <row r="708" spans="1:17" hidden="1" x14ac:dyDescent="0.25">
      <c r="A708" s="296">
        <v>4241</v>
      </c>
      <c r="B708" s="301"/>
      <c r="C708" s="302"/>
      <c r="D708" s="29" t="s">
        <v>202</v>
      </c>
      <c r="E708" s="26"/>
      <c r="F708" s="26"/>
      <c r="G708" s="26"/>
      <c r="H708" s="26"/>
      <c r="I708" s="26"/>
      <c r="J708" s="26"/>
      <c r="K708" s="26"/>
      <c r="L708" s="26"/>
      <c r="M708" s="211" t="e">
        <f t="shared" si="329"/>
        <v>#DIV/0!</v>
      </c>
      <c r="N708" s="26"/>
    </row>
    <row r="709" spans="1:17" ht="38.25" x14ac:dyDescent="0.25">
      <c r="A709" s="281" t="s">
        <v>356</v>
      </c>
      <c r="B709" s="282"/>
      <c r="C709" s="283"/>
      <c r="D709" s="31" t="s">
        <v>220</v>
      </c>
      <c r="E709" s="53">
        <f>E710</f>
        <v>0</v>
      </c>
      <c r="F709" s="53">
        <f t="shared" ref="F709:N711" si="360">F710</f>
        <v>8000</v>
      </c>
      <c r="G709" s="53">
        <f t="shared" si="360"/>
        <v>1061.7824673170085</v>
      </c>
      <c r="H709" s="53">
        <f t="shared" si="360"/>
        <v>531</v>
      </c>
      <c r="I709" s="53">
        <f t="shared" si="360"/>
        <v>1200</v>
      </c>
      <c r="J709" s="53">
        <f t="shared" si="360"/>
        <v>1100</v>
      </c>
      <c r="K709" s="53">
        <f t="shared" si="360"/>
        <v>0</v>
      </c>
      <c r="L709" s="53">
        <f t="shared" si="360"/>
        <v>504.13</v>
      </c>
      <c r="M709" s="211">
        <f t="shared" si="329"/>
        <v>45.83</v>
      </c>
      <c r="N709" s="53">
        <f t="shared" si="360"/>
        <v>1604.13</v>
      </c>
    </row>
    <row r="710" spans="1:17" ht="25.5" x14ac:dyDescent="0.25">
      <c r="A710" s="309">
        <v>4</v>
      </c>
      <c r="B710" s="310"/>
      <c r="C710" s="311"/>
      <c r="D710" s="28" t="s">
        <v>16</v>
      </c>
      <c r="E710" s="25">
        <f t="shared" ref="E710:E711" si="361">E711</f>
        <v>0</v>
      </c>
      <c r="F710" s="25">
        <f t="shared" si="360"/>
        <v>8000</v>
      </c>
      <c r="G710" s="25">
        <f t="shared" si="360"/>
        <v>1061.7824673170085</v>
      </c>
      <c r="H710" s="25">
        <f t="shared" si="360"/>
        <v>531</v>
      </c>
      <c r="I710" s="25">
        <f>I711</f>
        <v>1200</v>
      </c>
      <c r="J710" s="25">
        <f t="shared" si="360"/>
        <v>1100</v>
      </c>
      <c r="K710" s="25">
        <f t="shared" si="360"/>
        <v>0</v>
      </c>
      <c r="L710" s="25">
        <f t="shared" si="360"/>
        <v>504.13</v>
      </c>
      <c r="M710" s="211">
        <f t="shared" si="329"/>
        <v>45.83</v>
      </c>
      <c r="N710" s="25">
        <f t="shared" si="360"/>
        <v>1604.13</v>
      </c>
    </row>
    <row r="711" spans="1:17" ht="38.25" x14ac:dyDescent="0.25">
      <c r="A711" s="287">
        <v>42</v>
      </c>
      <c r="B711" s="350"/>
      <c r="C711" s="351"/>
      <c r="D711" s="180" t="s">
        <v>35</v>
      </c>
      <c r="E711" s="173">
        <f t="shared" si="361"/>
        <v>0</v>
      </c>
      <c r="F711" s="173">
        <f t="shared" si="360"/>
        <v>8000</v>
      </c>
      <c r="G711" s="173">
        <f t="shared" si="360"/>
        <v>1061.7824673170085</v>
      </c>
      <c r="H711" s="173">
        <f t="shared" si="360"/>
        <v>531</v>
      </c>
      <c r="I711" s="173">
        <f>I712</f>
        <v>1200</v>
      </c>
      <c r="J711" s="173">
        <f>J712+J714</f>
        <v>1100</v>
      </c>
      <c r="K711" s="173">
        <f t="shared" si="360"/>
        <v>0</v>
      </c>
      <c r="L711" s="173">
        <f>L712+L714</f>
        <v>504.13</v>
      </c>
      <c r="M711" s="211">
        <f t="shared" si="329"/>
        <v>45.83</v>
      </c>
      <c r="N711" s="173">
        <f>N712+N714</f>
        <v>1604.13</v>
      </c>
    </row>
    <row r="712" spans="1:17" hidden="1" x14ac:dyDescent="0.25">
      <c r="A712" s="293">
        <v>422</v>
      </c>
      <c r="B712" s="297"/>
      <c r="C712" s="298"/>
      <c r="D712" s="28" t="s">
        <v>86</v>
      </c>
      <c r="E712" s="25">
        <f t="shared" ref="E712:N712" si="362">E713</f>
        <v>0</v>
      </c>
      <c r="F712" s="25">
        <f t="shared" si="362"/>
        <v>8000</v>
      </c>
      <c r="G712" s="25">
        <f t="shared" si="362"/>
        <v>1061.7824673170085</v>
      </c>
      <c r="H712" s="25">
        <f t="shared" si="362"/>
        <v>531</v>
      </c>
      <c r="I712" s="25">
        <f>I713</f>
        <v>1200</v>
      </c>
      <c r="J712" s="25">
        <f t="shared" si="362"/>
        <v>1000</v>
      </c>
      <c r="K712" s="25">
        <f t="shared" si="362"/>
        <v>0</v>
      </c>
      <c r="L712" s="25">
        <f t="shared" si="362"/>
        <v>604.13</v>
      </c>
      <c r="M712" s="211">
        <f t="shared" ref="M712:M766" si="363">L712/J712*100</f>
        <v>60.412999999999997</v>
      </c>
      <c r="N712" s="25">
        <f t="shared" si="362"/>
        <v>1604.13</v>
      </c>
    </row>
    <row r="713" spans="1:17" ht="25.5" hidden="1" x14ac:dyDescent="0.25">
      <c r="A713" s="296">
        <v>4227</v>
      </c>
      <c r="B713" s="297"/>
      <c r="C713" s="298"/>
      <c r="D713" s="29" t="s">
        <v>200</v>
      </c>
      <c r="E713" s="26"/>
      <c r="F713" s="26">
        <v>8000</v>
      </c>
      <c r="G713" s="26">
        <f>F713/7.5345</f>
        <v>1061.7824673170085</v>
      </c>
      <c r="H713" s="119">
        <v>531</v>
      </c>
      <c r="I713" s="119">
        <v>1200</v>
      </c>
      <c r="J713" s="26">
        <v>1000</v>
      </c>
      <c r="K713" s="26"/>
      <c r="L713" s="26">
        <v>604.13</v>
      </c>
      <c r="M713" s="211">
        <f t="shared" si="363"/>
        <v>60.412999999999997</v>
      </c>
      <c r="N713" s="26">
        <v>1604.13</v>
      </c>
    </row>
    <row r="714" spans="1:17" ht="25.5" hidden="1" x14ac:dyDescent="0.25">
      <c r="A714" s="293">
        <v>424</v>
      </c>
      <c r="B714" s="294"/>
      <c r="C714" s="295"/>
      <c r="D714" s="28" t="s">
        <v>201</v>
      </c>
      <c r="E714" s="25"/>
      <c r="F714" s="25"/>
      <c r="G714" s="25"/>
      <c r="H714" s="173"/>
      <c r="I714" s="173"/>
      <c r="J714" s="25">
        <f>J715</f>
        <v>100</v>
      </c>
      <c r="K714" s="26"/>
      <c r="L714" s="25">
        <f>L715</f>
        <v>-100</v>
      </c>
      <c r="M714" s="211">
        <f t="shared" si="363"/>
        <v>-100</v>
      </c>
      <c r="N714" s="25">
        <f>N715</f>
        <v>0</v>
      </c>
    </row>
    <row r="715" spans="1:17" hidden="1" x14ac:dyDescent="0.25">
      <c r="A715" s="296">
        <v>4241</v>
      </c>
      <c r="B715" s="297"/>
      <c r="C715" s="298"/>
      <c r="D715" s="29" t="s">
        <v>202</v>
      </c>
      <c r="E715" s="26"/>
      <c r="F715" s="26"/>
      <c r="G715" s="26"/>
      <c r="H715" s="119"/>
      <c r="I715" s="119"/>
      <c r="J715" s="26">
        <v>100</v>
      </c>
      <c r="K715" s="26"/>
      <c r="L715" s="26">
        <v>-100</v>
      </c>
      <c r="M715" s="211">
        <f t="shared" si="363"/>
        <v>-100</v>
      </c>
      <c r="N715" s="26">
        <v>0</v>
      </c>
    </row>
    <row r="716" spans="1:17" s="27" customFormat="1" x14ac:dyDescent="0.25">
      <c r="A716" s="281" t="s">
        <v>345</v>
      </c>
      <c r="B716" s="282"/>
      <c r="C716" s="283"/>
      <c r="D716" s="31" t="s">
        <v>181</v>
      </c>
      <c r="E716" s="53">
        <f t="shared" ref="E716:N718" si="364">E717</f>
        <v>375.48</v>
      </c>
      <c r="F716" s="53">
        <f t="shared" si="364"/>
        <v>10500</v>
      </c>
      <c r="G716" s="53">
        <f t="shared" si="364"/>
        <v>1393.5894883535734</v>
      </c>
      <c r="H716" s="53">
        <f t="shared" si="364"/>
        <v>651</v>
      </c>
      <c r="I716" s="53"/>
      <c r="J716" s="53">
        <f t="shared" si="364"/>
        <v>4400</v>
      </c>
      <c r="K716" s="53">
        <f t="shared" si="364"/>
        <v>0</v>
      </c>
      <c r="L716" s="53">
        <f t="shared" si="364"/>
        <v>0</v>
      </c>
      <c r="M716" s="211">
        <f t="shared" si="363"/>
        <v>0</v>
      </c>
      <c r="N716" s="53">
        <f t="shared" si="364"/>
        <v>4400</v>
      </c>
      <c r="O716"/>
      <c r="Q716"/>
    </row>
    <row r="717" spans="1:17" s="27" customFormat="1" ht="25.5" x14ac:dyDescent="0.25">
      <c r="A717" s="309">
        <v>4</v>
      </c>
      <c r="B717" s="310"/>
      <c r="C717" s="311"/>
      <c r="D717" s="28" t="s">
        <v>16</v>
      </c>
      <c r="E717" s="25">
        <f t="shared" si="364"/>
        <v>375.48</v>
      </c>
      <c r="F717" s="25">
        <f t="shared" si="364"/>
        <v>10500</v>
      </c>
      <c r="G717" s="25">
        <f t="shared" si="364"/>
        <v>1393.5894883535734</v>
      </c>
      <c r="H717" s="25">
        <f t="shared" si="364"/>
        <v>651</v>
      </c>
      <c r="I717" s="25"/>
      <c r="J717" s="25">
        <f t="shared" si="364"/>
        <v>4400</v>
      </c>
      <c r="K717" s="25">
        <f t="shared" si="364"/>
        <v>0</v>
      </c>
      <c r="L717" s="25">
        <f t="shared" si="364"/>
        <v>0</v>
      </c>
      <c r="M717" s="211">
        <f t="shared" si="363"/>
        <v>0</v>
      </c>
      <c r="N717" s="25">
        <f t="shared" si="364"/>
        <v>4400</v>
      </c>
    </row>
    <row r="718" spans="1:17" s="27" customFormat="1" ht="38.25" x14ac:dyDescent="0.25">
      <c r="A718" s="293">
        <v>42</v>
      </c>
      <c r="B718" s="299"/>
      <c r="C718" s="300"/>
      <c r="D718" s="28" t="s">
        <v>35</v>
      </c>
      <c r="E718" s="25">
        <f t="shared" si="364"/>
        <v>375.48</v>
      </c>
      <c r="F718" s="25">
        <f t="shared" si="364"/>
        <v>10500</v>
      </c>
      <c r="G718" s="25">
        <f t="shared" si="364"/>
        <v>1393.5894883535734</v>
      </c>
      <c r="H718" s="25">
        <f t="shared" si="364"/>
        <v>651</v>
      </c>
      <c r="I718" s="25"/>
      <c r="J718" s="25">
        <f>J719+J723</f>
        <v>4400</v>
      </c>
      <c r="K718" s="25">
        <f t="shared" si="364"/>
        <v>0</v>
      </c>
      <c r="L718" s="25">
        <f>L719+L723</f>
        <v>0</v>
      </c>
      <c r="M718" s="211">
        <f t="shared" si="363"/>
        <v>0</v>
      </c>
      <c r="N718" s="25">
        <f>N719+N723</f>
        <v>4400</v>
      </c>
    </row>
    <row r="719" spans="1:17" s="27" customFormat="1" hidden="1" x14ac:dyDescent="0.25">
      <c r="A719" s="293">
        <v>422</v>
      </c>
      <c r="B719" s="299"/>
      <c r="C719" s="300"/>
      <c r="D719" s="28" t="s">
        <v>86</v>
      </c>
      <c r="E719" s="25">
        <f t="shared" ref="E719:K719" si="365">E720+E721+E724</f>
        <v>375.48</v>
      </c>
      <c r="F719" s="25">
        <f t="shared" si="365"/>
        <v>10500</v>
      </c>
      <c r="G719" s="25">
        <f t="shared" si="365"/>
        <v>1393.5894883535734</v>
      </c>
      <c r="H719" s="25">
        <f t="shared" si="365"/>
        <v>651</v>
      </c>
      <c r="I719" s="25"/>
      <c r="J719" s="25">
        <f>J720+J721+J722</f>
        <v>300</v>
      </c>
      <c r="K719" s="25">
        <f t="shared" si="365"/>
        <v>0</v>
      </c>
      <c r="L719" s="25">
        <f>L720+L721+L722</f>
        <v>0</v>
      </c>
      <c r="M719" s="211">
        <f t="shared" si="363"/>
        <v>0</v>
      </c>
      <c r="N719" s="25">
        <f>N720+N721+N722</f>
        <v>300</v>
      </c>
    </row>
    <row r="720" spans="1:17" hidden="1" x14ac:dyDescent="0.25">
      <c r="A720" s="296">
        <v>4221</v>
      </c>
      <c r="B720" s="301"/>
      <c r="C720" s="302"/>
      <c r="D720" s="29" t="s">
        <v>87</v>
      </c>
      <c r="E720" s="26"/>
      <c r="F720" s="26">
        <v>6000</v>
      </c>
      <c r="G720" s="26">
        <f>F720/7.5345</f>
        <v>796.33685048775624</v>
      </c>
      <c r="H720" s="26">
        <v>531</v>
      </c>
      <c r="I720" s="26"/>
      <c r="J720" s="26"/>
      <c r="K720" s="26"/>
      <c r="L720" s="26"/>
      <c r="M720" s="211" t="e">
        <f t="shared" si="363"/>
        <v>#DIV/0!</v>
      </c>
      <c r="N720" s="26"/>
      <c r="O720" s="27"/>
      <c r="Q720" s="27"/>
    </row>
    <row r="721" spans="1:17" hidden="1" x14ac:dyDescent="0.25">
      <c r="A721" s="296">
        <v>4222</v>
      </c>
      <c r="B721" s="301"/>
      <c r="C721" s="302"/>
      <c r="D721" s="29" t="s">
        <v>115</v>
      </c>
      <c r="E721" s="26"/>
      <c r="F721" s="26">
        <v>1000</v>
      </c>
      <c r="G721" s="26">
        <f>F721/7.5345</f>
        <v>132.72280841462606</v>
      </c>
      <c r="H721" s="26"/>
      <c r="I721" s="26"/>
      <c r="J721" s="26"/>
      <c r="K721" s="26"/>
      <c r="L721" s="26"/>
      <c r="M721" s="211" t="e">
        <f t="shared" si="363"/>
        <v>#DIV/0!</v>
      </c>
      <c r="N721" s="26"/>
    </row>
    <row r="722" spans="1:17" ht="25.5" hidden="1" x14ac:dyDescent="0.25">
      <c r="A722" s="296">
        <v>4227</v>
      </c>
      <c r="B722" s="301"/>
      <c r="C722" s="302"/>
      <c r="D722" s="29" t="s">
        <v>200</v>
      </c>
      <c r="E722" s="26"/>
      <c r="F722" s="26"/>
      <c r="G722" s="26"/>
      <c r="H722" s="26"/>
      <c r="I722" s="26"/>
      <c r="J722" s="26">
        <v>300</v>
      </c>
      <c r="K722" s="26"/>
      <c r="L722" s="26"/>
      <c r="M722" s="211">
        <f t="shared" si="363"/>
        <v>0</v>
      </c>
      <c r="N722" s="26">
        <v>300</v>
      </c>
    </row>
    <row r="723" spans="1:17" ht="25.5" hidden="1" x14ac:dyDescent="0.25">
      <c r="A723" s="293">
        <v>424</v>
      </c>
      <c r="B723" s="299"/>
      <c r="C723" s="300"/>
      <c r="D723" s="28" t="s">
        <v>201</v>
      </c>
      <c r="E723" s="25">
        <f t="shared" ref="E723:N723" si="366">E724</f>
        <v>375.48</v>
      </c>
      <c r="F723" s="25">
        <f t="shared" si="366"/>
        <v>3500</v>
      </c>
      <c r="G723" s="25">
        <f t="shared" si="366"/>
        <v>464.52982945119118</v>
      </c>
      <c r="H723" s="25">
        <f t="shared" si="366"/>
        <v>120</v>
      </c>
      <c r="I723" s="25"/>
      <c r="J723" s="25">
        <f t="shared" si="366"/>
        <v>4100</v>
      </c>
      <c r="K723" s="25">
        <f t="shared" si="366"/>
        <v>0</v>
      </c>
      <c r="L723" s="25">
        <f t="shared" si="366"/>
        <v>0</v>
      </c>
      <c r="M723" s="211">
        <f t="shared" si="363"/>
        <v>0</v>
      </c>
      <c r="N723" s="25">
        <f t="shared" si="366"/>
        <v>4100</v>
      </c>
    </row>
    <row r="724" spans="1:17" hidden="1" x14ac:dyDescent="0.25">
      <c r="A724" s="296">
        <v>4241</v>
      </c>
      <c r="B724" s="301"/>
      <c r="C724" s="302"/>
      <c r="D724" s="29" t="s">
        <v>202</v>
      </c>
      <c r="E724" s="26">
        <v>375.48</v>
      </c>
      <c r="F724" s="26">
        <v>3500</v>
      </c>
      <c r="G724" s="26">
        <f>F724/7.5345</f>
        <v>464.52982945119118</v>
      </c>
      <c r="H724" s="26">
        <v>120</v>
      </c>
      <c r="I724" s="26"/>
      <c r="J724" s="26">
        <v>4100</v>
      </c>
      <c r="K724" s="26"/>
      <c r="L724" s="26"/>
      <c r="M724" s="211">
        <f t="shared" si="363"/>
        <v>0</v>
      </c>
      <c r="N724" s="26">
        <v>4100</v>
      </c>
    </row>
    <row r="725" spans="1:17" ht="25.5" x14ac:dyDescent="0.25">
      <c r="A725" s="281" t="s">
        <v>346</v>
      </c>
      <c r="B725" s="282"/>
      <c r="C725" s="283"/>
      <c r="D725" s="31" t="s">
        <v>214</v>
      </c>
      <c r="E725" s="53">
        <f t="shared" ref="E725:N725" si="367">E726</f>
        <v>0</v>
      </c>
      <c r="F725" s="53">
        <f t="shared" si="367"/>
        <v>6500</v>
      </c>
      <c r="G725" s="53">
        <f t="shared" si="367"/>
        <v>862.69825469506941</v>
      </c>
      <c r="H725" s="53">
        <f t="shared" si="367"/>
        <v>83</v>
      </c>
      <c r="I725" s="53">
        <f t="shared" si="367"/>
        <v>400</v>
      </c>
      <c r="J725" s="53">
        <f t="shared" si="367"/>
        <v>386.06</v>
      </c>
      <c r="K725" s="53">
        <f t="shared" si="367"/>
        <v>0</v>
      </c>
      <c r="L725" s="53">
        <f t="shared" si="367"/>
        <v>0</v>
      </c>
      <c r="M725" s="211">
        <f t="shared" si="363"/>
        <v>0</v>
      </c>
      <c r="N725" s="53">
        <f t="shared" si="367"/>
        <v>386.06</v>
      </c>
    </row>
    <row r="726" spans="1:17" ht="25.5" x14ac:dyDescent="0.25">
      <c r="A726" s="309">
        <v>4</v>
      </c>
      <c r="B726" s="310"/>
      <c r="C726" s="311"/>
      <c r="D726" s="28" t="s">
        <v>16</v>
      </c>
      <c r="E726" s="25">
        <f t="shared" ref="E726:N726" si="368">E727</f>
        <v>0</v>
      </c>
      <c r="F726" s="25">
        <f t="shared" si="368"/>
        <v>6500</v>
      </c>
      <c r="G726" s="25">
        <f t="shared" si="368"/>
        <v>862.69825469506941</v>
      </c>
      <c r="H726" s="25">
        <f t="shared" si="368"/>
        <v>83</v>
      </c>
      <c r="I726" s="25">
        <f t="shared" si="368"/>
        <v>400</v>
      </c>
      <c r="J726" s="25">
        <f t="shared" si="368"/>
        <v>386.06</v>
      </c>
      <c r="K726" s="25">
        <f t="shared" si="368"/>
        <v>0</v>
      </c>
      <c r="L726" s="25">
        <f t="shared" si="368"/>
        <v>0</v>
      </c>
      <c r="M726" s="211">
        <f t="shared" si="363"/>
        <v>0</v>
      </c>
      <c r="N726" s="25">
        <f t="shared" si="368"/>
        <v>386.06</v>
      </c>
    </row>
    <row r="727" spans="1:17" ht="38.25" x14ac:dyDescent="0.25">
      <c r="A727" s="293">
        <v>42</v>
      </c>
      <c r="B727" s="299"/>
      <c r="C727" s="300"/>
      <c r="D727" s="28" t="s">
        <v>35</v>
      </c>
      <c r="E727" s="25">
        <f t="shared" ref="E727:K727" si="369">E728+E731</f>
        <v>0</v>
      </c>
      <c r="F727" s="25">
        <f t="shared" si="369"/>
        <v>6500</v>
      </c>
      <c r="G727" s="25">
        <f t="shared" si="369"/>
        <v>862.69825469506941</v>
      </c>
      <c r="H727" s="25">
        <f t="shared" si="369"/>
        <v>83</v>
      </c>
      <c r="I727" s="25">
        <f t="shared" si="369"/>
        <v>400</v>
      </c>
      <c r="J727" s="25">
        <f t="shared" si="369"/>
        <v>386.06</v>
      </c>
      <c r="K727" s="25">
        <f t="shared" si="369"/>
        <v>0</v>
      </c>
      <c r="L727" s="25">
        <f t="shared" ref="L727:N727" si="370">L728+L731</f>
        <v>0</v>
      </c>
      <c r="M727" s="211">
        <f t="shared" si="363"/>
        <v>0</v>
      </c>
      <c r="N727" s="25">
        <f t="shared" si="370"/>
        <v>386.06</v>
      </c>
    </row>
    <row r="728" spans="1:17" hidden="1" x14ac:dyDescent="0.25">
      <c r="A728" s="293">
        <v>422</v>
      </c>
      <c r="B728" s="299"/>
      <c r="C728" s="300"/>
      <c r="D728" s="28" t="s">
        <v>86</v>
      </c>
      <c r="E728" s="25">
        <f>E729</f>
        <v>0</v>
      </c>
      <c r="F728" s="25">
        <f>F730</f>
        <v>4000</v>
      </c>
      <c r="G728" s="25">
        <f>G730</f>
        <v>530.89123365850423</v>
      </c>
      <c r="H728" s="25">
        <f>H730</f>
        <v>0</v>
      </c>
      <c r="I728" s="25">
        <f>I729+I730</f>
        <v>300</v>
      </c>
      <c r="J728" s="25">
        <f t="shared" ref="J728:K728" si="371">J729+J730</f>
        <v>386.06</v>
      </c>
      <c r="K728" s="25">
        <f t="shared" si="371"/>
        <v>0</v>
      </c>
      <c r="L728" s="25">
        <f t="shared" ref="L728:N728" si="372">L729+L730</f>
        <v>0</v>
      </c>
      <c r="M728" s="211">
        <f t="shared" si="363"/>
        <v>0</v>
      </c>
      <c r="N728" s="25">
        <f t="shared" si="372"/>
        <v>386.06</v>
      </c>
    </row>
    <row r="729" spans="1:17" hidden="1" x14ac:dyDescent="0.25">
      <c r="A729" s="296">
        <v>4221</v>
      </c>
      <c r="B729" s="301"/>
      <c r="C729" s="302"/>
      <c r="D729" s="29" t="s">
        <v>87</v>
      </c>
      <c r="E729" s="26">
        <v>0</v>
      </c>
      <c r="F729" s="26"/>
      <c r="G729" s="26"/>
      <c r="H729" s="26"/>
      <c r="I729" s="26">
        <v>300</v>
      </c>
      <c r="J729" s="26">
        <v>386.06</v>
      </c>
      <c r="K729" s="26">
        <v>0</v>
      </c>
      <c r="L729" s="26"/>
      <c r="M729" s="211">
        <f t="shared" si="363"/>
        <v>0</v>
      </c>
      <c r="N729" s="26">
        <v>386.06</v>
      </c>
    </row>
    <row r="730" spans="1:17" hidden="1" x14ac:dyDescent="0.25">
      <c r="A730" s="296">
        <v>4227</v>
      </c>
      <c r="B730" s="301"/>
      <c r="C730" s="302"/>
      <c r="D730" s="29" t="s">
        <v>115</v>
      </c>
      <c r="E730" s="26"/>
      <c r="F730" s="26">
        <v>4000</v>
      </c>
      <c r="G730" s="26">
        <f>F730/7.5345</f>
        <v>530.89123365850423</v>
      </c>
      <c r="H730" s="26"/>
      <c r="I730" s="26"/>
      <c r="J730" s="26"/>
      <c r="K730" s="26"/>
      <c r="L730" s="26"/>
      <c r="M730" s="211" t="e">
        <f t="shared" si="363"/>
        <v>#DIV/0!</v>
      </c>
      <c r="N730" s="26"/>
    </row>
    <row r="731" spans="1:17" ht="25.5" hidden="1" x14ac:dyDescent="0.25">
      <c r="A731" s="293">
        <v>424</v>
      </c>
      <c r="B731" s="299"/>
      <c r="C731" s="300"/>
      <c r="D731" s="28" t="s">
        <v>201</v>
      </c>
      <c r="E731" s="25">
        <f t="shared" ref="E731:N731" si="373">E732</f>
        <v>0</v>
      </c>
      <c r="F731" s="25">
        <f t="shared" si="373"/>
        <v>2500</v>
      </c>
      <c r="G731" s="25">
        <f t="shared" si="373"/>
        <v>331.80702103656512</v>
      </c>
      <c r="H731" s="25">
        <f t="shared" si="373"/>
        <v>83</v>
      </c>
      <c r="I731" s="25">
        <f t="shared" si="373"/>
        <v>100</v>
      </c>
      <c r="J731" s="25">
        <f t="shared" si="373"/>
        <v>0</v>
      </c>
      <c r="K731" s="25">
        <f t="shared" si="373"/>
        <v>0</v>
      </c>
      <c r="L731" s="25">
        <f t="shared" si="373"/>
        <v>0</v>
      </c>
      <c r="M731" s="211" t="e">
        <f t="shared" si="363"/>
        <v>#DIV/0!</v>
      </c>
      <c r="N731" s="25">
        <f t="shared" si="373"/>
        <v>0</v>
      </c>
    </row>
    <row r="732" spans="1:17" hidden="1" x14ac:dyDescent="0.25">
      <c r="A732" s="296">
        <v>4241</v>
      </c>
      <c r="B732" s="301"/>
      <c r="C732" s="302"/>
      <c r="D732" s="29" t="s">
        <v>202</v>
      </c>
      <c r="E732" s="26">
        <v>0</v>
      </c>
      <c r="F732" s="26">
        <v>2500</v>
      </c>
      <c r="G732" s="26">
        <f>F732/7.5345</f>
        <v>331.80702103656512</v>
      </c>
      <c r="H732" s="26">
        <v>83</v>
      </c>
      <c r="I732" s="26">
        <v>100</v>
      </c>
      <c r="J732" s="26">
        <v>0</v>
      </c>
      <c r="K732" s="26">
        <v>0</v>
      </c>
      <c r="L732" s="26">
        <v>0</v>
      </c>
      <c r="M732" s="211" t="e">
        <f t="shared" si="363"/>
        <v>#DIV/0!</v>
      </c>
      <c r="N732" s="26">
        <v>0</v>
      </c>
    </row>
    <row r="733" spans="1:17" s="27" customFormat="1" ht="25.5" x14ac:dyDescent="0.25">
      <c r="A733" s="278" t="s">
        <v>203</v>
      </c>
      <c r="B733" s="279"/>
      <c r="C733" s="280"/>
      <c r="D733" s="30" t="s">
        <v>204</v>
      </c>
      <c r="E733" s="52">
        <f t="shared" ref="E733:K733" si="374">E734+E739</f>
        <v>49.15</v>
      </c>
      <c r="F733" s="52">
        <f t="shared" si="374"/>
        <v>1000</v>
      </c>
      <c r="G733" s="52">
        <f t="shared" si="374"/>
        <v>132.72280841462606</v>
      </c>
      <c r="H733" s="52">
        <f t="shared" si="374"/>
        <v>0</v>
      </c>
      <c r="I733" s="52"/>
      <c r="J733" s="52">
        <f t="shared" si="374"/>
        <v>0</v>
      </c>
      <c r="K733" s="52">
        <f t="shared" si="374"/>
        <v>0</v>
      </c>
      <c r="L733" s="52">
        <f t="shared" ref="L733:N733" si="375">L734+L739</f>
        <v>0</v>
      </c>
      <c r="M733" s="211" t="e">
        <f t="shared" si="363"/>
        <v>#DIV/0!</v>
      </c>
      <c r="N733" s="52">
        <f t="shared" si="375"/>
        <v>0</v>
      </c>
      <c r="O733"/>
      <c r="Q733"/>
    </row>
    <row r="734" spans="1:17" s="27" customFormat="1" x14ac:dyDescent="0.25">
      <c r="A734" s="281" t="s">
        <v>170</v>
      </c>
      <c r="B734" s="282"/>
      <c r="C734" s="283"/>
      <c r="D734" s="31" t="s">
        <v>171</v>
      </c>
      <c r="E734" s="53">
        <f t="shared" ref="E734:N737" si="376">E735</f>
        <v>49.15</v>
      </c>
      <c r="F734" s="53">
        <f t="shared" si="376"/>
        <v>0</v>
      </c>
      <c r="G734" s="53">
        <f t="shared" si="376"/>
        <v>0</v>
      </c>
      <c r="H734" s="53">
        <f t="shared" si="376"/>
        <v>0</v>
      </c>
      <c r="I734" s="53"/>
      <c r="J734" s="53">
        <f t="shared" si="376"/>
        <v>0</v>
      </c>
      <c r="K734" s="53">
        <f t="shared" si="376"/>
        <v>0</v>
      </c>
      <c r="L734" s="53">
        <f t="shared" si="376"/>
        <v>0</v>
      </c>
      <c r="M734" s="211" t="e">
        <f t="shared" si="363"/>
        <v>#DIV/0!</v>
      </c>
      <c r="N734" s="53">
        <f t="shared" si="376"/>
        <v>0</v>
      </c>
    </row>
    <row r="735" spans="1:17" s="27" customFormat="1" x14ac:dyDescent="0.25">
      <c r="A735" s="309">
        <v>3</v>
      </c>
      <c r="B735" s="310"/>
      <c r="C735" s="311"/>
      <c r="D735" s="28" t="s">
        <v>14</v>
      </c>
      <c r="E735" s="25">
        <f t="shared" si="376"/>
        <v>49.15</v>
      </c>
      <c r="F735" s="25">
        <f t="shared" si="376"/>
        <v>0</v>
      </c>
      <c r="G735" s="25">
        <f t="shared" si="376"/>
        <v>0</v>
      </c>
      <c r="H735" s="25">
        <f t="shared" si="376"/>
        <v>0</v>
      </c>
      <c r="I735" s="25"/>
      <c r="J735" s="25">
        <f t="shared" si="376"/>
        <v>0</v>
      </c>
      <c r="K735" s="25">
        <f t="shared" si="376"/>
        <v>0</v>
      </c>
      <c r="L735" s="25">
        <f t="shared" si="376"/>
        <v>0</v>
      </c>
      <c r="M735" s="211" t="e">
        <f t="shared" si="363"/>
        <v>#DIV/0!</v>
      </c>
      <c r="N735" s="25">
        <f t="shared" si="376"/>
        <v>0</v>
      </c>
    </row>
    <row r="736" spans="1:17" s="27" customFormat="1" x14ac:dyDescent="0.25">
      <c r="A736" s="293">
        <v>32</v>
      </c>
      <c r="B736" s="299"/>
      <c r="C736" s="300"/>
      <c r="D736" s="28" t="s">
        <v>25</v>
      </c>
      <c r="E736" s="25">
        <f t="shared" ref="E736:N736" si="377">E737</f>
        <v>49.15</v>
      </c>
      <c r="F736" s="25">
        <f t="shared" si="377"/>
        <v>0</v>
      </c>
      <c r="G736" s="25">
        <f t="shared" si="377"/>
        <v>0</v>
      </c>
      <c r="H736" s="25">
        <f t="shared" si="377"/>
        <v>0</v>
      </c>
      <c r="I736" s="25"/>
      <c r="J736" s="25">
        <f t="shared" si="377"/>
        <v>0</v>
      </c>
      <c r="K736" s="25">
        <f t="shared" si="377"/>
        <v>0</v>
      </c>
      <c r="L736" s="25">
        <f t="shared" si="377"/>
        <v>0</v>
      </c>
      <c r="M736" s="211" t="e">
        <f t="shared" si="363"/>
        <v>#DIV/0!</v>
      </c>
      <c r="N736" s="25">
        <f t="shared" si="377"/>
        <v>0</v>
      </c>
    </row>
    <row r="737" spans="1:17" s="27" customFormat="1" hidden="1" x14ac:dyDescent="0.25">
      <c r="A737" s="293">
        <v>323</v>
      </c>
      <c r="B737" s="299"/>
      <c r="C737" s="300"/>
      <c r="D737" s="28" t="s">
        <v>84</v>
      </c>
      <c r="E737" s="25">
        <f t="shared" si="376"/>
        <v>49.15</v>
      </c>
      <c r="F737" s="25">
        <f t="shared" si="376"/>
        <v>0</v>
      </c>
      <c r="G737" s="25">
        <f t="shared" si="376"/>
        <v>0</v>
      </c>
      <c r="H737" s="25">
        <f t="shared" si="376"/>
        <v>0</v>
      </c>
      <c r="I737" s="25"/>
      <c r="J737" s="25">
        <f t="shared" si="376"/>
        <v>0</v>
      </c>
      <c r="K737" s="25">
        <f t="shared" si="376"/>
        <v>0</v>
      </c>
      <c r="L737" s="25">
        <f t="shared" si="376"/>
        <v>0</v>
      </c>
      <c r="M737" s="211" t="e">
        <f t="shared" si="363"/>
        <v>#DIV/0!</v>
      </c>
      <c r="N737" s="25">
        <f t="shared" si="376"/>
        <v>0</v>
      </c>
    </row>
    <row r="738" spans="1:17" ht="25.5" hidden="1" x14ac:dyDescent="0.25">
      <c r="A738" s="296">
        <v>3232</v>
      </c>
      <c r="B738" s="301"/>
      <c r="C738" s="302"/>
      <c r="D738" s="29" t="s">
        <v>132</v>
      </c>
      <c r="E738" s="26">
        <v>49.15</v>
      </c>
      <c r="F738" s="26"/>
      <c r="G738" s="26"/>
      <c r="H738" s="26"/>
      <c r="I738" s="26"/>
      <c r="J738" s="26"/>
      <c r="K738" s="26"/>
      <c r="L738" s="26"/>
      <c r="M738" s="211" t="e">
        <f t="shared" si="363"/>
        <v>#DIV/0!</v>
      </c>
      <c r="N738" s="26"/>
      <c r="O738" s="27"/>
      <c r="Q738" s="27"/>
    </row>
    <row r="739" spans="1:17" s="27" customFormat="1" ht="38.25" x14ac:dyDescent="0.25">
      <c r="A739" s="281" t="s">
        <v>172</v>
      </c>
      <c r="B739" s="282"/>
      <c r="C739" s="283"/>
      <c r="D739" s="31" t="s">
        <v>173</v>
      </c>
      <c r="E739" s="53">
        <f t="shared" ref="E739:N744" si="378">E740</f>
        <v>0</v>
      </c>
      <c r="F739" s="53">
        <f t="shared" si="378"/>
        <v>1000</v>
      </c>
      <c r="G739" s="53">
        <f t="shared" si="378"/>
        <v>132.72280841462606</v>
      </c>
      <c r="H739" s="53">
        <f t="shared" si="378"/>
        <v>0</v>
      </c>
      <c r="I739" s="53"/>
      <c r="J739" s="53">
        <f t="shared" si="378"/>
        <v>0</v>
      </c>
      <c r="K739" s="53">
        <f t="shared" si="378"/>
        <v>0</v>
      </c>
      <c r="L739" s="53">
        <f t="shared" si="378"/>
        <v>0</v>
      </c>
      <c r="M739" s="211" t="e">
        <f t="shared" si="363"/>
        <v>#DIV/0!</v>
      </c>
      <c r="N739" s="53">
        <f t="shared" si="378"/>
        <v>0</v>
      </c>
      <c r="O739"/>
      <c r="Q739"/>
    </row>
    <row r="740" spans="1:17" s="27" customFormat="1" x14ac:dyDescent="0.25">
      <c r="A740" s="309">
        <v>3</v>
      </c>
      <c r="B740" s="310"/>
      <c r="C740" s="311"/>
      <c r="D740" s="28" t="s">
        <v>14</v>
      </c>
      <c r="E740" s="25">
        <f t="shared" si="378"/>
        <v>0</v>
      </c>
      <c r="F740" s="25">
        <f t="shared" si="378"/>
        <v>1000</v>
      </c>
      <c r="G740" s="25">
        <f t="shared" si="378"/>
        <v>132.72280841462606</v>
      </c>
      <c r="H740" s="25">
        <f t="shared" si="378"/>
        <v>0</v>
      </c>
      <c r="I740" s="25"/>
      <c r="J740" s="25">
        <f t="shared" si="378"/>
        <v>0</v>
      </c>
      <c r="K740" s="25">
        <f t="shared" si="378"/>
        <v>0</v>
      </c>
      <c r="L740" s="25">
        <f t="shared" si="378"/>
        <v>0</v>
      </c>
      <c r="M740" s="211" t="e">
        <f t="shared" si="363"/>
        <v>#DIV/0!</v>
      </c>
      <c r="N740" s="25">
        <f t="shared" si="378"/>
        <v>0</v>
      </c>
    </row>
    <row r="741" spans="1:17" s="27" customFormat="1" x14ac:dyDescent="0.25">
      <c r="A741" s="293">
        <v>32</v>
      </c>
      <c r="B741" s="299"/>
      <c r="C741" s="300"/>
      <c r="D741" s="28" t="s">
        <v>25</v>
      </c>
      <c r="E741" s="25">
        <f>E744</f>
        <v>0</v>
      </c>
      <c r="F741" s="25">
        <f>F742+F744</f>
        <v>1000</v>
      </c>
      <c r="G741" s="25">
        <f>G742+G744</f>
        <v>132.72280841462606</v>
      </c>
      <c r="H741" s="25">
        <f>H744</f>
        <v>0</v>
      </c>
      <c r="I741" s="25"/>
      <c r="J741" s="25">
        <f>J744</f>
        <v>0</v>
      </c>
      <c r="K741" s="25">
        <f>K744</f>
        <v>0</v>
      </c>
      <c r="L741" s="25">
        <f>L744</f>
        <v>0</v>
      </c>
      <c r="M741" s="211" t="e">
        <f t="shared" si="363"/>
        <v>#DIV/0!</v>
      </c>
      <c r="N741" s="25">
        <f>N744</f>
        <v>0</v>
      </c>
    </row>
    <row r="742" spans="1:17" s="27" customFormat="1" hidden="1" x14ac:dyDescent="0.25">
      <c r="A742" s="293">
        <v>322</v>
      </c>
      <c r="B742" s="299"/>
      <c r="C742" s="300"/>
      <c r="D742" s="28" t="s">
        <v>71</v>
      </c>
      <c r="E742" s="25"/>
      <c r="F742" s="25">
        <f>F743</f>
        <v>500</v>
      </c>
      <c r="G742" s="25">
        <f>G743</f>
        <v>66.361404207313029</v>
      </c>
      <c r="H742" s="25"/>
      <c r="I742" s="25"/>
      <c r="J742" s="25"/>
      <c r="K742" s="25"/>
      <c r="L742" s="25"/>
      <c r="M742" s="211" t="e">
        <f t="shared" si="363"/>
        <v>#DIV/0!</v>
      </c>
      <c r="N742" s="25"/>
    </row>
    <row r="743" spans="1:17" s="27" customFormat="1" ht="25.5" hidden="1" x14ac:dyDescent="0.25">
      <c r="A743" s="296">
        <v>3224</v>
      </c>
      <c r="B743" s="301"/>
      <c r="C743" s="302"/>
      <c r="D743" s="29" t="s">
        <v>131</v>
      </c>
      <c r="E743" s="26"/>
      <c r="F743" s="26">
        <v>500</v>
      </c>
      <c r="G743" s="26">
        <f>F743/7.5345</f>
        <v>66.361404207313029</v>
      </c>
      <c r="H743" s="26"/>
      <c r="I743" s="26"/>
      <c r="J743" s="26"/>
      <c r="K743" s="26"/>
      <c r="L743" s="26"/>
      <c r="M743" s="211" t="e">
        <f t="shared" si="363"/>
        <v>#DIV/0!</v>
      </c>
      <c r="N743" s="26"/>
    </row>
    <row r="744" spans="1:17" s="27" customFormat="1" hidden="1" x14ac:dyDescent="0.25">
      <c r="A744" s="293">
        <v>323</v>
      </c>
      <c r="B744" s="299"/>
      <c r="C744" s="300"/>
      <c r="D744" s="28" t="s">
        <v>84</v>
      </c>
      <c r="E744" s="25">
        <f t="shared" si="378"/>
        <v>0</v>
      </c>
      <c r="F744" s="25">
        <f t="shared" si="378"/>
        <v>500</v>
      </c>
      <c r="G744" s="25">
        <f t="shared" si="378"/>
        <v>66.361404207313029</v>
      </c>
      <c r="H744" s="25">
        <f t="shared" si="378"/>
        <v>0</v>
      </c>
      <c r="I744" s="25"/>
      <c r="J744" s="25">
        <f t="shared" si="378"/>
        <v>0</v>
      </c>
      <c r="K744" s="25">
        <f t="shared" si="378"/>
        <v>0</v>
      </c>
      <c r="L744" s="25">
        <f t="shared" si="378"/>
        <v>0</v>
      </c>
      <c r="M744" s="211" t="e">
        <f t="shared" si="363"/>
        <v>#DIV/0!</v>
      </c>
      <c r="N744" s="25">
        <f t="shared" si="378"/>
        <v>0</v>
      </c>
    </row>
    <row r="745" spans="1:17" ht="25.5" hidden="1" x14ac:dyDescent="0.25">
      <c r="A745" s="296">
        <v>3232</v>
      </c>
      <c r="B745" s="301"/>
      <c r="C745" s="302"/>
      <c r="D745" s="29" t="s">
        <v>132</v>
      </c>
      <c r="E745" s="26"/>
      <c r="F745" s="26">
        <v>500</v>
      </c>
      <c r="G745" s="26">
        <f>F745/7.5345</f>
        <v>66.361404207313029</v>
      </c>
      <c r="H745" s="26"/>
      <c r="I745" s="26"/>
      <c r="J745" s="26"/>
      <c r="K745" s="26"/>
      <c r="L745" s="26"/>
      <c r="M745" s="211" t="e">
        <f t="shared" si="363"/>
        <v>#DIV/0!</v>
      </c>
      <c r="N745" s="26"/>
      <c r="O745" s="27"/>
      <c r="Q745" s="27"/>
    </row>
    <row r="746" spans="1:17" s="27" customFormat="1" ht="25.5" x14ac:dyDescent="0.25">
      <c r="A746" s="278" t="s">
        <v>205</v>
      </c>
      <c r="B746" s="279"/>
      <c r="C746" s="280"/>
      <c r="D746" s="30" t="s">
        <v>206</v>
      </c>
      <c r="E746" s="52">
        <f>E747</f>
        <v>2759.94</v>
      </c>
      <c r="F746" s="52">
        <f t="shared" ref="F746:N747" si="379">F747</f>
        <v>15000</v>
      </c>
      <c r="G746" s="52">
        <f t="shared" si="379"/>
        <v>1990.8421262193906</v>
      </c>
      <c r="H746" s="52">
        <f t="shared" si="379"/>
        <v>3900</v>
      </c>
      <c r="I746" s="52">
        <f t="shared" si="379"/>
        <v>3900</v>
      </c>
      <c r="J746" s="52">
        <f t="shared" si="379"/>
        <v>3000</v>
      </c>
      <c r="K746" s="52">
        <f t="shared" si="379"/>
        <v>3900</v>
      </c>
      <c r="L746" s="52">
        <f t="shared" si="379"/>
        <v>0</v>
      </c>
      <c r="M746" s="211">
        <f t="shared" si="363"/>
        <v>0</v>
      </c>
      <c r="N746" s="52">
        <f t="shared" si="379"/>
        <v>3000</v>
      </c>
      <c r="O746"/>
      <c r="Q746"/>
    </row>
    <row r="747" spans="1:17" s="27" customFormat="1" x14ac:dyDescent="0.25">
      <c r="A747" s="281" t="s">
        <v>355</v>
      </c>
      <c r="B747" s="282"/>
      <c r="C747" s="283"/>
      <c r="D747" s="31" t="s">
        <v>179</v>
      </c>
      <c r="E747" s="53">
        <f>E748</f>
        <v>2759.94</v>
      </c>
      <c r="F747" s="53">
        <f t="shared" si="379"/>
        <v>15000</v>
      </c>
      <c r="G747" s="53">
        <f t="shared" si="379"/>
        <v>1990.8421262193906</v>
      </c>
      <c r="H747" s="53">
        <f t="shared" si="379"/>
        <v>3900</v>
      </c>
      <c r="I747" s="53">
        <f t="shared" si="379"/>
        <v>3900</v>
      </c>
      <c r="J747" s="53">
        <f t="shared" si="379"/>
        <v>3000</v>
      </c>
      <c r="K747" s="53">
        <f t="shared" si="379"/>
        <v>3900</v>
      </c>
      <c r="L747" s="53">
        <f t="shared" si="379"/>
        <v>0</v>
      </c>
      <c r="M747" s="211">
        <f t="shared" si="363"/>
        <v>0</v>
      </c>
      <c r="N747" s="53">
        <f t="shared" si="379"/>
        <v>3000</v>
      </c>
    </row>
    <row r="748" spans="1:17" s="27" customFormat="1" x14ac:dyDescent="0.25">
      <c r="A748" s="309">
        <v>3</v>
      </c>
      <c r="B748" s="310"/>
      <c r="C748" s="311"/>
      <c r="D748" s="28" t="s">
        <v>14</v>
      </c>
      <c r="E748" s="25">
        <f>E749+E754</f>
        <v>2759.94</v>
      </c>
      <c r="F748" s="25">
        <f t="shared" ref="F748:K748" si="380">F749+F754</f>
        <v>15000</v>
      </c>
      <c r="G748" s="25">
        <f t="shared" si="380"/>
        <v>1990.8421262193906</v>
      </c>
      <c r="H748" s="25">
        <f t="shared" si="380"/>
        <v>3900</v>
      </c>
      <c r="I748" s="25">
        <f t="shared" si="380"/>
        <v>3900</v>
      </c>
      <c r="J748" s="25">
        <f t="shared" si="380"/>
        <v>3000</v>
      </c>
      <c r="K748" s="25">
        <f t="shared" si="380"/>
        <v>3900</v>
      </c>
      <c r="L748" s="25">
        <f t="shared" ref="L748:N748" si="381">L749+L754</f>
        <v>0</v>
      </c>
      <c r="M748" s="211">
        <f t="shared" si="363"/>
        <v>0</v>
      </c>
      <c r="N748" s="25">
        <f t="shared" si="381"/>
        <v>3000</v>
      </c>
    </row>
    <row r="749" spans="1:17" s="27" customFormat="1" x14ac:dyDescent="0.25">
      <c r="A749" s="293">
        <v>32</v>
      </c>
      <c r="B749" s="299"/>
      <c r="C749" s="300"/>
      <c r="D749" s="28" t="s">
        <v>25</v>
      </c>
      <c r="E749" s="25">
        <f>E750+E752</f>
        <v>0</v>
      </c>
      <c r="F749" s="25">
        <f t="shared" ref="F749:K749" si="382">F750+F752</f>
        <v>0</v>
      </c>
      <c r="G749" s="25">
        <f t="shared" si="382"/>
        <v>0</v>
      </c>
      <c r="H749" s="25">
        <f t="shared" si="382"/>
        <v>0</v>
      </c>
      <c r="I749" s="25"/>
      <c r="J749" s="25">
        <f t="shared" si="382"/>
        <v>0</v>
      </c>
      <c r="K749" s="25">
        <f t="shared" si="382"/>
        <v>0</v>
      </c>
      <c r="L749" s="25">
        <f t="shared" ref="L749:N749" si="383">L750+L752</f>
        <v>0</v>
      </c>
      <c r="M749" s="211" t="e">
        <f t="shared" si="363"/>
        <v>#DIV/0!</v>
      </c>
      <c r="N749" s="25">
        <f t="shared" si="383"/>
        <v>0</v>
      </c>
    </row>
    <row r="750" spans="1:17" s="27" customFormat="1" hidden="1" x14ac:dyDescent="0.25">
      <c r="A750" s="293">
        <v>322</v>
      </c>
      <c r="B750" s="299"/>
      <c r="C750" s="300"/>
      <c r="D750" s="28" t="s">
        <v>71</v>
      </c>
      <c r="E750" s="25">
        <f>E751</f>
        <v>0</v>
      </c>
      <c r="F750" s="25">
        <f t="shared" ref="F750:N750" si="384">F751</f>
        <v>0</v>
      </c>
      <c r="G750" s="25">
        <f t="shared" si="384"/>
        <v>0</v>
      </c>
      <c r="H750" s="25">
        <f t="shared" si="384"/>
        <v>0</v>
      </c>
      <c r="I750" s="25"/>
      <c r="J750" s="25">
        <f t="shared" si="384"/>
        <v>0</v>
      </c>
      <c r="K750" s="25">
        <f t="shared" si="384"/>
        <v>0</v>
      </c>
      <c r="L750" s="25">
        <f t="shared" si="384"/>
        <v>0</v>
      </c>
      <c r="M750" s="211" t="e">
        <f t="shared" si="363"/>
        <v>#DIV/0!</v>
      </c>
      <c r="N750" s="25">
        <f t="shared" si="384"/>
        <v>0</v>
      </c>
    </row>
    <row r="751" spans="1:17" hidden="1" x14ac:dyDescent="0.25">
      <c r="A751" s="296">
        <v>3222</v>
      </c>
      <c r="B751" s="301"/>
      <c r="C751" s="302"/>
      <c r="D751" s="29" t="s">
        <v>83</v>
      </c>
      <c r="E751" s="26"/>
      <c r="F751" s="26"/>
      <c r="G751" s="26"/>
      <c r="H751" s="26"/>
      <c r="I751" s="26"/>
      <c r="J751" s="26"/>
      <c r="K751" s="26"/>
      <c r="L751" s="26"/>
      <c r="M751" s="211" t="e">
        <f t="shared" si="363"/>
        <v>#DIV/0!</v>
      </c>
      <c r="N751" s="26"/>
      <c r="O751" s="27"/>
      <c r="Q751" s="27"/>
    </row>
    <row r="752" spans="1:17" s="27" customFormat="1" ht="25.5" hidden="1" x14ac:dyDescent="0.25">
      <c r="A752" s="293">
        <v>329</v>
      </c>
      <c r="B752" s="299"/>
      <c r="C752" s="300"/>
      <c r="D752" s="28" t="s">
        <v>74</v>
      </c>
      <c r="E752" s="25">
        <f>E753</f>
        <v>0</v>
      </c>
      <c r="F752" s="25">
        <f t="shared" ref="F752:N752" si="385">F753</f>
        <v>0</v>
      </c>
      <c r="G752" s="25">
        <f t="shared" si="385"/>
        <v>0</v>
      </c>
      <c r="H752" s="25">
        <f t="shared" si="385"/>
        <v>0</v>
      </c>
      <c r="I752" s="25">
        <f t="shared" si="385"/>
        <v>0</v>
      </c>
      <c r="J752" s="25">
        <f t="shared" si="385"/>
        <v>0</v>
      </c>
      <c r="K752" s="25">
        <f t="shared" si="385"/>
        <v>0</v>
      </c>
      <c r="L752" s="25">
        <f t="shared" si="385"/>
        <v>0</v>
      </c>
      <c r="M752" s="211" t="e">
        <f t="shared" si="363"/>
        <v>#DIV/0!</v>
      </c>
      <c r="N752" s="25">
        <f t="shared" si="385"/>
        <v>0</v>
      </c>
      <c r="O752"/>
      <c r="Q752"/>
    </row>
    <row r="753" spans="1:17" ht="25.5" hidden="1" x14ac:dyDescent="0.25">
      <c r="A753" s="296">
        <v>3299</v>
      </c>
      <c r="B753" s="301"/>
      <c r="C753" s="302"/>
      <c r="D753" s="29" t="s">
        <v>74</v>
      </c>
      <c r="E753" s="26"/>
      <c r="F753" s="26"/>
      <c r="G753" s="26"/>
      <c r="H753" s="26"/>
      <c r="I753" s="26"/>
      <c r="J753" s="26"/>
      <c r="K753" s="26"/>
      <c r="L753" s="26"/>
      <c r="M753" s="211" t="e">
        <f t="shared" si="363"/>
        <v>#DIV/0!</v>
      </c>
      <c r="N753" s="26"/>
      <c r="O753" s="27"/>
      <c r="Q753" s="27"/>
    </row>
    <row r="754" spans="1:17" s="27" customFormat="1" ht="38.25" x14ac:dyDescent="0.25">
      <c r="A754" s="293">
        <v>37</v>
      </c>
      <c r="B754" s="299"/>
      <c r="C754" s="300"/>
      <c r="D754" s="28" t="s">
        <v>128</v>
      </c>
      <c r="E754" s="25">
        <f>E755</f>
        <v>2759.94</v>
      </c>
      <c r="F754" s="25">
        <f t="shared" ref="F754:N755" si="386">F755</f>
        <v>15000</v>
      </c>
      <c r="G754" s="25">
        <f t="shared" si="386"/>
        <v>1990.8421262193906</v>
      </c>
      <c r="H754" s="25">
        <f t="shared" si="386"/>
        <v>3900</v>
      </c>
      <c r="I754" s="25">
        <f t="shared" si="386"/>
        <v>3900</v>
      </c>
      <c r="J754" s="25">
        <f t="shared" si="386"/>
        <v>3000</v>
      </c>
      <c r="K754" s="25">
        <f t="shared" si="386"/>
        <v>3900</v>
      </c>
      <c r="L754" s="25">
        <f t="shared" si="386"/>
        <v>0</v>
      </c>
      <c r="M754" s="211">
        <f t="shared" si="363"/>
        <v>0</v>
      </c>
      <c r="N754" s="25">
        <f t="shared" si="386"/>
        <v>3000</v>
      </c>
      <c r="O754"/>
      <c r="Q754"/>
    </row>
    <row r="755" spans="1:17" s="27" customFormat="1" ht="25.5" hidden="1" x14ac:dyDescent="0.25">
      <c r="A755" s="293">
        <v>372</v>
      </c>
      <c r="B755" s="299"/>
      <c r="C755" s="300"/>
      <c r="D755" s="28" t="s">
        <v>91</v>
      </c>
      <c r="E755" s="25">
        <f>E756</f>
        <v>2759.94</v>
      </c>
      <c r="F755" s="25">
        <f t="shared" si="386"/>
        <v>15000</v>
      </c>
      <c r="G755" s="25">
        <f t="shared" si="386"/>
        <v>1990.8421262193906</v>
      </c>
      <c r="H755" s="25">
        <f t="shared" si="386"/>
        <v>3900</v>
      </c>
      <c r="I755" s="25">
        <f t="shared" si="386"/>
        <v>3900</v>
      </c>
      <c r="J755" s="25">
        <f t="shared" si="386"/>
        <v>3000</v>
      </c>
      <c r="K755" s="25">
        <f t="shared" si="386"/>
        <v>3900</v>
      </c>
      <c r="L755" s="25">
        <f t="shared" si="386"/>
        <v>0</v>
      </c>
      <c r="M755" s="211">
        <f t="shared" si="363"/>
        <v>0</v>
      </c>
      <c r="N755" s="25">
        <f t="shared" si="386"/>
        <v>3000</v>
      </c>
    </row>
    <row r="756" spans="1:17" ht="25.5" hidden="1" x14ac:dyDescent="0.25">
      <c r="A756" s="296">
        <v>3721</v>
      </c>
      <c r="B756" s="301"/>
      <c r="C756" s="302"/>
      <c r="D756" s="29" t="s">
        <v>92</v>
      </c>
      <c r="E756" s="26">
        <v>2759.94</v>
      </c>
      <c r="F756" s="26">
        <v>15000</v>
      </c>
      <c r="G756" s="26">
        <f>F756/7.5345</f>
        <v>1990.8421262193906</v>
      </c>
      <c r="H756" s="26">
        <v>3900</v>
      </c>
      <c r="I756" s="26">
        <v>3900</v>
      </c>
      <c r="J756" s="26">
        <v>3000</v>
      </c>
      <c r="K756" s="26">
        <v>3900</v>
      </c>
      <c r="L756" s="26"/>
      <c r="M756" s="211">
        <f t="shared" si="363"/>
        <v>0</v>
      </c>
      <c r="N756" s="26">
        <v>3000</v>
      </c>
      <c r="O756" s="27"/>
      <c r="Q756" s="27"/>
    </row>
    <row r="757" spans="1:17" s="27" customFormat="1" ht="25.5" x14ac:dyDescent="0.25">
      <c r="A757" s="278" t="s">
        <v>207</v>
      </c>
      <c r="B757" s="279"/>
      <c r="C757" s="280"/>
      <c r="D757" s="30" t="s">
        <v>208</v>
      </c>
      <c r="E757" s="52">
        <f>E758</f>
        <v>44434.390000000007</v>
      </c>
      <c r="F757" s="52">
        <f t="shared" ref="F757:N757" si="387">F758</f>
        <v>510000</v>
      </c>
      <c r="G757" s="52">
        <f t="shared" si="387"/>
        <v>67688.632291459289</v>
      </c>
      <c r="H757" s="52">
        <f t="shared" si="387"/>
        <v>61600</v>
      </c>
      <c r="I757" s="52">
        <f t="shared" si="387"/>
        <v>71000</v>
      </c>
      <c r="J757" s="52">
        <f t="shared" si="387"/>
        <v>68600</v>
      </c>
      <c r="K757" s="52">
        <f t="shared" si="387"/>
        <v>71000</v>
      </c>
      <c r="L757" s="52">
        <f t="shared" si="387"/>
        <v>-6900</v>
      </c>
      <c r="M757" s="211">
        <f t="shared" si="363"/>
        <v>-10.058309037900875</v>
      </c>
      <c r="N757" s="52">
        <f t="shared" si="387"/>
        <v>61700</v>
      </c>
      <c r="O757"/>
      <c r="Q757"/>
    </row>
    <row r="758" spans="1:17" s="27" customFormat="1" x14ac:dyDescent="0.25">
      <c r="A758" s="281" t="s">
        <v>355</v>
      </c>
      <c r="B758" s="282"/>
      <c r="C758" s="283"/>
      <c r="D758" s="31" t="s">
        <v>179</v>
      </c>
      <c r="E758" s="53">
        <f>E759+E763</f>
        <v>44434.390000000007</v>
      </c>
      <c r="F758" s="53">
        <f t="shared" ref="F758:K758" si="388">F759+F763</f>
        <v>510000</v>
      </c>
      <c r="G758" s="53">
        <f t="shared" si="388"/>
        <v>67688.632291459289</v>
      </c>
      <c r="H758" s="53">
        <f t="shared" si="388"/>
        <v>61600</v>
      </c>
      <c r="I758" s="53">
        <f t="shared" si="388"/>
        <v>71000</v>
      </c>
      <c r="J758" s="53">
        <f t="shared" si="388"/>
        <v>68600</v>
      </c>
      <c r="K758" s="53">
        <f t="shared" si="388"/>
        <v>71000</v>
      </c>
      <c r="L758" s="53">
        <f t="shared" ref="L758:N758" si="389">L759+L763</f>
        <v>-6900</v>
      </c>
      <c r="M758" s="211">
        <f t="shared" si="363"/>
        <v>-10.058309037900875</v>
      </c>
      <c r="N758" s="53">
        <f t="shared" si="389"/>
        <v>61700</v>
      </c>
    </row>
    <row r="759" spans="1:17" s="27" customFormat="1" x14ac:dyDescent="0.25">
      <c r="A759" s="309">
        <v>3</v>
      </c>
      <c r="B759" s="310"/>
      <c r="C759" s="311"/>
      <c r="D759" s="28" t="s">
        <v>14</v>
      </c>
      <c r="E759" s="25">
        <f t="shared" ref="E759:N761" si="390">E760</f>
        <v>43829.91</v>
      </c>
      <c r="F759" s="25">
        <f t="shared" si="390"/>
        <v>370000</v>
      </c>
      <c r="G759" s="25">
        <f t="shared" si="390"/>
        <v>49107.439113411638</v>
      </c>
      <c r="H759" s="25">
        <f t="shared" si="390"/>
        <v>41600</v>
      </c>
      <c r="I759" s="25">
        <f t="shared" si="390"/>
        <v>51000</v>
      </c>
      <c r="J759" s="25">
        <f t="shared" si="390"/>
        <v>58600</v>
      </c>
      <c r="K759" s="25">
        <f t="shared" si="390"/>
        <v>51000</v>
      </c>
      <c r="L759" s="25">
        <f t="shared" si="390"/>
        <v>1400</v>
      </c>
      <c r="M759" s="211">
        <f t="shared" si="363"/>
        <v>2.3890784982935154</v>
      </c>
      <c r="N759" s="25">
        <f t="shared" si="390"/>
        <v>60000</v>
      </c>
    </row>
    <row r="760" spans="1:17" s="27" customFormat="1" ht="38.25" x14ac:dyDescent="0.25">
      <c r="A760" s="287">
        <v>37</v>
      </c>
      <c r="B760" s="350"/>
      <c r="C760" s="351"/>
      <c r="D760" s="180" t="s">
        <v>128</v>
      </c>
      <c r="E760" s="173">
        <f t="shared" si="390"/>
        <v>43829.91</v>
      </c>
      <c r="F760" s="173">
        <f t="shared" si="390"/>
        <v>370000</v>
      </c>
      <c r="G760" s="173">
        <f t="shared" si="390"/>
        <v>49107.439113411638</v>
      </c>
      <c r="H760" s="173">
        <f t="shared" si="390"/>
        <v>41600</v>
      </c>
      <c r="I760" s="173">
        <f t="shared" si="390"/>
        <v>51000</v>
      </c>
      <c r="J760" s="173">
        <f t="shared" si="390"/>
        <v>58600</v>
      </c>
      <c r="K760" s="173">
        <f t="shared" si="390"/>
        <v>51000</v>
      </c>
      <c r="L760" s="173">
        <f t="shared" si="390"/>
        <v>1400</v>
      </c>
      <c r="M760" s="211">
        <f t="shared" si="363"/>
        <v>2.3890784982935154</v>
      </c>
      <c r="N760" s="173">
        <f t="shared" si="390"/>
        <v>60000</v>
      </c>
    </row>
    <row r="761" spans="1:17" s="27" customFormat="1" ht="25.5" hidden="1" x14ac:dyDescent="0.25">
      <c r="A761" s="293">
        <v>372</v>
      </c>
      <c r="B761" s="299"/>
      <c r="C761" s="300"/>
      <c r="D761" s="28" t="s">
        <v>91</v>
      </c>
      <c r="E761" s="25">
        <f t="shared" si="390"/>
        <v>43829.91</v>
      </c>
      <c r="F761" s="25">
        <f t="shared" si="390"/>
        <v>370000</v>
      </c>
      <c r="G761" s="25">
        <f t="shared" si="390"/>
        <v>49107.439113411638</v>
      </c>
      <c r="H761" s="25">
        <f t="shared" si="390"/>
        <v>41600</v>
      </c>
      <c r="I761" s="25">
        <f t="shared" si="390"/>
        <v>51000</v>
      </c>
      <c r="J761" s="25">
        <f t="shared" si="390"/>
        <v>58600</v>
      </c>
      <c r="K761" s="25">
        <f t="shared" si="390"/>
        <v>51000</v>
      </c>
      <c r="L761" s="25">
        <f t="shared" si="390"/>
        <v>1400</v>
      </c>
      <c r="M761" s="211">
        <f t="shared" si="363"/>
        <v>2.3890784982935154</v>
      </c>
      <c r="N761" s="25">
        <f t="shared" si="390"/>
        <v>60000</v>
      </c>
    </row>
    <row r="762" spans="1:17" ht="25.5" hidden="1" x14ac:dyDescent="0.25">
      <c r="A762" s="296">
        <v>3722</v>
      </c>
      <c r="B762" s="301"/>
      <c r="C762" s="302"/>
      <c r="D762" s="29" t="s">
        <v>93</v>
      </c>
      <c r="E762" s="26">
        <v>43829.91</v>
      </c>
      <c r="F762" s="26">
        <v>370000</v>
      </c>
      <c r="G762" s="26">
        <f>F762/7.5345</f>
        <v>49107.439113411638</v>
      </c>
      <c r="H762" s="26">
        <v>41600</v>
      </c>
      <c r="I762" s="26">
        <v>51000</v>
      </c>
      <c r="J762" s="26">
        <v>58600</v>
      </c>
      <c r="K762" s="26">
        <v>51000</v>
      </c>
      <c r="L762" s="26">
        <v>1400</v>
      </c>
      <c r="M762" s="211">
        <f t="shared" si="363"/>
        <v>2.3890784982935154</v>
      </c>
      <c r="N762" s="26">
        <v>60000</v>
      </c>
      <c r="O762" s="27"/>
      <c r="Q762" s="27"/>
    </row>
    <row r="763" spans="1:17" s="27" customFormat="1" ht="25.5" x14ac:dyDescent="0.25">
      <c r="A763" s="309">
        <v>4</v>
      </c>
      <c r="B763" s="310"/>
      <c r="C763" s="311"/>
      <c r="D763" s="28" t="s">
        <v>16</v>
      </c>
      <c r="E763" s="25">
        <f t="shared" ref="E763:N765" si="391">E764</f>
        <v>604.48</v>
      </c>
      <c r="F763" s="25">
        <f t="shared" si="391"/>
        <v>140000</v>
      </c>
      <c r="G763" s="25">
        <f t="shared" si="391"/>
        <v>18581.193178047648</v>
      </c>
      <c r="H763" s="25">
        <f t="shared" si="391"/>
        <v>20000</v>
      </c>
      <c r="I763" s="25">
        <f t="shared" si="391"/>
        <v>20000</v>
      </c>
      <c r="J763" s="25">
        <f t="shared" si="391"/>
        <v>10000</v>
      </c>
      <c r="K763" s="25">
        <f t="shared" si="391"/>
        <v>20000</v>
      </c>
      <c r="L763" s="25">
        <f t="shared" si="391"/>
        <v>-8300</v>
      </c>
      <c r="M763" s="211">
        <f t="shared" si="363"/>
        <v>-83</v>
      </c>
      <c r="N763" s="25">
        <f t="shared" si="391"/>
        <v>1700</v>
      </c>
      <c r="O763"/>
      <c r="Q763"/>
    </row>
    <row r="764" spans="1:17" s="27" customFormat="1" ht="38.25" x14ac:dyDescent="0.25">
      <c r="A764" s="293">
        <v>42</v>
      </c>
      <c r="B764" s="299"/>
      <c r="C764" s="300"/>
      <c r="D764" s="28" t="s">
        <v>35</v>
      </c>
      <c r="E764" s="25">
        <f t="shared" si="391"/>
        <v>604.48</v>
      </c>
      <c r="F764" s="25">
        <f t="shared" si="391"/>
        <v>140000</v>
      </c>
      <c r="G764" s="25">
        <f t="shared" si="391"/>
        <v>18581.193178047648</v>
      </c>
      <c r="H764" s="25">
        <f t="shared" si="391"/>
        <v>20000</v>
      </c>
      <c r="I764" s="25">
        <f t="shared" si="391"/>
        <v>20000</v>
      </c>
      <c r="J764" s="25">
        <f t="shared" si="391"/>
        <v>10000</v>
      </c>
      <c r="K764" s="25">
        <f t="shared" si="391"/>
        <v>20000</v>
      </c>
      <c r="L764" s="25">
        <f t="shared" si="391"/>
        <v>-8300</v>
      </c>
      <c r="M764" s="211">
        <f t="shared" si="363"/>
        <v>-83</v>
      </c>
      <c r="N764" s="25">
        <f t="shared" si="391"/>
        <v>1700</v>
      </c>
    </row>
    <row r="765" spans="1:17" s="27" customFormat="1" ht="25.5" hidden="1" x14ac:dyDescent="0.25">
      <c r="A765" s="293">
        <v>424</v>
      </c>
      <c r="B765" s="299"/>
      <c r="C765" s="300"/>
      <c r="D765" s="28" t="s">
        <v>201</v>
      </c>
      <c r="E765" s="25">
        <f t="shared" si="391"/>
        <v>604.48</v>
      </c>
      <c r="F765" s="25">
        <f t="shared" si="391"/>
        <v>140000</v>
      </c>
      <c r="G765" s="25">
        <f t="shared" si="391"/>
        <v>18581.193178047648</v>
      </c>
      <c r="H765" s="25">
        <f t="shared" si="391"/>
        <v>20000</v>
      </c>
      <c r="I765" s="25">
        <f t="shared" si="391"/>
        <v>20000</v>
      </c>
      <c r="J765" s="25">
        <f t="shared" si="391"/>
        <v>10000</v>
      </c>
      <c r="K765" s="25">
        <f t="shared" si="391"/>
        <v>20000</v>
      </c>
      <c r="L765" s="25">
        <f t="shared" si="391"/>
        <v>-8300</v>
      </c>
      <c r="M765" s="211">
        <f t="shared" si="363"/>
        <v>-83</v>
      </c>
      <c r="N765" s="25">
        <f t="shared" si="391"/>
        <v>1700</v>
      </c>
    </row>
    <row r="766" spans="1:17" hidden="1" x14ac:dyDescent="0.25">
      <c r="A766" s="296">
        <v>4241</v>
      </c>
      <c r="B766" s="301"/>
      <c r="C766" s="302"/>
      <c r="D766" s="29" t="s">
        <v>202</v>
      </c>
      <c r="E766" s="26">
        <v>604.48</v>
      </c>
      <c r="F766" s="26">
        <v>140000</v>
      </c>
      <c r="G766" s="26">
        <f>F766/7.5345</f>
        <v>18581.193178047648</v>
      </c>
      <c r="H766" s="26">
        <v>20000</v>
      </c>
      <c r="I766" s="26">
        <v>20000</v>
      </c>
      <c r="J766" s="26">
        <v>10000</v>
      </c>
      <c r="K766" s="26">
        <v>20000</v>
      </c>
      <c r="L766" s="26">
        <v>-8300</v>
      </c>
      <c r="M766" s="211">
        <f t="shared" si="363"/>
        <v>-83</v>
      </c>
      <c r="N766" s="26">
        <v>1700</v>
      </c>
      <c r="O766" s="27"/>
      <c r="Q766" s="27"/>
    </row>
    <row r="767" spans="1:17" x14ac:dyDescent="0.25">
      <c r="E767" s="124"/>
    </row>
    <row r="769" spans="10:14" x14ac:dyDescent="0.25">
      <c r="J769" s="39"/>
      <c r="L769" s="39"/>
      <c r="N769" s="39"/>
    </row>
  </sheetData>
  <autoFilter ref="A11:K768" xr:uid="{00000000-0009-0000-0000-000002000000}">
    <filterColumn colId="0" showButton="0"/>
    <filterColumn colId="1" showButton="0"/>
  </autoFilter>
  <mergeCells count="746">
    <mergeCell ref="A1:N1"/>
    <mergeCell ref="A185:C185"/>
    <mergeCell ref="A186:C186"/>
    <mergeCell ref="A187:C187"/>
    <mergeCell ref="A188:C188"/>
    <mergeCell ref="A189:C189"/>
    <mergeCell ref="A132:C132"/>
    <mergeCell ref="A131:C131"/>
    <mergeCell ref="A175:C175"/>
    <mergeCell ref="A190:C190"/>
    <mergeCell ref="A176:C176"/>
    <mergeCell ref="A177:C177"/>
    <mergeCell ref="A178:C178"/>
    <mergeCell ref="A179:C179"/>
    <mergeCell ref="A180:C180"/>
    <mergeCell ref="A181:C181"/>
    <mergeCell ref="A182:C182"/>
    <mergeCell ref="A183:C183"/>
    <mergeCell ref="A184:C184"/>
    <mergeCell ref="A173:C173"/>
    <mergeCell ref="A174:C174"/>
    <mergeCell ref="A149:C149"/>
    <mergeCell ref="A150:C150"/>
    <mergeCell ref="A151:C151"/>
    <mergeCell ref="A153:C153"/>
    <mergeCell ref="A589:C589"/>
    <mergeCell ref="A590:C590"/>
    <mergeCell ref="A591:C591"/>
    <mergeCell ref="A592:C592"/>
    <mergeCell ref="A593:C593"/>
    <mergeCell ref="A577:C577"/>
    <mergeCell ref="A578:C578"/>
    <mergeCell ref="A579:C579"/>
    <mergeCell ref="A581:C581"/>
    <mergeCell ref="A582:C582"/>
    <mergeCell ref="A583:C583"/>
    <mergeCell ref="A585:C585"/>
    <mergeCell ref="A586:C586"/>
    <mergeCell ref="A588:C588"/>
    <mergeCell ref="A584:C584"/>
    <mergeCell ref="A576:C576"/>
    <mergeCell ref="A559:C559"/>
    <mergeCell ref="A560:C560"/>
    <mergeCell ref="A561:C561"/>
    <mergeCell ref="A562:C562"/>
    <mergeCell ref="A563:C563"/>
    <mergeCell ref="A564:C564"/>
    <mergeCell ref="A565:C565"/>
    <mergeCell ref="A566:C566"/>
    <mergeCell ref="A567:C567"/>
    <mergeCell ref="A568:C568"/>
    <mergeCell ref="A569:C569"/>
    <mergeCell ref="A570:C570"/>
    <mergeCell ref="A571:C571"/>
    <mergeCell ref="A572:C572"/>
    <mergeCell ref="A573:C573"/>
    <mergeCell ref="A574:C574"/>
    <mergeCell ref="A575:C575"/>
    <mergeCell ref="A550:C550"/>
    <mergeCell ref="A551:C551"/>
    <mergeCell ref="A552:C552"/>
    <mergeCell ref="A553:C553"/>
    <mergeCell ref="A554:C554"/>
    <mergeCell ref="A555:C555"/>
    <mergeCell ref="A556:C556"/>
    <mergeCell ref="A557:C557"/>
    <mergeCell ref="A558:C558"/>
    <mergeCell ref="A531:C531"/>
    <mergeCell ref="A532:C532"/>
    <mergeCell ref="A533:C533"/>
    <mergeCell ref="A534:C534"/>
    <mergeCell ref="A535:C535"/>
    <mergeCell ref="A536:C536"/>
    <mergeCell ref="A537:C537"/>
    <mergeCell ref="A511:C511"/>
    <mergeCell ref="A512:C512"/>
    <mergeCell ref="A513:C513"/>
    <mergeCell ref="A514:C514"/>
    <mergeCell ref="A515:C515"/>
    <mergeCell ref="A516:C516"/>
    <mergeCell ref="A505:C505"/>
    <mergeCell ref="A506:C506"/>
    <mergeCell ref="A507:C507"/>
    <mergeCell ref="A508:C508"/>
    <mergeCell ref="A509:C509"/>
    <mergeCell ref="A510:C510"/>
    <mergeCell ref="A495:C495"/>
    <mergeCell ref="A496:C496"/>
    <mergeCell ref="A497:C497"/>
    <mergeCell ref="A498:C498"/>
    <mergeCell ref="A500:C500"/>
    <mergeCell ref="A504:C504"/>
    <mergeCell ref="A716:C716"/>
    <mergeCell ref="A684:C684"/>
    <mergeCell ref="A685:C685"/>
    <mergeCell ref="A730:C730"/>
    <mergeCell ref="A732:C732"/>
    <mergeCell ref="A489:C489"/>
    <mergeCell ref="A490:C490"/>
    <mergeCell ref="A491:C491"/>
    <mergeCell ref="A492:C492"/>
    <mergeCell ref="A517:C517"/>
    <mergeCell ref="A518:C518"/>
    <mergeCell ref="A499:C499"/>
    <mergeCell ref="A501:C501"/>
    <mergeCell ref="A502:C502"/>
    <mergeCell ref="A503:C503"/>
    <mergeCell ref="A527:C527"/>
    <mergeCell ref="A528:C528"/>
    <mergeCell ref="A529:C529"/>
    <mergeCell ref="A530:C530"/>
    <mergeCell ref="A713:C713"/>
    <mergeCell ref="A686:C686"/>
    <mergeCell ref="A687:C687"/>
    <mergeCell ref="A688:C688"/>
    <mergeCell ref="A689:C689"/>
    <mergeCell ref="A605:C605"/>
    <mergeCell ref="A606:C606"/>
    <mergeCell ref="A607:C607"/>
    <mergeCell ref="A701:C701"/>
    <mergeCell ref="A702:C702"/>
    <mergeCell ref="A703:C703"/>
    <mergeCell ref="A704:C704"/>
    <mergeCell ref="A705:C705"/>
    <mergeCell ref="A693:C693"/>
    <mergeCell ref="A694:C694"/>
    <mergeCell ref="A695:C695"/>
    <mergeCell ref="A699:C699"/>
    <mergeCell ref="A700:C700"/>
    <mergeCell ref="A690:C690"/>
    <mergeCell ref="A691:C691"/>
    <mergeCell ref="A696:C696"/>
    <mergeCell ref="A697:C697"/>
    <mergeCell ref="A698:C698"/>
    <mergeCell ref="A672:C672"/>
    <mergeCell ref="A673:C673"/>
    <mergeCell ref="A674:C674"/>
    <mergeCell ref="A675:C675"/>
    <mergeCell ref="A676:C676"/>
    <mergeCell ref="A677:C677"/>
    <mergeCell ref="A763:C763"/>
    <mergeCell ref="A764:C764"/>
    <mergeCell ref="A765:C765"/>
    <mergeCell ref="A766:C766"/>
    <mergeCell ref="A754:C754"/>
    <mergeCell ref="A755:C755"/>
    <mergeCell ref="A756:C756"/>
    <mergeCell ref="A757:C757"/>
    <mergeCell ref="A758:C758"/>
    <mergeCell ref="A759:C759"/>
    <mergeCell ref="A760:C760"/>
    <mergeCell ref="A761:C761"/>
    <mergeCell ref="A762:C762"/>
    <mergeCell ref="A745:C745"/>
    <mergeCell ref="A746:C746"/>
    <mergeCell ref="A747:C747"/>
    <mergeCell ref="A748:C748"/>
    <mergeCell ref="A749:C749"/>
    <mergeCell ref="A750:C750"/>
    <mergeCell ref="A751:C751"/>
    <mergeCell ref="A752:C752"/>
    <mergeCell ref="A753:C753"/>
    <mergeCell ref="A741:C741"/>
    <mergeCell ref="A744:C744"/>
    <mergeCell ref="A735:C735"/>
    <mergeCell ref="A736:C736"/>
    <mergeCell ref="A737:C737"/>
    <mergeCell ref="A738:C738"/>
    <mergeCell ref="A739:C739"/>
    <mergeCell ref="A740:C740"/>
    <mergeCell ref="A717:C717"/>
    <mergeCell ref="A718:C718"/>
    <mergeCell ref="A719:C719"/>
    <mergeCell ref="A720:C720"/>
    <mergeCell ref="A733:C733"/>
    <mergeCell ref="A734:C734"/>
    <mergeCell ref="A742:C742"/>
    <mergeCell ref="A743:C743"/>
    <mergeCell ref="A724:C724"/>
    <mergeCell ref="A723:C723"/>
    <mergeCell ref="A725:C725"/>
    <mergeCell ref="A726:C726"/>
    <mergeCell ref="A727:C727"/>
    <mergeCell ref="A728:C728"/>
    <mergeCell ref="A731:C731"/>
    <mergeCell ref="A721:C721"/>
    <mergeCell ref="A706:C706"/>
    <mergeCell ref="A707:C707"/>
    <mergeCell ref="A708:C708"/>
    <mergeCell ref="A709:C709"/>
    <mergeCell ref="A710:C710"/>
    <mergeCell ref="A711:C711"/>
    <mergeCell ref="A712:C712"/>
    <mergeCell ref="A678:C678"/>
    <mergeCell ref="A679:C679"/>
    <mergeCell ref="A680:C680"/>
    <mergeCell ref="A681:C681"/>
    <mergeCell ref="A682:C682"/>
    <mergeCell ref="A683:C683"/>
    <mergeCell ref="A666:C666"/>
    <mergeCell ref="A667:C667"/>
    <mergeCell ref="A668:C668"/>
    <mergeCell ref="A669:C669"/>
    <mergeCell ref="A670:C670"/>
    <mergeCell ref="A671:C671"/>
    <mergeCell ref="A660:C660"/>
    <mergeCell ref="A661:C661"/>
    <mergeCell ref="A662:C662"/>
    <mergeCell ref="A663:C663"/>
    <mergeCell ref="A664:C664"/>
    <mergeCell ref="A665:C665"/>
    <mergeCell ref="A654:C654"/>
    <mergeCell ref="A655:C655"/>
    <mergeCell ref="A656:C656"/>
    <mergeCell ref="A657:C657"/>
    <mergeCell ref="A658:C658"/>
    <mergeCell ref="A659:C659"/>
    <mergeCell ref="A648:C648"/>
    <mergeCell ref="A649:C649"/>
    <mergeCell ref="A650:C650"/>
    <mergeCell ref="A651:C651"/>
    <mergeCell ref="A652:C652"/>
    <mergeCell ref="A653:C653"/>
    <mergeCell ref="A641:C641"/>
    <mergeCell ref="A642:C642"/>
    <mergeCell ref="A643:C643"/>
    <mergeCell ref="A644:C644"/>
    <mergeCell ref="A645:C645"/>
    <mergeCell ref="A647:C647"/>
    <mergeCell ref="A634:C634"/>
    <mergeCell ref="A635:C635"/>
    <mergeCell ref="A636:C636"/>
    <mergeCell ref="A637:C637"/>
    <mergeCell ref="A638:C638"/>
    <mergeCell ref="A640:C640"/>
    <mergeCell ref="A646:C646"/>
    <mergeCell ref="A616:C616"/>
    <mergeCell ref="A629:C629"/>
    <mergeCell ref="A630:C630"/>
    <mergeCell ref="A631:C631"/>
    <mergeCell ref="A632:C632"/>
    <mergeCell ref="A633:C633"/>
    <mergeCell ref="A608:C608"/>
    <mergeCell ref="A609:C609"/>
    <mergeCell ref="A610:C610"/>
    <mergeCell ref="A611:C611"/>
    <mergeCell ref="A612:C612"/>
    <mergeCell ref="A614:C614"/>
    <mergeCell ref="A624:C624"/>
    <mergeCell ref="A626:C626"/>
    <mergeCell ref="A618:C618"/>
    <mergeCell ref="A619:C619"/>
    <mergeCell ref="A615:C615"/>
    <mergeCell ref="A617:C617"/>
    <mergeCell ref="A625:C625"/>
    <mergeCell ref="A627:C627"/>
    <mergeCell ref="A628:C628"/>
    <mergeCell ref="A599:C599"/>
    <mergeCell ref="A600:C600"/>
    <mergeCell ref="A601:C601"/>
    <mergeCell ref="A602:C602"/>
    <mergeCell ref="A603:C603"/>
    <mergeCell ref="A604:C604"/>
    <mergeCell ref="A525:C525"/>
    <mergeCell ref="A526:C526"/>
    <mergeCell ref="A595:C595"/>
    <mergeCell ref="A596:C596"/>
    <mergeCell ref="A597:C597"/>
    <mergeCell ref="A598:C598"/>
    <mergeCell ref="A538:C538"/>
    <mergeCell ref="A539:C539"/>
    <mergeCell ref="A540:C540"/>
    <mergeCell ref="A541:C541"/>
    <mergeCell ref="A542:C542"/>
    <mergeCell ref="A543:C543"/>
    <mergeCell ref="A544:C544"/>
    <mergeCell ref="A545:C545"/>
    <mergeCell ref="A546:C546"/>
    <mergeCell ref="A547:C547"/>
    <mergeCell ref="A548:C548"/>
    <mergeCell ref="A549:C549"/>
    <mergeCell ref="A485:C485"/>
    <mergeCell ref="A486:C486"/>
    <mergeCell ref="A487:C487"/>
    <mergeCell ref="A488:C488"/>
    <mergeCell ref="A493:C493"/>
    <mergeCell ref="A494:C494"/>
    <mergeCell ref="A479:C479"/>
    <mergeCell ref="A480:C480"/>
    <mergeCell ref="A481:C481"/>
    <mergeCell ref="A482:C482"/>
    <mergeCell ref="A483:C483"/>
    <mergeCell ref="A484:C484"/>
    <mergeCell ref="A473:C473"/>
    <mergeCell ref="A474:C474"/>
    <mergeCell ref="A475:C475"/>
    <mergeCell ref="A476:C476"/>
    <mergeCell ref="A477:C477"/>
    <mergeCell ref="A478:C478"/>
    <mergeCell ref="A467:C467"/>
    <mergeCell ref="A468:C468"/>
    <mergeCell ref="A469:C469"/>
    <mergeCell ref="A470:C470"/>
    <mergeCell ref="A471:C471"/>
    <mergeCell ref="A472:C472"/>
    <mergeCell ref="A450:C450"/>
    <mergeCell ref="A453:C453"/>
    <mergeCell ref="A455:C455"/>
    <mergeCell ref="A459:C459"/>
    <mergeCell ref="A465:C465"/>
    <mergeCell ref="A466:C466"/>
    <mergeCell ref="A451:C451"/>
    <mergeCell ref="A452:C452"/>
    <mergeCell ref="A456:C456"/>
    <mergeCell ref="A457:C457"/>
    <mergeCell ref="A458:C458"/>
    <mergeCell ref="A460:C460"/>
    <mergeCell ref="A461:C461"/>
    <mergeCell ref="A462:C462"/>
    <mergeCell ref="A463:C463"/>
    <mergeCell ref="A464:C464"/>
    <mergeCell ref="A441:C441"/>
    <mergeCell ref="A442:C442"/>
    <mergeCell ref="A443:C443"/>
    <mergeCell ref="A444:C444"/>
    <mergeCell ref="A448:C448"/>
    <mergeCell ref="A449:C449"/>
    <mergeCell ref="A433:C433"/>
    <mergeCell ref="A436:C436"/>
    <mergeCell ref="A437:C437"/>
    <mergeCell ref="A438:C438"/>
    <mergeCell ref="A439:C439"/>
    <mergeCell ref="A440:C440"/>
    <mergeCell ref="A434:C434"/>
    <mergeCell ref="A435:C435"/>
    <mergeCell ref="A445:C445"/>
    <mergeCell ref="A446:C446"/>
    <mergeCell ref="A447:C447"/>
    <mergeCell ref="A426:C426"/>
    <mergeCell ref="A427:C427"/>
    <mergeCell ref="A428:C428"/>
    <mergeCell ref="A429:C429"/>
    <mergeCell ref="A430:C430"/>
    <mergeCell ref="A432:C432"/>
    <mergeCell ref="A409:C409"/>
    <mergeCell ref="A416:C416"/>
    <mergeCell ref="A417:C417"/>
    <mergeCell ref="A418:C418"/>
    <mergeCell ref="A419:C419"/>
    <mergeCell ref="A425:C425"/>
    <mergeCell ref="A410:C410"/>
    <mergeCell ref="A411:C411"/>
    <mergeCell ref="A412:C412"/>
    <mergeCell ref="A413:C413"/>
    <mergeCell ref="A414:C414"/>
    <mergeCell ref="A415:C415"/>
    <mergeCell ref="A431:C431"/>
    <mergeCell ref="A424:C424"/>
    <mergeCell ref="A404:C404"/>
    <mergeCell ref="A405:C405"/>
    <mergeCell ref="A406:C406"/>
    <mergeCell ref="A407:C407"/>
    <mergeCell ref="A408:C408"/>
    <mergeCell ref="A397:C397"/>
    <mergeCell ref="A398:C398"/>
    <mergeCell ref="A399:C399"/>
    <mergeCell ref="A400:C400"/>
    <mergeCell ref="A401:C401"/>
    <mergeCell ref="A402:C402"/>
    <mergeCell ref="A395:C395"/>
    <mergeCell ref="A381:C381"/>
    <mergeCell ref="A383:C383"/>
    <mergeCell ref="A384:C384"/>
    <mergeCell ref="A385:C385"/>
    <mergeCell ref="A386:C386"/>
    <mergeCell ref="A387:C387"/>
    <mergeCell ref="A382:C382"/>
    <mergeCell ref="A403:C403"/>
    <mergeCell ref="A343:C343"/>
    <mergeCell ref="A344:C344"/>
    <mergeCell ref="A345:C345"/>
    <mergeCell ref="A354:C354"/>
    <mergeCell ref="A390:C390"/>
    <mergeCell ref="A391:C391"/>
    <mergeCell ref="A392:C392"/>
    <mergeCell ref="A393:C393"/>
    <mergeCell ref="A394:C394"/>
    <mergeCell ref="A335:C335"/>
    <mergeCell ref="A336:C336"/>
    <mergeCell ref="A337:C337"/>
    <mergeCell ref="A338:C338"/>
    <mergeCell ref="A331:C331"/>
    <mergeCell ref="A332:C332"/>
    <mergeCell ref="A339:C339"/>
    <mergeCell ref="A340:C340"/>
    <mergeCell ref="A342:C342"/>
    <mergeCell ref="A334:C334"/>
    <mergeCell ref="A265:C265"/>
    <mergeCell ref="A266:C266"/>
    <mergeCell ref="A271:C271"/>
    <mergeCell ref="A272:C272"/>
    <mergeCell ref="A273:C273"/>
    <mergeCell ref="A283:C283"/>
    <mergeCell ref="A259:C259"/>
    <mergeCell ref="A260:C260"/>
    <mergeCell ref="A261:C261"/>
    <mergeCell ref="A262:C262"/>
    <mergeCell ref="A263:C263"/>
    <mergeCell ref="A264:C264"/>
    <mergeCell ref="A277:C277"/>
    <mergeCell ref="A278:C278"/>
    <mergeCell ref="A280:C280"/>
    <mergeCell ref="A281:C281"/>
    <mergeCell ref="A279:C279"/>
    <mergeCell ref="A267:C267"/>
    <mergeCell ref="A268:C268"/>
    <mergeCell ref="A269:C269"/>
    <mergeCell ref="A270:C270"/>
    <mergeCell ref="A219:C219"/>
    <mergeCell ref="A220:C220"/>
    <mergeCell ref="A221:C221"/>
    <mergeCell ref="A222:C222"/>
    <mergeCell ref="A238:C238"/>
    <mergeCell ref="A239:C239"/>
    <mergeCell ref="A209:C209"/>
    <mergeCell ref="A210:C210"/>
    <mergeCell ref="A211:C211"/>
    <mergeCell ref="A212:C212"/>
    <mergeCell ref="A213:C213"/>
    <mergeCell ref="A214:C214"/>
    <mergeCell ref="A215:C215"/>
    <mergeCell ref="A216:C216"/>
    <mergeCell ref="A217:C217"/>
    <mergeCell ref="A218:C218"/>
    <mergeCell ref="A223:C223"/>
    <mergeCell ref="A224:C224"/>
    <mergeCell ref="A228:C228"/>
    <mergeCell ref="A229:C229"/>
    <mergeCell ref="A230:C230"/>
    <mergeCell ref="A231:C231"/>
    <mergeCell ref="A232:C232"/>
    <mergeCell ref="A226:C226"/>
    <mergeCell ref="A203:C203"/>
    <mergeCell ref="A204:C204"/>
    <mergeCell ref="A205:C205"/>
    <mergeCell ref="A206:C206"/>
    <mergeCell ref="A207:C207"/>
    <mergeCell ref="A208:C208"/>
    <mergeCell ref="A197:C197"/>
    <mergeCell ref="A198:C198"/>
    <mergeCell ref="A199:C199"/>
    <mergeCell ref="A200:C200"/>
    <mergeCell ref="A201:C201"/>
    <mergeCell ref="A202:C202"/>
    <mergeCell ref="A191:C191"/>
    <mergeCell ref="A192:C192"/>
    <mergeCell ref="A193:C193"/>
    <mergeCell ref="A194:C194"/>
    <mergeCell ref="A195:C195"/>
    <mergeCell ref="A196:C196"/>
    <mergeCell ref="A155:C155"/>
    <mergeCell ref="A156:C156"/>
    <mergeCell ref="A157:C157"/>
    <mergeCell ref="A158:C158"/>
    <mergeCell ref="A159:C159"/>
    <mergeCell ref="A160:C160"/>
    <mergeCell ref="A161:C161"/>
    <mergeCell ref="A162:C162"/>
    <mergeCell ref="A163:C163"/>
    <mergeCell ref="A164:C164"/>
    <mergeCell ref="A165:C165"/>
    <mergeCell ref="A166:C166"/>
    <mergeCell ref="A167:C167"/>
    <mergeCell ref="A168:C168"/>
    <mergeCell ref="A169:C169"/>
    <mergeCell ref="A170:C170"/>
    <mergeCell ref="A171:C171"/>
    <mergeCell ref="A172:C172"/>
    <mergeCell ref="A154:C154"/>
    <mergeCell ref="A143:C143"/>
    <mergeCell ref="A144:C144"/>
    <mergeCell ref="A145:C145"/>
    <mergeCell ref="A146:C146"/>
    <mergeCell ref="A147:C147"/>
    <mergeCell ref="A148:C148"/>
    <mergeCell ref="A137:C137"/>
    <mergeCell ref="A138:C138"/>
    <mergeCell ref="A139:C139"/>
    <mergeCell ref="A140:C140"/>
    <mergeCell ref="A141:C141"/>
    <mergeCell ref="A142:C142"/>
    <mergeCell ref="A152:C152"/>
    <mergeCell ref="A133:C133"/>
    <mergeCell ref="A134:C134"/>
    <mergeCell ref="A135:C135"/>
    <mergeCell ref="A136:C136"/>
    <mergeCell ref="A125:C125"/>
    <mergeCell ref="A126:C126"/>
    <mergeCell ref="A127:C127"/>
    <mergeCell ref="A128:C128"/>
    <mergeCell ref="A129:C129"/>
    <mergeCell ref="A130:C130"/>
    <mergeCell ref="A81:C81"/>
    <mergeCell ref="A82:C82"/>
    <mergeCell ref="A83:C83"/>
    <mergeCell ref="A84:C84"/>
    <mergeCell ref="A107:C107"/>
    <mergeCell ref="A108:C108"/>
    <mergeCell ref="A109:C109"/>
    <mergeCell ref="A110:C110"/>
    <mergeCell ref="A111:C111"/>
    <mergeCell ref="A103:C103"/>
    <mergeCell ref="A104:C104"/>
    <mergeCell ref="A105:C105"/>
    <mergeCell ref="A106:C106"/>
    <mergeCell ref="A87:C87"/>
    <mergeCell ref="A88:C88"/>
    <mergeCell ref="A85:C85"/>
    <mergeCell ref="A86:C86"/>
    <mergeCell ref="A89:C89"/>
    <mergeCell ref="A90:C90"/>
    <mergeCell ref="A91:C91"/>
    <mergeCell ref="A101:C101"/>
    <mergeCell ref="A102:C102"/>
    <mergeCell ref="A95:C95"/>
    <mergeCell ref="A96:C96"/>
    <mergeCell ref="A68:C68"/>
    <mergeCell ref="A69:C69"/>
    <mergeCell ref="A70:C70"/>
    <mergeCell ref="A71:C71"/>
    <mergeCell ref="A72:C72"/>
    <mergeCell ref="A73:C73"/>
    <mergeCell ref="A78:C78"/>
    <mergeCell ref="A79:C79"/>
    <mergeCell ref="A80:C80"/>
    <mergeCell ref="A62:C62"/>
    <mergeCell ref="A63:C63"/>
    <mergeCell ref="A64:C64"/>
    <mergeCell ref="A65:C65"/>
    <mergeCell ref="A66:C66"/>
    <mergeCell ref="A67:C67"/>
    <mergeCell ref="A56:C56"/>
    <mergeCell ref="A57:C57"/>
    <mergeCell ref="A58:C58"/>
    <mergeCell ref="A59:C59"/>
    <mergeCell ref="A60:C60"/>
    <mergeCell ref="A61:C61"/>
    <mergeCell ref="A50:C50"/>
    <mergeCell ref="A51:C51"/>
    <mergeCell ref="A52:C52"/>
    <mergeCell ref="A53:C53"/>
    <mergeCell ref="A54:C54"/>
    <mergeCell ref="A55:C55"/>
    <mergeCell ref="A44:C44"/>
    <mergeCell ref="A45:C45"/>
    <mergeCell ref="A46:C46"/>
    <mergeCell ref="A47:C47"/>
    <mergeCell ref="A48:C48"/>
    <mergeCell ref="A49:C49"/>
    <mergeCell ref="A39:C39"/>
    <mergeCell ref="A42:C42"/>
    <mergeCell ref="A43:C43"/>
    <mergeCell ref="A40:C40"/>
    <mergeCell ref="A41:C41"/>
    <mergeCell ref="A30:C30"/>
    <mergeCell ref="A31:C31"/>
    <mergeCell ref="A32:C32"/>
    <mergeCell ref="A33:C33"/>
    <mergeCell ref="A34:C34"/>
    <mergeCell ref="A35:C35"/>
    <mergeCell ref="A29:C29"/>
    <mergeCell ref="A24:C24"/>
    <mergeCell ref="A26:C26"/>
    <mergeCell ref="A19:C19"/>
    <mergeCell ref="A20:C20"/>
    <mergeCell ref="A21:C21"/>
    <mergeCell ref="A36:C36"/>
    <mergeCell ref="A37:C37"/>
    <mergeCell ref="A38:C38"/>
    <mergeCell ref="A16:C16"/>
    <mergeCell ref="A17:C17"/>
    <mergeCell ref="A18:C18"/>
    <mergeCell ref="A3:K3"/>
    <mergeCell ref="A74:C74"/>
    <mergeCell ref="A75:C75"/>
    <mergeCell ref="A76:C76"/>
    <mergeCell ref="A77:C77"/>
    <mergeCell ref="A10:C10"/>
    <mergeCell ref="A11:C11"/>
    <mergeCell ref="A12:C12"/>
    <mergeCell ref="A13:C13"/>
    <mergeCell ref="A14:C14"/>
    <mergeCell ref="A15:C15"/>
    <mergeCell ref="A5:C5"/>
    <mergeCell ref="A7:C7"/>
    <mergeCell ref="A8:C8"/>
    <mergeCell ref="A9:C9"/>
    <mergeCell ref="A22:C22"/>
    <mergeCell ref="A23:C23"/>
    <mergeCell ref="A25:C25"/>
    <mergeCell ref="A27:C27"/>
    <mergeCell ref="A28:C28"/>
    <mergeCell ref="A97:C97"/>
    <mergeCell ref="A98:C98"/>
    <mergeCell ref="A99:C99"/>
    <mergeCell ref="A100:C100"/>
    <mergeCell ref="A305:C305"/>
    <mergeCell ref="A294:C294"/>
    <mergeCell ref="A295:C295"/>
    <mergeCell ref="A296:C296"/>
    <mergeCell ref="A297:C297"/>
    <mergeCell ref="A298:C298"/>
    <mergeCell ref="A299:C299"/>
    <mergeCell ref="A112:C112"/>
    <mergeCell ref="A119:C119"/>
    <mergeCell ref="A120:C120"/>
    <mergeCell ref="A121:C121"/>
    <mergeCell ref="A122:C122"/>
    <mergeCell ref="A123:C123"/>
    <mergeCell ref="A124:C124"/>
    <mergeCell ref="A113:C113"/>
    <mergeCell ref="A114:C114"/>
    <mergeCell ref="A115:C115"/>
    <mergeCell ref="A116:C116"/>
    <mergeCell ref="A117:C117"/>
    <mergeCell ref="A118:C118"/>
    <mergeCell ref="A311:C311"/>
    <mergeCell ref="A225:C225"/>
    <mergeCell ref="A274:C274"/>
    <mergeCell ref="A275:C275"/>
    <mergeCell ref="A276:C276"/>
    <mergeCell ref="A257:C257"/>
    <mergeCell ref="A258:C258"/>
    <mergeCell ref="A249:C249"/>
    <mergeCell ref="A250:C250"/>
    <mergeCell ref="A251:C251"/>
    <mergeCell ref="A252:C252"/>
    <mergeCell ref="A253:C253"/>
    <mergeCell ref="A256:C256"/>
    <mergeCell ref="A240:C240"/>
    <mergeCell ref="A244:C244"/>
    <mergeCell ref="A245:C245"/>
    <mergeCell ref="A246:C246"/>
    <mergeCell ref="A247:C247"/>
    <mergeCell ref="A248:C248"/>
    <mergeCell ref="A241:C241"/>
    <mergeCell ref="A243:C243"/>
    <mergeCell ref="A242:C242"/>
    <mergeCell ref="A254:C254"/>
    <mergeCell ref="A255:C255"/>
    <mergeCell ref="A729:C729"/>
    <mergeCell ref="A306:C306"/>
    <mergeCell ref="A307:C307"/>
    <mergeCell ref="A308:C308"/>
    <mergeCell ref="A309:C309"/>
    <mergeCell ref="A310:C310"/>
    <mergeCell ref="A620:C620"/>
    <mergeCell ref="A621:C621"/>
    <mergeCell ref="A622:C622"/>
    <mergeCell ref="A623:C623"/>
    <mergeCell ref="A519:C519"/>
    <mergeCell ref="A520:C520"/>
    <mergeCell ref="A522:C522"/>
    <mergeCell ref="A521:C521"/>
    <mergeCell ref="A523:C523"/>
    <mergeCell ref="A324:C324"/>
    <mergeCell ref="A325:C325"/>
    <mergeCell ref="A326:C326"/>
    <mergeCell ref="A327:C327"/>
    <mergeCell ref="A328:C328"/>
    <mergeCell ref="A329:C329"/>
    <mergeCell ref="A312:C312"/>
    <mergeCell ref="A313:C313"/>
    <mergeCell ref="A314:C314"/>
    <mergeCell ref="A722:C722"/>
    <mergeCell ref="A348:C348"/>
    <mergeCell ref="A349:C349"/>
    <mergeCell ref="A350:C350"/>
    <mergeCell ref="A396:C396"/>
    <mergeCell ref="A420:C420"/>
    <mergeCell ref="A421:C421"/>
    <mergeCell ref="A422:C422"/>
    <mergeCell ref="A423:C423"/>
    <mergeCell ref="A594:C594"/>
    <mergeCell ref="A355:C355"/>
    <mergeCell ref="A375:C375"/>
    <mergeCell ref="A376:C376"/>
    <mergeCell ref="A377:C377"/>
    <mergeCell ref="A378:C378"/>
    <mergeCell ref="A379:C379"/>
    <mergeCell ref="A380:C380"/>
    <mergeCell ref="A359:C359"/>
    <mergeCell ref="A360:C360"/>
    <mergeCell ref="A361:C361"/>
    <mergeCell ref="A372:C372"/>
    <mergeCell ref="A373:C373"/>
    <mergeCell ref="A374:C374"/>
    <mergeCell ref="A362:C362"/>
    <mergeCell ref="A715:C715"/>
    <mergeCell ref="A321:C321"/>
    <mergeCell ref="A322:C322"/>
    <mergeCell ref="A315:C315"/>
    <mergeCell ref="A318:C318"/>
    <mergeCell ref="A388:C388"/>
    <mergeCell ref="A639:C639"/>
    <mergeCell ref="A363:C363"/>
    <mergeCell ref="A364:C364"/>
    <mergeCell ref="A368:C368"/>
    <mergeCell ref="A369:C369"/>
    <mergeCell ref="A365:C365"/>
    <mergeCell ref="A366:C366"/>
    <mergeCell ref="A319:C319"/>
    <mergeCell ref="A320:C320"/>
    <mergeCell ref="A323:C323"/>
    <mergeCell ref="A341:C341"/>
    <mergeCell ref="A351:C351"/>
    <mergeCell ref="A352:C352"/>
    <mergeCell ref="A353:C353"/>
    <mergeCell ref="A357:C357"/>
    <mergeCell ref="A358:C358"/>
    <mergeCell ref="A330:C330"/>
    <mergeCell ref="A333:C333"/>
    <mergeCell ref="A6:C6"/>
    <mergeCell ref="A346:C346"/>
    <mergeCell ref="A347:C347"/>
    <mergeCell ref="A233:C233"/>
    <mergeCell ref="A234:C234"/>
    <mergeCell ref="A235:C235"/>
    <mergeCell ref="A236:C236"/>
    <mergeCell ref="A237:C237"/>
    <mergeCell ref="A714:C714"/>
    <mergeCell ref="A284:C284"/>
    <mergeCell ref="A285:C285"/>
    <mergeCell ref="A286:C286"/>
    <mergeCell ref="A287:C287"/>
    <mergeCell ref="A288:C288"/>
    <mergeCell ref="A289:C289"/>
    <mergeCell ref="A291:C291"/>
    <mergeCell ref="A292:C292"/>
    <mergeCell ref="A293:C293"/>
    <mergeCell ref="A290:C290"/>
    <mergeCell ref="A300:C300"/>
    <mergeCell ref="A301:C301"/>
    <mergeCell ref="A302:C302"/>
    <mergeCell ref="A303:C303"/>
    <mergeCell ref="A304:C304"/>
  </mergeCells>
  <phoneticPr fontId="54" type="noConversion"/>
  <pageMargins left="0.70866141732283472" right="0.70866141732283472" top="0.74803149606299213" bottom="0.74803149606299213" header="0.31496062992125984" footer="0.31496062992125984"/>
  <pageSetup paperSize="9" scale="9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F28"/>
  <sheetViews>
    <sheetView workbookViewId="0">
      <selection sqref="A1:F1"/>
    </sheetView>
  </sheetViews>
  <sheetFormatPr defaultRowHeight="15" x14ac:dyDescent="0.25"/>
  <cols>
    <col min="1" max="1" width="46.85546875" customWidth="1"/>
    <col min="2" max="2" width="18.7109375" hidden="1" customWidth="1"/>
    <col min="3" max="4" width="18.7109375" customWidth="1"/>
    <col min="5" max="5" width="4.42578125" customWidth="1"/>
    <col min="6" max="6" width="18.7109375" customWidth="1"/>
  </cols>
  <sheetData>
    <row r="1" spans="1:6" ht="51.75" customHeight="1" x14ac:dyDescent="0.25">
      <c r="A1" s="241" t="s">
        <v>392</v>
      </c>
      <c r="B1" s="244"/>
      <c r="C1" s="244"/>
      <c r="D1" s="332"/>
      <c r="E1" s="332"/>
      <c r="F1" s="332"/>
    </row>
    <row r="2" spans="1:6" ht="18" customHeight="1" x14ac:dyDescent="0.25">
      <c r="A2" s="4"/>
      <c r="B2" s="4"/>
      <c r="C2" s="4"/>
      <c r="D2" s="4"/>
      <c r="F2" s="4"/>
    </row>
    <row r="3" spans="1:6" ht="15.75" x14ac:dyDescent="0.25">
      <c r="A3" s="241" t="s">
        <v>22</v>
      </c>
      <c r="B3" s="241"/>
      <c r="C3" s="241"/>
      <c r="D3" s="221"/>
    </row>
    <row r="4" spans="1:6" ht="18" x14ac:dyDescent="0.25">
      <c r="A4" s="4"/>
      <c r="B4" s="4"/>
      <c r="C4" s="5"/>
      <c r="D4" s="5"/>
      <c r="F4" s="5"/>
    </row>
    <row r="5" spans="1:6" ht="15.75" x14ac:dyDescent="0.25">
      <c r="A5" s="241" t="s">
        <v>8</v>
      </c>
      <c r="B5" s="241"/>
      <c r="C5" s="241"/>
      <c r="D5" s="221"/>
    </row>
    <row r="6" spans="1:6" ht="18" x14ac:dyDescent="0.25">
      <c r="A6" s="4"/>
      <c r="B6" s="4"/>
      <c r="C6" s="5"/>
      <c r="D6" s="5"/>
      <c r="F6" s="5"/>
    </row>
    <row r="7" spans="1:6" ht="15.75" customHeight="1" x14ac:dyDescent="0.25">
      <c r="A7" s="241" t="s">
        <v>17</v>
      </c>
      <c r="B7" s="241"/>
      <c r="C7" s="241"/>
      <c r="D7" s="221"/>
    </row>
    <row r="8" spans="1:6" ht="18" x14ac:dyDescent="0.25">
      <c r="A8" s="4"/>
      <c r="B8" s="4"/>
      <c r="C8" s="5"/>
      <c r="D8" s="5"/>
      <c r="F8" s="5"/>
    </row>
    <row r="9" spans="1:6" ht="25.5" x14ac:dyDescent="0.25">
      <c r="A9" s="15" t="s">
        <v>18</v>
      </c>
      <c r="B9" s="14" t="s">
        <v>209</v>
      </c>
      <c r="C9" s="15" t="s">
        <v>384</v>
      </c>
      <c r="D9" s="15" t="s">
        <v>390</v>
      </c>
      <c r="E9" s="209" t="s">
        <v>391</v>
      </c>
      <c r="F9" s="15" t="s">
        <v>386</v>
      </c>
    </row>
    <row r="10" spans="1:6" x14ac:dyDescent="0.25">
      <c r="A10" s="191">
        <v>1</v>
      </c>
      <c r="B10" s="191" t="s">
        <v>377</v>
      </c>
      <c r="C10" s="191">
        <v>2</v>
      </c>
      <c r="D10" s="191">
        <v>3</v>
      </c>
      <c r="E10" s="191">
        <v>4</v>
      </c>
      <c r="F10" s="191">
        <v>5</v>
      </c>
    </row>
    <row r="11" spans="1:6" s="27" customFormat="1" x14ac:dyDescent="0.25">
      <c r="A11" s="115" t="s">
        <v>19</v>
      </c>
      <c r="B11" s="116">
        <f>B12+B18+B15</f>
        <v>14110332.259999998</v>
      </c>
      <c r="C11" s="116">
        <f t="shared" ref="C11:D11" si="0">C12+C18</f>
        <v>3494506.15</v>
      </c>
      <c r="D11" s="116">
        <f t="shared" si="0"/>
        <v>-197891.9</v>
      </c>
      <c r="E11" s="223">
        <f>D11/C11*100</f>
        <v>-5.6629432459290419</v>
      </c>
      <c r="F11" s="116">
        <f t="shared" ref="F11" si="1">F12+F18</f>
        <v>3296614.25</v>
      </c>
    </row>
    <row r="12" spans="1:6" s="27" customFormat="1" x14ac:dyDescent="0.25">
      <c r="A12" s="117" t="s">
        <v>20</v>
      </c>
      <c r="B12" s="118">
        <f>B13</f>
        <v>34270.120000000003</v>
      </c>
      <c r="C12" s="118">
        <f t="shared" ref="C12:F13" si="2">C13</f>
        <v>7300</v>
      </c>
      <c r="D12" s="118">
        <f t="shared" si="2"/>
        <v>-6952</v>
      </c>
      <c r="E12" s="223">
        <f t="shared" ref="E12:E28" si="3">D12/C12*100</f>
        <v>-95.232876712328761</v>
      </c>
      <c r="F12" s="118">
        <f t="shared" si="2"/>
        <v>348</v>
      </c>
    </row>
    <row r="13" spans="1:6" s="27" customFormat="1" x14ac:dyDescent="0.25">
      <c r="A13" s="110" t="s">
        <v>251</v>
      </c>
      <c r="B13" s="25">
        <f>B14</f>
        <v>34270.120000000003</v>
      </c>
      <c r="C13" s="25">
        <f t="shared" si="2"/>
        <v>7300</v>
      </c>
      <c r="D13" s="25">
        <f t="shared" si="2"/>
        <v>-6952</v>
      </c>
      <c r="E13" s="223">
        <f t="shared" si="3"/>
        <v>-95.232876712328761</v>
      </c>
      <c r="F13" s="25">
        <f t="shared" si="2"/>
        <v>348</v>
      </c>
    </row>
    <row r="14" spans="1:6" x14ac:dyDescent="0.25">
      <c r="A14" s="10" t="s">
        <v>252</v>
      </c>
      <c r="B14" s="26">
        <v>34270.120000000003</v>
      </c>
      <c r="C14" s="26">
        <v>7300</v>
      </c>
      <c r="D14" s="26">
        <v>-6952</v>
      </c>
      <c r="E14" s="223">
        <f t="shared" si="3"/>
        <v>-95.232876712328761</v>
      </c>
      <c r="F14" s="26">
        <v>348</v>
      </c>
    </row>
    <row r="15" spans="1:6" x14ac:dyDescent="0.25">
      <c r="A15" s="9" t="s">
        <v>258</v>
      </c>
      <c r="B15" s="25">
        <f>B16</f>
        <v>22531.51</v>
      </c>
      <c r="C15" s="25"/>
      <c r="D15" s="25"/>
      <c r="E15" s="223"/>
      <c r="F15" s="25"/>
    </row>
    <row r="16" spans="1:6" x14ac:dyDescent="0.25">
      <c r="A16" s="9" t="s">
        <v>259</v>
      </c>
      <c r="B16" s="25">
        <f>B17</f>
        <v>22531.51</v>
      </c>
      <c r="C16" s="25"/>
      <c r="D16" s="25"/>
      <c r="E16" s="223"/>
      <c r="F16" s="25"/>
    </row>
    <row r="17" spans="1:6" x14ac:dyDescent="0.25">
      <c r="A17" s="10" t="s">
        <v>260</v>
      </c>
      <c r="B17" s="26">
        <v>22531.51</v>
      </c>
      <c r="C17" s="26"/>
      <c r="D17" s="26"/>
      <c r="E17" s="223"/>
      <c r="F17" s="26"/>
    </row>
    <row r="18" spans="1:6" s="27" customFormat="1" x14ac:dyDescent="0.25">
      <c r="A18" s="117" t="s">
        <v>242</v>
      </c>
      <c r="B18" s="118">
        <f t="shared" ref="B18:D18" si="4">B19+B23+B25+B27+B21</f>
        <v>14053530.629999999</v>
      </c>
      <c r="C18" s="118">
        <f t="shared" si="4"/>
        <v>3487206.15</v>
      </c>
      <c r="D18" s="118">
        <f t="shared" si="4"/>
        <v>-190939.9</v>
      </c>
      <c r="E18" s="223">
        <f t="shared" si="3"/>
        <v>-5.4754405614936186</v>
      </c>
      <c r="F18" s="118">
        <f t="shared" ref="F18" si="5">F19+F23+F25+F27+F21</f>
        <v>3296266.25</v>
      </c>
    </row>
    <row r="19" spans="1:6" s="27" customFormat="1" x14ac:dyDescent="0.25">
      <c r="A19" s="110" t="s">
        <v>243</v>
      </c>
      <c r="B19" s="25">
        <f>B20</f>
        <v>12139879.17</v>
      </c>
      <c r="C19" s="25">
        <f t="shared" ref="C19:F19" si="6">C20</f>
        <v>2520146.11</v>
      </c>
      <c r="D19" s="25">
        <f t="shared" si="6"/>
        <v>-13650</v>
      </c>
      <c r="E19" s="223">
        <f t="shared" si="3"/>
        <v>-0.54163526256816918</v>
      </c>
      <c r="F19" s="25">
        <f t="shared" si="6"/>
        <v>2506496.11</v>
      </c>
    </row>
    <row r="20" spans="1:6" x14ac:dyDescent="0.25">
      <c r="A20" s="10" t="s">
        <v>244</v>
      </c>
      <c r="B20" s="26">
        <v>12139879.17</v>
      </c>
      <c r="C20" s="26">
        <v>2520146.11</v>
      </c>
      <c r="D20" s="26">
        <f>F20-C20</f>
        <v>-13650</v>
      </c>
      <c r="E20" s="223">
        <f t="shared" si="3"/>
        <v>-0.54163526256816918</v>
      </c>
      <c r="F20" s="26">
        <v>2506496.11</v>
      </c>
    </row>
    <row r="21" spans="1:6" x14ac:dyDescent="0.25">
      <c r="A21" s="9" t="s">
        <v>261</v>
      </c>
      <c r="B21" s="25">
        <f>B22</f>
        <v>54500</v>
      </c>
      <c r="C21" s="25">
        <f t="shared" ref="C21:F21" si="7">C22</f>
        <v>260000</v>
      </c>
      <c r="D21" s="25">
        <f t="shared" si="7"/>
        <v>-101900</v>
      </c>
      <c r="E21" s="223">
        <f t="shared" si="3"/>
        <v>-39.192307692307693</v>
      </c>
      <c r="F21" s="25">
        <f t="shared" si="7"/>
        <v>158100</v>
      </c>
    </row>
    <row r="22" spans="1:6" x14ac:dyDescent="0.25">
      <c r="A22" s="10" t="s">
        <v>262</v>
      </c>
      <c r="B22" s="26">
        <v>54500</v>
      </c>
      <c r="C22" s="26">
        <v>260000</v>
      </c>
      <c r="D22" s="26">
        <v>-101900</v>
      </c>
      <c r="E22" s="223">
        <f t="shared" si="3"/>
        <v>-39.192307692307693</v>
      </c>
      <c r="F22" s="26">
        <f>C22+D22</f>
        <v>158100</v>
      </c>
    </row>
    <row r="23" spans="1:6" s="27" customFormat="1" x14ac:dyDescent="0.25">
      <c r="A23" s="8" t="s">
        <v>245</v>
      </c>
      <c r="B23" s="25">
        <f>B24</f>
        <v>425010.02</v>
      </c>
      <c r="C23" s="25">
        <f t="shared" ref="C23:F23" si="8">C24</f>
        <v>275605</v>
      </c>
      <c r="D23" s="25">
        <f t="shared" si="8"/>
        <v>-90015</v>
      </c>
      <c r="E23" s="223">
        <f t="shared" si="3"/>
        <v>-32.66087335135429</v>
      </c>
      <c r="F23" s="25">
        <f t="shared" si="8"/>
        <v>185590</v>
      </c>
    </row>
    <row r="24" spans="1:6" x14ac:dyDescent="0.25">
      <c r="A24" s="10" t="s">
        <v>253</v>
      </c>
      <c r="B24" s="26">
        <v>425010.02</v>
      </c>
      <c r="C24" s="26">
        <v>275605</v>
      </c>
      <c r="D24" s="26">
        <v>-90015</v>
      </c>
      <c r="E24" s="223">
        <f t="shared" si="3"/>
        <v>-32.66087335135429</v>
      </c>
      <c r="F24" s="26">
        <v>185590</v>
      </c>
    </row>
    <row r="25" spans="1:6" s="27" customFormat="1" x14ac:dyDescent="0.25">
      <c r="A25" s="9" t="s">
        <v>254</v>
      </c>
      <c r="B25" s="25">
        <f>B26</f>
        <v>8256.75</v>
      </c>
      <c r="C25" s="25">
        <f t="shared" ref="C25:F25" si="9">C26</f>
        <v>1186</v>
      </c>
      <c r="D25" s="25"/>
      <c r="E25" s="223">
        <f t="shared" si="3"/>
        <v>0</v>
      </c>
      <c r="F25" s="25">
        <f t="shared" si="9"/>
        <v>1186</v>
      </c>
    </row>
    <row r="26" spans="1:6" x14ac:dyDescent="0.25">
      <c r="A26" s="10" t="s">
        <v>255</v>
      </c>
      <c r="B26" s="26">
        <v>8256.75</v>
      </c>
      <c r="C26" s="26">
        <v>1186</v>
      </c>
      <c r="D26" s="26"/>
      <c r="E26" s="223">
        <f t="shared" si="3"/>
        <v>0</v>
      </c>
      <c r="F26" s="26">
        <v>1186</v>
      </c>
    </row>
    <row r="27" spans="1:6" s="27" customFormat="1" x14ac:dyDescent="0.25">
      <c r="A27" s="9" t="s">
        <v>256</v>
      </c>
      <c r="B27" s="25">
        <f>B28</f>
        <v>1425884.69</v>
      </c>
      <c r="C27" s="25">
        <f t="shared" ref="C27:F27" si="10">C28</f>
        <v>430269.04</v>
      </c>
      <c r="D27" s="25">
        <f t="shared" si="10"/>
        <v>14625.1</v>
      </c>
      <c r="E27" s="223">
        <f t="shared" si="3"/>
        <v>3.3990593420339983</v>
      </c>
      <c r="F27" s="25">
        <f t="shared" si="10"/>
        <v>444894.14</v>
      </c>
    </row>
    <row r="28" spans="1:6" x14ac:dyDescent="0.25">
      <c r="A28" s="10" t="s">
        <v>257</v>
      </c>
      <c r="B28" s="26">
        <v>1425884.69</v>
      </c>
      <c r="C28" s="26">
        <v>430269.04</v>
      </c>
      <c r="D28" s="26">
        <v>14625.1</v>
      </c>
      <c r="E28" s="223">
        <f t="shared" si="3"/>
        <v>3.3990593420339983</v>
      </c>
      <c r="F28" s="26">
        <v>444894.14</v>
      </c>
    </row>
  </sheetData>
  <mergeCells count="4">
    <mergeCell ref="A3:C3"/>
    <mergeCell ref="A5:C5"/>
    <mergeCell ref="A7:C7"/>
    <mergeCell ref="A1:F1"/>
  </mergeCells>
  <phoneticPr fontId="54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workbookViewId="0">
      <selection activeCell="M23" sqref="M23"/>
    </sheetView>
  </sheetViews>
  <sheetFormatPr defaultRowHeight="15" x14ac:dyDescent="0.25"/>
  <cols>
    <col min="5" max="5" width="25.28515625" customWidth="1"/>
    <col min="6" max="10" width="12.5703125" customWidth="1"/>
  </cols>
  <sheetData>
    <row r="1" spans="1:10" ht="42" customHeight="1" x14ac:dyDescent="0.25">
      <c r="A1" s="241" t="s">
        <v>272</v>
      </c>
      <c r="B1" s="241"/>
      <c r="C1" s="241"/>
      <c r="D1" s="241"/>
      <c r="E1" s="241"/>
      <c r="F1" s="241"/>
      <c r="G1" s="241"/>
      <c r="H1" s="241"/>
      <c r="I1" s="241"/>
    </row>
    <row r="2" spans="1:10" ht="15.75" x14ac:dyDescent="0.25">
      <c r="A2" s="241" t="s">
        <v>22</v>
      </c>
      <c r="B2" s="241"/>
      <c r="C2" s="241"/>
      <c r="D2" s="241"/>
      <c r="E2" s="241"/>
      <c r="F2" s="241"/>
      <c r="G2" s="241"/>
      <c r="H2" s="347"/>
      <c r="I2" s="347"/>
    </row>
    <row r="3" spans="1:10" ht="18" customHeight="1" x14ac:dyDescent="0.25">
      <c r="A3" s="241" t="s">
        <v>26</v>
      </c>
      <c r="B3" s="333"/>
      <c r="C3" s="333"/>
      <c r="D3" s="333"/>
      <c r="E3" s="333"/>
      <c r="F3" s="333"/>
      <c r="G3" s="333"/>
      <c r="H3" s="333"/>
      <c r="I3" s="333"/>
    </row>
    <row r="4" spans="1:10" ht="18" x14ac:dyDescent="0.25">
      <c r="A4" s="1"/>
      <c r="B4" s="2"/>
      <c r="C4" s="2"/>
      <c r="D4" s="2"/>
      <c r="E4" s="6"/>
      <c r="F4" s="7"/>
      <c r="G4" s="7"/>
      <c r="H4" s="7"/>
      <c r="I4" s="21" t="s">
        <v>29</v>
      </c>
      <c r="J4" s="21" t="s">
        <v>29</v>
      </c>
    </row>
    <row r="5" spans="1:10" ht="51" x14ac:dyDescent="0.25">
      <c r="A5" s="16"/>
      <c r="B5" s="17"/>
      <c r="C5" s="17"/>
      <c r="D5" s="18"/>
      <c r="E5" s="19"/>
      <c r="F5" s="24" t="s">
        <v>264</v>
      </c>
      <c r="G5" s="3" t="s">
        <v>39</v>
      </c>
      <c r="H5" s="3" t="s">
        <v>265</v>
      </c>
      <c r="I5" s="3" t="s">
        <v>266</v>
      </c>
      <c r="J5" s="3" t="s">
        <v>267</v>
      </c>
    </row>
    <row r="6" spans="1:10" x14ac:dyDescent="0.25">
      <c r="A6" s="348" t="s">
        <v>0</v>
      </c>
      <c r="B6" s="271"/>
      <c r="C6" s="271"/>
      <c r="D6" s="271"/>
      <c r="E6" s="349"/>
      <c r="F6" s="34">
        <f t="shared" ref="F6:I6" si="0">F7+F8</f>
        <v>2397261.27</v>
      </c>
      <c r="G6" s="34">
        <f>G7+G8</f>
        <v>2459399.65</v>
      </c>
      <c r="H6" s="34">
        <f t="shared" si="0"/>
        <v>2934017</v>
      </c>
      <c r="I6" s="34">
        <f t="shared" si="0"/>
        <v>2934017</v>
      </c>
      <c r="J6" s="34">
        <f t="shared" ref="J6" si="1">J7+J8</f>
        <v>2934017</v>
      </c>
    </row>
    <row r="7" spans="1:10" x14ac:dyDescent="0.25">
      <c r="A7" s="342" t="s">
        <v>308</v>
      </c>
      <c r="B7" s="335"/>
      <c r="C7" s="335"/>
      <c r="D7" s="335"/>
      <c r="E7" s="346"/>
      <c r="F7" s="33">
        <v>0</v>
      </c>
      <c r="G7" s="33">
        <v>2459399.65</v>
      </c>
      <c r="H7" s="33">
        <v>2934017</v>
      </c>
      <c r="I7" s="33">
        <v>2934017</v>
      </c>
      <c r="J7" s="33">
        <v>2934017</v>
      </c>
    </row>
    <row r="8" spans="1:10" x14ac:dyDescent="0.25">
      <c r="A8" s="345" t="s">
        <v>309</v>
      </c>
      <c r="B8" s="346"/>
      <c r="C8" s="346"/>
      <c r="D8" s="346"/>
      <c r="E8" s="346"/>
      <c r="F8" s="33">
        <v>2397261.27</v>
      </c>
      <c r="G8" s="33"/>
      <c r="H8" s="33">
        <f t="shared" ref="H8:J8" si="2">G8/7.5345</f>
        <v>0</v>
      </c>
      <c r="I8" s="33">
        <f t="shared" si="2"/>
        <v>0</v>
      </c>
      <c r="J8" s="33">
        <f t="shared" si="2"/>
        <v>0</v>
      </c>
    </row>
    <row r="9" spans="1:10" x14ac:dyDescent="0.25">
      <c r="A9" s="22" t="s">
        <v>2</v>
      </c>
      <c r="B9" s="23"/>
      <c r="C9" s="23"/>
      <c r="D9" s="23"/>
      <c r="E9" s="23"/>
      <c r="F9" s="34">
        <f t="shared" ref="F9:I9" si="3">F10+F11</f>
        <v>2388646.11</v>
      </c>
      <c r="G9" s="34">
        <f t="shared" si="3"/>
        <v>2466042.65</v>
      </c>
      <c r="H9" s="34">
        <f t="shared" si="3"/>
        <v>2939617</v>
      </c>
      <c r="I9" s="34">
        <f t="shared" si="3"/>
        <v>2934017</v>
      </c>
      <c r="J9" s="34">
        <f t="shared" ref="J9" si="4">J10+J11</f>
        <v>2934017</v>
      </c>
    </row>
    <row r="10" spans="1:10" x14ac:dyDescent="0.25">
      <c r="A10" s="334" t="s">
        <v>310</v>
      </c>
      <c r="B10" s="335"/>
      <c r="C10" s="335"/>
      <c r="D10" s="335"/>
      <c r="E10" s="335"/>
      <c r="F10" s="33">
        <v>2060465.95</v>
      </c>
      <c r="G10" s="33">
        <v>2215645.77</v>
      </c>
      <c r="H10" s="33">
        <v>2650433</v>
      </c>
      <c r="I10" s="37">
        <v>2648183</v>
      </c>
      <c r="J10" s="37">
        <v>2648183</v>
      </c>
    </row>
    <row r="11" spans="1:10" x14ac:dyDescent="0.25">
      <c r="A11" s="345" t="s">
        <v>311</v>
      </c>
      <c r="B11" s="346"/>
      <c r="C11" s="346"/>
      <c r="D11" s="346"/>
      <c r="E11" s="346"/>
      <c r="F11" s="33">
        <v>328180.15999999997</v>
      </c>
      <c r="G11" s="33">
        <v>250396.88</v>
      </c>
      <c r="H11" s="33">
        <v>289184</v>
      </c>
      <c r="I11" s="33">
        <v>285834</v>
      </c>
      <c r="J11" s="33">
        <v>285834</v>
      </c>
    </row>
    <row r="12" spans="1:10" x14ac:dyDescent="0.25">
      <c r="A12" s="270" t="s">
        <v>3</v>
      </c>
      <c r="B12" s="271"/>
      <c r="C12" s="271"/>
      <c r="D12" s="271"/>
      <c r="E12" s="271"/>
      <c r="F12" s="34">
        <f>F6-F9</f>
        <v>8615.160000000149</v>
      </c>
      <c r="G12" s="34">
        <f t="shared" ref="G12:I12" si="5">G6-G9</f>
        <v>-6643</v>
      </c>
      <c r="H12" s="34">
        <f t="shared" si="5"/>
        <v>-5600</v>
      </c>
      <c r="I12" s="34">
        <f t="shared" si="5"/>
        <v>0</v>
      </c>
      <c r="J12" s="34">
        <f t="shared" ref="J12" si="6">J6-J9</f>
        <v>0</v>
      </c>
    </row>
    <row r="13" spans="1:10" ht="18" customHeight="1" x14ac:dyDescent="0.25">
      <c r="A13" s="241" t="s">
        <v>27</v>
      </c>
      <c r="B13" s="333"/>
      <c r="C13" s="333"/>
      <c r="D13" s="333"/>
      <c r="E13" s="333"/>
      <c r="F13" s="333"/>
      <c r="G13" s="333"/>
      <c r="H13" s="333"/>
      <c r="I13" s="333"/>
    </row>
    <row r="14" spans="1:10" ht="38.25" x14ac:dyDescent="0.25">
      <c r="A14" s="16"/>
      <c r="B14" s="17"/>
      <c r="C14" s="17"/>
      <c r="D14" s="18"/>
      <c r="E14" s="19"/>
      <c r="F14" s="3" t="s">
        <v>38</v>
      </c>
      <c r="G14" s="3" t="s">
        <v>39</v>
      </c>
      <c r="H14" s="3" t="s">
        <v>40</v>
      </c>
      <c r="I14" s="3" t="s">
        <v>41</v>
      </c>
      <c r="J14" s="3" t="s">
        <v>41</v>
      </c>
    </row>
    <row r="15" spans="1:10" ht="15.75" customHeight="1" x14ac:dyDescent="0.25">
      <c r="A15" s="342" t="s">
        <v>312</v>
      </c>
      <c r="B15" s="343"/>
      <c r="C15" s="343"/>
      <c r="D15" s="343"/>
      <c r="E15" s="344"/>
      <c r="F15" s="20"/>
      <c r="G15" s="20"/>
      <c r="H15" s="20"/>
      <c r="I15" s="20"/>
      <c r="J15" s="20"/>
    </row>
    <row r="16" spans="1:10" x14ac:dyDescent="0.25">
      <c r="A16" s="342" t="s">
        <v>313</v>
      </c>
      <c r="B16" s="335"/>
      <c r="C16" s="335"/>
      <c r="D16" s="335"/>
      <c r="E16" s="335"/>
      <c r="F16" s="20"/>
      <c r="G16" s="20"/>
      <c r="H16" s="20"/>
      <c r="I16" s="20"/>
      <c r="J16" s="20"/>
    </row>
    <row r="17" spans="1:10" x14ac:dyDescent="0.25">
      <c r="A17" s="270" t="s">
        <v>5</v>
      </c>
      <c r="B17" s="271"/>
      <c r="C17" s="271"/>
      <c r="D17" s="271"/>
      <c r="E17" s="271"/>
      <c r="F17" s="34"/>
      <c r="G17" s="34">
        <v>0</v>
      </c>
      <c r="H17" s="34">
        <v>0</v>
      </c>
      <c r="I17" s="34">
        <v>0</v>
      </c>
      <c r="J17" s="34">
        <v>0</v>
      </c>
    </row>
    <row r="18" spans="1:10" hidden="1" x14ac:dyDescent="0.25">
      <c r="A18" s="144"/>
      <c r="B18" s="145"/>
      <c r="C18" s="145"/>
      <c r="D18" s="145"/>
      <c r="E18" s="145"/>
      <c r="F18" s="146"/>
      <c r="G18" s="146"/>
      <c r="H18" s="146"/>
      <c r="I18" s="146"/>
      <c r="J18" s="146"/>
    </row>
    <row r="19" spans="1:10" hidden="1" x14ac:dyDescent="0.25">
      <c r="A19" s="144"/>
      <c r="B19" s="145"/>
      <c r="C19" s="145"/>
      <c r="D19" s="145"/>
      <c r="E19" s="145"/>
      <c r="F19" s="146"/>
      <c r="G19" s="146"/>
      <c r="H19" s="146"/>
      <c r="I19" s="146"/>
      <c r="J19" s="146"/>
    </row>
    <row r="20" spans="1:10" ht="18" customHeight="1" x14ac:dyDescent="0.25">
      <c r="A20" s="241" t="s">
        <v>36</v>
      </c>
      <c r="B20" s="333"/>
      <c r="C20" s="333"/>
      <c r="D20" s="333"/>
      <c r="E20" s="333"/>
      <c r="F20" s="333"/>
      <c r="G20" s="333"/>
      <c r="H20" s="333"/>
      <c r="I20" s="333"/>
    </row>
    <row r="21" spans="1:10" ht="38.25" x14ac:dyDescent="0.25">
      <c r="A21" s="16"/>
      <c r="B21" s="17"/>
      <c r="C21" s="17"/>
      <c r="D21" s="18"/>
      <c r="E21" s="19"/>
      <c r="F21" s="3" t="s">
        <v>264</v>
      </c>
      <c r="G21" s="3" t="s">
        <v>39</v>
      </c>
      <c r="H21" s="3" t="s">
        <v>301</v>
      </c>
      <c r="I21" s="3" t="s">
        <v>41</v>
      </c>
      <c r="J21" s="3" t="s">
        <v>302</v>
      </c>
    </row>
    <row r="22" spans="1:10" x14ac:dyDescent="0.25">
      <c r="A22" s="336" t="s">
        <v>28</v>
      </c>
      <c r="B22" s="337"/>
      <c r="C22" s="337"/>
      <c r="D22" s="337"/>
      <c r="E22" s="338"/>
      <c r="F22" s="35">
        <f>F23</f>
        <v>8615.160000000149</v>
      </c>
      <c r="G22" s="35">
        <v>6643</v>
      </c>
      <c r="H22" s="35">
        <v>5600</v>
      </c>
      <c r="I22" s="35">
        <v>0</v>
      </c>
      <c r="J22" s="35">
        <v>0</v>
      </c>
    </row>
    <row r="23" spans="1:10" ht="30" customHeight="1" x14ac:dyDescent="0.25">
      <c r="A23" s="339" t="s">
        <v>4</v>
      </c>
      <c r="B23" s="340"/>
      <c r="C23" s="340"/>
      <c r="D23" s="340"/>
      <c r="E23" s="341"/>
      <c r="F23" s="36">
        <f>F12</f>
        <v>8615.160000000149</v>
      </c>
      <c r="G23" s="36">
        <v>6643</v>
      </c>
      <c r="H23" s="36">
        <v>5600</v>
      </c>
      <c r="I23" s="38">
        <v>0</v>
      </c>
      <c r="J23" s="38">
        <v>0</v>
      </c>
    </row>
    <row r="24" spans="1:10" x14ac:dyDescent="0.25">
      <c r="A24" s="334" t="s">
        <v>6</v>
      </c>
      <c r="B24" s="335"/>
      <c r="C24" s="335"/>
      <c r="D24" s="335"/>
      <c r="E24" s="335"/>
      <c r="F24" s="33"/>
      <c r="G24" s="33">
        <v>0</v>
      </c>
      <c r="H24" s="33">
        <v>0</v>
      </c>
      <c r="I24" s="33">
        <v>0</v>
      </c>
      <c r="J24" s="33">
        <v>0</v>
      </c>
    </row>
    <row r="25" spans="1:10" ht="11.25" customHeight="1" x14ac:dyDescent="0.25">
      <c r="A25" s="11"/>
      <c r="B25" s="12"/>
      <c r="C25" s="12"/>
      <c r="D25" s="12"/>
      <c r="E25" s="12"/>
      <c r="F25" s="13"/>
      <c r="G25" s="13"/>
      <c r="H25" s="13"/>
      <c r="I25" s="13"/>
      <c r="J25" s="13"/>
    </row>
    <row r="26" spans="1:10" ht="29.25" customHeight="1" x14ac:dyDescent="0.25">
      <c r="A26" s="257" t="s">
        <v>37</v>
      </c>
      <c r="B26" s="258"/>
      <c r="C26" s="258"/>
      <c r="D26" s="258"/>
      <c r="E26" s="258"/>
      <c r="F26" s="258"/>
      <c r="G26" s="258"/>
      <c r="H26" s="258"/>
      <c r="I26" s="258"/>
    </row>
    <row r="27" spans="1:10" ht="8.25" customHeight="1" x14ac:dyDescent="0.25"/>
    <row r="28" spans="1:10" x14ac:dyDescent="0.25">
      <c r="A28" s="257" t="s">
        <v>30</v>
      </c>
      <c r="B28" s="258"/>
      <c r="C28" s="258"/>
      <c r="D28" s="258"/>
      <c r="E28" s="258"/>
      <c r="F28" s="258"/>
      <c r="G28" s="258"/>
      <c r="H28" s="258"/>
      <c r="I28" s="258"/>
    </row>
    <row r="29" spans="1:10" ht="8.25" customHeight="1" x14ac:dyDescent="0.25"/>
    <row r="30" spans="1:10" ht="29.25" customHeight="1" x14ac:dyDescent="0.25">
      <c r="A30" s="257" t="s">
        <v>31</v>
      </c>
      <c r="B30" s="258"/>
      <c r="C30" s="258"/>
      <c r="D30" s="258"/>
      <c r="E30" s="258"/>
      <c r="F30" s="258"/>
      <c r="G30" s="258"/>
      <c r="H30" s="258"/>
      <c r="I30" s="258"/>
    </row>
  </sheetData>
  <mergeCells count="20">
    <mergeCell ref="A10:E10"/>
    <mergeCell ref="A3:I3"/>
    <mergeCell ref="A13:I13"/>
    <mergeCell ref="A1:I1"/>
    <mergeCell ref="A2:I2"/>
    <mergeCell ref="A6:E6"/>
    <mergeCell ref="A7:E7"/>
    <mergeCell ref="A8:E8"/>
    <mergeCell ref="A15:E15"/>
    <mergeCell ref="A16:E16"/>
    <mergeCell ref="A17:E17"/>
    <mergeCell ref="A11:E11"/>
    <mergeCell ref="A12:E12"/>
    <mergeCell ref="A30:I30"/>
    <mergeCell ref="A20:I20"/>
    <mergeCell ref="A26:I26"/>
    <mergeCell ref="A24:E24"/>
    <mergeCell ref="A28:I28"/>
    <mergeCell ref="A22:E22"/>
    <mergeCell ref="A23:E2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3</vt:i4>
      </vt:variant>
    </vt:vector>
  </HeadingPairs>
  <TitlesOfParts>
    <vt:vector size="9" baseType="lpstr">
      <vt:lpstr>Sažetak 2024</vt:lpstr>
      <vt:lpstr>Račun prihoda i rashoda</vt:lpstr>
      <vt:lpstr>Prema izvorima financiranja</vt:lpstr>
      <vt:lpstr>Posebni dio</vt:lpstr>
      <vt:lpstr>Funkcijska</vt:lpstr>
      <vt:lpstr>SAŽETAK</vt:lpstr>
      <vt:lpstr>'Posebni dio'!Ispis_naslova</vt:lpstr>
      <vt:lpstr>'Prema izvorima financiranja'!Ispis_naslova</vt:lpstr>
      <vt:lpstr>'Račun prihoda i rashoda'!Ispis_naslova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Jasenka Šeb</cp:lastModifiedBy>
  <cp:lastPrinted>2024-12-19T09:23:02Z</cp:lastPrinted>
  <dcterms:created xsi:type="dcterms:W3CDTF">2022-08-12T12:51:27Z</dcterms:created>
  <dcterms:modified xsi:type="dcterms:W3CDTF">2024-12-19T09:24:57Z</dcterms:modified>
</cp:coreProperties>
</file>