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Jasna\Desktop\IZVRŠENJE FP 1.1.-31.12.2024\"/>
    </mc:Choice>
  </mc:AlternateContent>
  <xr:revisionPtr revIDLastSave="0" documentId="13_ncr:1_{E986615B-85EF-4FA3-8D74-36C2C98C53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2024" sheetId="13" r:id="rId1"/>
    <sheet name="Račun prihoda i rashoda" sheetId="2" r:id="rId2"/>
    <sheet name="Prema izvorima financiranja" sheetId="12" r:id="rId3"/>
    <sheet name="Posebni dio" sheetId="8" r:id="rId4"/>
    <sheet name="Funkcijska" sheetId="11" r:id="rId5"/>
    <sheet name="SAŽETAK" sheetId="1" r:id="rId6"/>
  </sheets>
  <definedNames>
    <definedName name="_xlnm._FilterDatabase" localSheetId="3" hidden="1">'Posebni dio'!$A$11:$K$784</definedName>
    <definedName name="_xlnm._FilterDatabase" localSheetId="5" hidden="1">SAŽETAK!$A$3:$I$12</definedName>
    <definedName name="_xlnm.Print_Titles" localSheetId="3">'Posebni dio'!$5:$5</definedName>
    <definedName name="_xlnm.Print_Titles" localSheetId="2">'Prema izvorima financiranja'!$5:$5</definedName>
    <definedName name="_xlnm.Print_Titles" localSheetId="1">'Račun prihoda i rashoda'!$7:$7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8" l="1"/>
  <c r="N252" i="8"/>
  <c r="K9" i="8"/>
  <c r="K8" i="8"/>
  <c r="L95" i="8"/>
  <c r="M95" i="8"/>
  <c r="L96" i="8"/>
  <c r="M96" i="8"/>
  <c r="L97" i="8"/>
  <c r="M97" i="8"/>
  <c r="L98" i="8"/>
  <c r="M98" i="8"/>
  <c r="L99" i="8"/>
  <c r="M99" i="8"/>
  <c r="L100" i="8"/>
  <c r="M100" i="8"/>
  <c r="L101" i="8"/>
  <c r="M101" i="8"/>
  <c r="L102" i="8"/>
  <c r="M102" i="8"/>
  <c r="L103" i="8"/>
  <c r="M103" i="8"/>
  <c r="L104" i="8"/>
  <c r="M104" i="8"/>
  <c r="L105" i="8"/>
  <c r="M105" i="8"/>
  <c r="L106" i="8"/>
  <c r="M106" i="8"/>
  <c r="L107" i="8"/>
  <c r="M107" i="8"/>
  <c r="L108" i="8"/>
  <c r="M108" i="8"/>
  <c r="L109" i="8"/>
  <c r="M109" i="8"/>
  <c r="L110" i="8"/>
  <c r="M110" i="8"/>
  <c r="L111" i="8"/>
  <c r="M111" i="8"/>
  <c r="L112" i="8"/>
  <c r="M112" i="8"/>
  <c r="L113" i="8"/>
  <c r="M113" i="8"/>
  <c r="L114" i="8"/>
  <c r="M114" i="8"/>
  <c r="L115" i="8"/>
  <c r="M115" i="8"/>
  <c r="L116" i="8"/>
  <c r="M116" i="8"/>
  <c r="L117" i="8"/>
  <c r="M117" i="8"/>
  <c r="L118" i="8"/>
  <c r="M118" i="8"/>
  <c r="L119" i="8"/>
  <c r="M119" i="8"/>
  <c r="L120" i="8"/>
  <c r="M120" i="8"/>
  <c r="L121" i="8"/>
  <c r="M121" i="8"/>
  <c r="L122" i="8"/>
  <c r="M122" i="8"/>
  <c r="L123" i="8"/>
  <c r="M123" i="8"/>
  <c r="L124" i="8"/>
  <c r="M124" i="8"/>
  <c r="L125" i="8"/>
  <c r="M125" i="8"/>
  <c r="L126" i="8"/>
  <c r="M126" i="8"/>
  <c r="L127" i="8"/>
  <c r="M127" i="8"/>
  <c r="L128" i="8"/>
  <c r="M128" i="8"/>
  <c r="L129" i="8"/>
  <c r="M129" i="8"/>
  <c r="L130" i="8"/>
  <c r="M130" i="8"/>
  <c r="L131" i="8"/>
  <c r="M131" i="8"/>
  <c r="L132" i="8"/>
  <c r="M132" i="8"/>
  <c r="L133" i="8"/>
  <c r="M133" i="8"/>
  <c r="L134" i="8"/>
  <c r="M134" i="8"/>
  <c r="L135" i="8"/>
  <c r="M135" i="8"/>
  <c r="L136" i="8"/>
  <c r="M136" i="8"/>
  <c r="L137" i="8"/>
  <c r="M137" i="8"/>
  <c r="L138" i="8"/>
  <c r="M138" i="8"/>
  <c r="L139" i="8"/>
  <c r="M139" i="8"/>
  <c r="L140" i="8"/>
  <c r="M140" i="8"/>
  <c r="L141" i="8"/>
  <c r="M141" i="8"/>
  <c r="L142" i="8"/>
  <c r="M142" i="8"/>
  <c r="L143" i="8"/>
  <c r="M143" i="8"/>
  <c r="L144" i="8"/>
  <c r="M144" i="8"/>
  <c r="L145" i="8"/>
  <c r="M145" i="8"/>
  <c r="L146" i="8"/>
  <c r="M146" i="8"/>
  <c r="L147" i="8"/>
  <c r="M147" i="8"/>
  <c r="L148" i="8"/>
  <c r="M148" i="8"/>
  <c r="L149" i="8"/>
  <c r="M149" i="8"/>
  <c r="L150" i="8"/>
  <c r="M150" i="8"/>
  <c r="L151" i="8"/>
  <c r="M151" i="8"/>
  <c r="L152" i="8"/>
  <c r="M152" i="8"/>
  <c r="L153" i="8"/>
  <c r="M153" i="8"/>
  <c r="L154" i="8"/>
  <c r="M154" i="8"/>
  <c r="L155" i="8"/>
  <c r="M155" i="8"/>
  <c r="L156" i="8"/>
  <c r="M156" i="8"/>
  <c r="L157" i="8"/>
  <c r="M157" i="8"/>
  <c r="L158" i="8"/>
  <c r="M158" i="8"/>
  <c r="L159" i="8"/>
  <c r="M159" i="8"/>
  <c r="L160" i="8"/>
  <c r="M160" i="8"/>
  <c r="L161" i="8"/>
  <c r="M161" i="8"/>
  <c r="L162" i="8"/>
  <c r="M162" i="8"/>
  <c r="L163" i="8"/>
  <c r="M163" i="8"/>
  <c r="L164" i="8"/>
  <c r="M164" i="8"/>
  <c r="L165" i="8"/>
  <c r="M165" i="8"/>
  <c r="L166" i="8"/>
  <c r="M166" i="8"/>
  <c r="L167" i="8"/>
  <c r="M167" i="8"/>
  <c r="L168" i="8"/>
  <c r="M168" i="8"/>
  <c r="L169" i="8"/>
  <c r="M169" i="8"/>
  <c r="L170" i="8"/>
  <c r="M170" i="8"/>
  <c r="L171" i="8"/>
  <c r="M171" i="8"/>
  <c r="L172" i="8"/>
  <c r="M172" i="8"/>
  <c r="L173" i="8"/>
  <c r="M173" i="8"/>
  <c r="L174" i="8"/>
  <c r="M174" i="8"/>
  <c r="L175" i="8"/>
  <c r="M175" i="8"/>
  <c r="L176" i="8"/>
  <c r="M176" i="8"/>
  <c r="L177" i="8"/>
  <c r="M177" i="8"/>
  <c r="L178" i="8"/>
  <c r="M178" i="8"/>
  <c r="L179" i="8"/>
  <c r="M179" i="8"/>
  <c r="L180" i="8"/>
  <c r="M180" i="8"/>
  <c r="L181" i="8"/>
  <c r="M181" i="8"/>
  <c r="L182" i="8"/>
  <c r="M182" i="8"/>
  <c r="L183" i="8"/>
  <c r="M183" i="8"/>
  <c r="L184" i="8"/>
  <c r="M184" i="8"/>
  <c r="L185" i="8"/>
  <c r="M185" i="8"/>
  <c r="L186" i="8"/>
  <c r="M186" i="8"/>
  <c r="L187" i="8"/>
  <c r="M187" i="8"/>
  <c r="L188" i="8"/>
  <c r="M188" i="8"/>
  <c r="L189" i="8"/>
  <c r="M189" i="8"/>
  <c r="L190" i="8"/>
  <c r="M190" i="8"/>
  <c r="L191" i="8"/>
  <c r="M191" i="8"/>
  <c r="L192" i="8"/>
  <c r="M192" i="8"/>
  <c r="L193" i="8"/>
  <c r="M193" i="8"/>
  <c r="L194" i="8"/>
  <c r="M194" i="8"/>
  <c r="L195" i="8"/>
  <c r="M195" i="8"/>
  <c r="L196" i="8"/>
  <c r="M196" i="8"/>
  <c r="L197" i="8"/>
  <c r="M197" i="8"/>
  <c r="L198" i="8"/>
  <c r="M198" i="8"/>
  <c r="L199" i="8"/>
  <c r="M199" i="8"/>
  <c r="L200" i="8"/>
  <c r="M200" i="8"/>
  <c r="L201" i="8"/>
  <c r="M201" i="8"/>
  <c r="L202" i="8"/>
  <c r="M202" i="8"/>
  <c r="L203" i="8"/>
  <c r="M203" i="8"/>
  <c r="L204" i="8"/>
  <c r="M204" i="8"/>
  <c r="L205" i="8"/>
  <c r="M205" i="8"/>
  <c r="L206" i="8"/>
  <c r="M206" i="8"/>
  <c r="L207" i="8"/>
  <c r="M207" i="8"/>
  <c r="L208" i="8"/>
  <c r="M208" i="8"/>
  <c r="L209" i="8"/>
  <c r="M209" i="8"/>
  <c r="L210" i="8"/>
  <c r="M210" i="8"/>
  <c r="L211" i="8"/>
  <c r="M211" i="8"/>
  <c r="L212" i="8"/>
  <c r="M212" i="8"/>
  <c r="L213" i="8"/>
  <c r="M213" i="8"/>
  <c r="L215" i="8"/>
  <c r="M215" i="8"/>
  <c r="L216" i="8"/>
  <c r="M216" i="8"/>
  <c r="L217" i="8"/>
  <c r="M217" i="8"/>
  <c r="L218" i="8"/>
  <c r="M218" i="8"/>
  <c r="L219" i="8"/>
  <c r="M219" i="8"/>
  <c r="L220" i="8"/>
  <c r="M220" i="8"/>
  <c r="L221" i="8"/>
  <c r="M221" i="8"/>
  <c r="L222" i="8"/>
  <c r="M222" i="8"/>
  <c r="L223" i="8"/>
  <c r="M223" i="8"/>
  <c r="L224" i="8"/>
  <c r="M224" i="8"/>
  <c r="L225" i="8"/>
  <c r="M225" i="8"/>
  <c r="L226" i="8"/>
  <c r="M226" i="8"/>
  <c r="L227" i="8"/>
  <c r="M227" i="8"/>
  <c r="L228" i="8"/>
  <c r="M228" i="8"/>
  <c r="L229" i="8"/>
  <c r="M229" i="8"/>
  <c r="L230" i="8"/>
  <c r="M230" i="8"/>
  <c r="L231" i="8"/>
  <c r="M231" i="8"/>
  <c r="L232" i="8"/>
  <c r="M232" i="8"/>
  <c r="L233" i="8"/>
  <c r="M233" i="8"/>
  <c r="L234" i="8"/>
  <c r="M234" i="8"/>
  <c r="L235" i="8"/>
  <c r="M235" i="8"/>
  <c r="L240" i="8"/>
  <c r="M240" i="8"/>
  <c r="L244" i="8"/>
  <c r="M244" i="8"/>
  <c r="L245" i="8"/>
  <c r="M245" i="8"/>
  <c r="L246" i="8"/>
  <c r="M246" i="8"/>
  <c r="L249" i="8"/>
  <c r="M249" i="8"/>
  <c r="L250" i="8"/>
  <c r="M250" i="8"/>
  <c r="L251" i="8"/>
  <c r="M251" i="8"/>
  <c r="L252" i="8"/>
  <c r="M252" i="8"/>
  <c r="L253" i="8"/>
  <c r="M253" i="8"/>
  <c r="L254" i="8"/>
  <c r="M254" i="8"/>
  <c r="L255" i="8"/>
  <c r="M255" i="8"/>
  <c r="L256" i="8"/>
  <c r="M256" i="8"/>
  <c r="L257" i="8"/>
  <c r="M257" i="8"/>
  <c r="L258" i="8"/>
  <c r="M258" i="8"/>
  <c r="L259" i="8"/>
  <c r="M259" i="8"/>
  <c r="L260" i="8"/>
  <c r="M260" i="8"/>
  <c r="L261" i="8"/>
  <c r="M261" i="8"/>
  <c r="L262" i="8"/>
  <c r="M262" i="8"/>
  <c r="L263" i="8"/>
  <c r="M263" i="8"/>
  <c r="L264" i="8"/>
  <c r="M264" i="8"/>
  <c r="L265" i="8"/>
  <c r="M265" i="8"/>
  <c r="L266" i="8"/>
  <c r="M266" i="8"/>
  <c r="L267" i="8"/>
  <c r="M267" i="8"/>
  <c r="L268" i="8"/>
  <c r="M268" i="8"/>
  <c r="L269" i="8"/>
  <c r="M269" i="8"/>
  <c r="L270" i="8"/>
  <c r="M270" i="8"/>
  <c r="L271" i="8"/>
  <c r="M271" i="8"/>
  <c r="L272" i="8"/>
  <c r="M272" i="8"/>
  <c r="L273" i="8"/>
  <c r="M273" i="8"/>
  <c r="L274" i="8"/>
  <c r="M274" i="8"/>
  <c r="L275" i="8"/>
  <c r="M275" i="8"/>
  <c r="L276" i="8"/>
  <c r="M276" i="8"/>
  <c r="L277" i="8"/>
  <c r="M277" i="8"/>
  <c r="L278" i="8"/>
  <c r="M278" i="8"/>
  <c r="L279" i="8"/>
  <c r="M279" i="8"/>
  <c r="L280" i="8"/>
  <c r="M280" i="8"/>
  <c r="L281" i="8"/>
  <c r="M281" i="8"/>
  <c r="L282" i="8"/>
  <c r="M282" i="8"/>
  <c r="L283" i="8"/>
  <c r="M283" i="8"/>
  <c r="L284" i="8"/>
  <c r="M284" i="8"/>
  <c r="L285" i="8"/>
  <c r="M285" i="8"/>
  <c r="L286" i="8"/>
  <c r="M286" i="8"/>
  <c r="L287" i="8"/>
  <c r="M287" i="8"/>
  <c r="L288" i="8"/>
  <c r="M288" i="8"/>
  <c r="L289" i="8"/>
  <c r="M289" i="8"/>
  <c r="L290" i="8"/>
  <c r="M290" i="8"/>
  <c r="L291" i="8"/>
  <c r="M291" i="8"/>
  <c r="L292" i="8"/>
  <c r="M292" i="8"/>
  <c r="L293" i="8"/>
  <c r="M293" i="8"/>
  <c r="L294" i="8"/>
  <c r="M294" i="8"/>
  <c r="L295" i="8"/>
  <c r="M295" i="8"/>
  <c r="L296" i="8"/>
  <c r="M296" i="8"/>
  <c r="L297" i="8"/>
  <c r="M297" i="8"/>
  <c r="L298" i="8"/>
  <c r="M298" i="8"/>
  <c r="L299" i="8"/>
  <c r="M299" i="8"/>
  <c r="L300" i="8"/>
  <c r="M300" i="8"/>
  <c r="L301" i="8"/>
  <c r="M301" i="8"/>
  <c r="L302" i="8"/>
  <c r="M302" i="8"/>
  <c r="L303" i="8"/>
  <c r="M303" i="8"/>
  <c r="L304" i="8"/>
  <c r="M304" i="8"/>
  <c r="L305" i="8"/>
  <c r="M305" i="8"/>
  <c r="L306" i="8"/>
  <c r="M306" i="8"/>
  <c r="L307" i="8"/>
  <c r="M307" i="8"/>
  <c r="L308" i="8"/>
  <c r="M308" i="8"/>
  <c r="L309" i="8"/>
  <c r="M309" i="8"/>
  <c r="L310" i="8"/>
  <c r="M310" i="8"/>
  <c r="L311" i="8"/>
  <c r="M311" i="8"/>
  <c r="L312" i="8"/>
  <c r="M312" i="8"/>
  <c r="L313" i="8"/>
  <c r="M313" i="8"/>
  <c r="L314" i="8"/>
  <c r="M314" i="8"/>
  <c r="L315" i="8"/>
  <c r="M315" i="8"/>
  <c r="L316" i="8"/>
  <c r="M316" i="8"/>
  <c r="L317" i="8"/>
  <c r="M317" i="8"/>
  <c r="L318" i="8"/>
  <c r="M318" i="8"/>
  <c r="L319" i="8"/>
  <c r="M319" i="8"/>
  <c r="L320" i="8"/>
  <c r="M320" i="8"/>
  <c r="L321" i="8"/>
  <c r="M321" i="8"/>
  <c r="L322" i="8"/>
  <c r="M322" i="8"/>
  <c r="L323" i="8"/>
  <c r="M323" i="8"/>
  <c r="L324" i="8"/>
  <c r="M324" i="8"/>
  <c r="L325" i="8"/>
  <c r="M325" i="8"/>
  <c r="L326" i="8"/>
  <c r="M326" i="8"/>
  <c r="L327" i="8"/>
  <c r="M327" i="8"/>
  <c r="L328" i="8"/>
  <c r="M328" i="8"/>
  <c r="L329" i="8"/>
  <c r="M329" i="8"/>
  <c r="L330" i="8"/>
  <c r="M330" i="8"/>
  <c r="L331" i="8"/>
  <c r="M331" i="8"/>
  <c r="L332" i="8"/>
  <c r="M332" i="8"/>
  <c r="L333" i="8"/>
  <c r="M333" i="8"/>
  <c r="L334" i="8"/>
  <c r="M334" i="8"/>
  <c r="L335" i="8"/>
  <c r="M335" i="8"/>
  <c r="L336" i="8"/>
  <c r="M336" i="8"/>
  <c r="L337" i="8"/>
  <c r="M337" i="8"/>
  <c r="L338" i="8"/>
  <c r="M338" i="8"/>
  <c r="L339" i="8"/>
  <c r="M339" i="8"/>
  <c r="L340" i="8"/>
  <c r="M340" i="8"/>
  <c r="L341" i="8"/>
  <c r="M341" i="8"/>
  <c r="L342" i="8"/>
  <c r="M342" i="8"/>
  <c r="L343" i="8"/>
  <c r="M343" i="8"/>
  <c r="L344" i="8"/>
  <c r="M344" i="8"/>
  <c r="L345" i="8"/>
  <c r="M345" i="8"/>
  <c r="L346" i="8"/>
  <c r="M346" i="8"/>
  <c r="L347" i="8"/>
  <c r="M347" i="8"/>
  <c r="L348" i="8"/>
  <c r="M348" i="8"/>
  <c r="L349" i="8"/>
  <c r="M349" i="8"/>
  <c r="L350" i="8"/>
  <c r="M350" i="8"/>
  <c r="L351" i="8"/>
  <c r="M351" i="8"/>
  <c r="L352" i="8"/>
  <c r="M352" i="8"/>
  <c r="L353" i="8"/>
  <c r="M353" i="8"/>
  <c r="L354" i="8"/>
  <c r="M354" i="8"/>
  <c r="L355" i="8"/>
  <c r="M355" i="8"/>
  <c r="L356" i="8"/>
  <c r="M356" i="8"/>
  <c r="L357" i="8"/>
  <c r="M357" i="8"/>
  <c r="L358" i="8"/>
  <c r="M358" i="8"/>
  <c r="L359" i="8"/>
  <c r="M359" i="8"/>
  <c r="L360" i="8"/>
  <c r="M360" i="8"/>
  <c r="L361" i="8"/>
  <c r="M361" i="8"/>
  <c r="L362" i="8"/>
  <c r="M362" i="8"/>
  <c r="L363" i="8"/>
  <c r="M363" i="8"/>
  <c r="L364" i="8"/>
  <c r="M364" i="8"/>
  <c r="L365" i="8"/>
  <c r="M365" i="8"/>
  <c r="L366" i="8"/>
  <c r="M366" i="8"/>
  <c r="L367" i="8"/>
  <c r="M367" i="8"/>
  <c r="L368" i="8"/>
  <c r="M368" i="8"/>
  <c r="L369" i="8"/>
  <c r="M369" i="8"/>
  <c r="L370" i="8"/>
  <c r="M370" i="8"/>
  <c r="L371" i="8"/>
  <c r="M371" i="8"/>
  <c r="L372" i="8"/>
  <c r="M372" i="8"/>
  <c r="L373" i="8"/>
  <c r="M373" i="8"/>
  <c r="L374" i="8"/>
  <c r="M374" i="8"/>
  <c r="L375" i="8"/>
  <c r="M375" i="8"/>
  <c r="L376" i="8"/>
  <c r="M376" i="8"/>
  <c r="L377" i="8"/>
  <c r="M377" i="8"/>
  <c r="L378" i="8"/>
  <c r="M378" i="8"/>
  <c r="L379" i="8"/>
  <c r="M379" i="8"/>
  <c r="L380" i="8"/>
  <c r="M380" i="8"/>
  <c r="L381" i="8"/>
  <c r="M381" i="8"/>
  <c r="L382" i="8"/>
  <c r="M382" i="8"/>
  <c r="L383" i="8"/>
  <c r="M383" i="8"/>
  <c r="L384" i="8"/>
  <c r="M384" i="8"/>
  <c r="L385" i="8"/>
  <c r="M385" i="8"/>
  <c r="L386" i="8"/>
  <c r="M386" i="8"/>
  <c r="L387" i="8"/>
  <c r="M387" i="8"/>
  <c r="L388" i="8"/>
  <c r="M388" i="8"/>
  <c r="L389" i="8"/>
  <c r="M389" i="8"/>
  <c r="L390" i="8"/>
  <c r="M390" i="8"/>
  <c r="L391" i="8"/>
  <c r="M391" i="8"/>
  <c r="L392" i="8"/>
  <c r="M392" i="8"/>
  <c r="L393" i="8"/>
  <c r="M393" i="8"/>
  <c r="L394" i="8"/>
  <c r="M394" i="8"/>
  <c r="L395" i="8"/>
  <c r="M395" i="8"/>
  <c r="L396" i="8"/>
  <c r="M396" i="8"/>
  <c r="L397" i="8"/>
  <c r="M397" i="8"/>
  <c r="L398" i="8"/>
  <c r="M398" i="8"/>
  <c r="L399" i="8"/>
  <c r="M399" i="8"/>
  <c r="L400" i="8"/>
  <c r="M400" i="8"/>
  <c r="L401" i="8"/>
  <c r="M401" i="8"/>
  <c r="L402" i="8"/>
  <c r="M402" i="8"/>
  <c r="L403" i="8"/>
  <c r="M403" i="8"/>
  <c r="L404" i="8"/>
  <c r="M404" i="8"/>
  <c r="L405" i="8"/>
  <c r="M405" i="8"/>
  <c r="L406" i="8"/>
  <c r="M406" i="8"/>
  <c r="L407" i="8"/>
  <c r="M407" i="8"/>
  <c r="L408" i="8"/>
  <c r="M408" i="8"/>
  <c r="L409" i="8"/>
  <c r="M409" i="8"/>
  <c r="L410" i="8"/>
  <c r="M410" i="8"/>
  <c r="L411" i="8"/>
  <c r="M411" i="8"/>
  <c r="L412" i="8"/>
  <c r="M412" i="8"/>
  <c r="L413" i="8"/>
  <c r="M413" i="8"/>
  <c r="L414" i="8"/>
  <c r="M414" i="8"/>
  <c r="L415" i="8"/>
  <c r="M415" i="8"/>
  <c r="L416" i="8"/>
  <c r="M416" i="8"/>
  <c r="L417" i="8"/>
  <c r="M417" i="8"/>
  <c r="L418" i="8"/>
  <c r="M418" i="8"/>
  <c r="L419" i="8"/>
  <c r="M419" i="8"/>
  <c r="L420" i="8"/>
  <c r="M420" i="8"/>
  <c r="L421" i="8"/>
  <c r="M421" i="8"/>
  <c r="L422" i="8"/>
  <c r="M422" i="8"/>
  <c r="L423" i="8"/>
  <c r="M423" i="8"/>
  <c r="L424" i="8"/>
  <c r="M424" i="8"/>
  <c r="L425" i="8"/>
  <c r="M425" i="8"/>
  <c r="L426" i="8"/>
  <c r="M426" i="8"/>
  <c r="L427" i="8"/>
  <c r="M427" i="8"/>
  <c r="L428" i="8"/>
  <c r="M428" i="8"/>
  <c r="L429" i="8"/>
  <c r="M429" i="8"/>
  <c r="L430" i="8"/>
  <c r="M430" i="8"/>
  <c r="L431" i="8"/>
  <c r="M431" i="8"/>
  <c r="L432" i="8"/>
  <c r="M432" i="8"/>
  <c r="L433" i="8"/>
  <c r="M433" i="8"/>
  <c r="L434" i="8"/>
  <c r="M434" i="8"/>
  <c r="L435" i="8"/>
  <c r="M435" i="8"/>
  <c r="L436" i="8"/>
  <c r="M436" i="8"/>
  <c r="L437" i="8"/>
  <c r="M437" i="8"/>
  <c r="L438" i="8"/>
  <c r="M438" i="8"/>
  <c r="L439" i="8"/>
  <c r="M439" i="8"/>
  <c r="L440" i="8"/>
  <c r="M440" i="8"/>
  <c r="L441" i="8"/>
  <c r="M441" i="8"/>
  <c r="L442" i="8"/>
  <c r="M442" i="8"/>
  <c r="L443" i="8"/>
  <c r="M443" i="8"/>
  <c r="L444" i="8"/>
  <c r="M444" i="8"/>
  <c r="L445" i="8"/>
  <c r="M445" i="8"/>
  <c r="L446" i="8"/>
  <c r="M446" i="8"/>
  <c r="L447" i="8"/>
  <c r="M447" i="8"/>
  <c r="L448" i="8"/>
  <c r="M448" i="8"/>
  <c r="L449" i="8"/>
  <c r="M449" i="8"/>
  <c r="L450" i="8"/>
  <c r="M450" i="8"/>
  <c r="L451" i="8"/>
  <c r="M451" i="8"/>
  <c r="L452" i="8"/>
  <c r="M452" i="8"/>
  <c r="L453" i="8"/>
  <c r="M453" i="8"/>
  <c r="L454" i="8"/>
  <c r="M454" i="8"/>
  <c r="L455" i="8"/>
  <c r="M455" i="8"/>
  <c r="L456" i="8"/>
  <c r="M456" i="8"/>
  <c r="L457" i="8"/>
  <c r="M457" i="8"/>
  <c r="L458" i="8"/>
  <c r="M458" i="8"/>
  <c r="L459" i="8"/>
  <c r="M459" i="8"/>
  <c r="L460" i="8"/>
  <c r="M460" i="8"/>
  <c r="L461" i="8"/>
  <c r="M461" i="8"/>
  <c r="L462" i="8"/>
  <c r="M462" i="8"/>
  <c r="L463" i="8"/>
  <c r="M463" i="8"/>
  <c r="L464" i="8"/>
  <c r="M464" i="8"/>
  <c r="L465" i="8"/>
  <c r="M465" i="8"/>
  <c r="L466" i="8"/>
  <c r="M466" i="8"/>
  <c r="L467" i="8"/>
  <c r="M467" i="8"/>
  <c r="L468" i="8"/>
  <c r="M468" i="8"/>
  <c r="L469" i="8"/>
  <c r="M469" i="8"/>
  <c r="L470" i="8"/>
  <c r="M470" i="8"/>
  <c r="L471" i="8"/>
  <c r="M471" i="8"/>
  <c r="L472" i="8"/>
  <c r="M472" i="8"/>
  <c r="L473" i="8"/>
  <c r="M473" i="8"/>
  <c r="L474" i="8"/>
  <c r="M474" i="8"/>
  <c r="L475" i="8"/>
  <c r="M475" i="8"/>
  <c r="L476" i="8"/>
  <c r="M476" i="8"/>
  <c r="L477" i="8"/>
  <c r="M477" i="8"/>
  <c r="L478" i="8"/>
  <c r="M478" i="8"/>
  <c r="L479" i="8"/>
  <c r="M479" i="8"/>
  <c r="L480" i="8"/>
  <c r="M480" i="8"/>
  <c r="L481" i="8"/>
  <c r="M481" i="8"/>
  <c r="L482" i="8"/>
  <c r="M482" i="8"/>
  <c r="L483" i="8"/>
  <c r="M483" i="8"/>
  <c r="L484" i="8"/>
  <c r="M484" i="8"/>
  <c r="L485" i="8"/>
  <c r="M485" i="8"/>
  <c r="L486" i="8"/>
  <c r="M486" i="8"/>
  <c r="L487" i="8"/>
  <c r="M487" i="8"/>
  <c r="L488" i="8"/>
  <c r="M488" i="8"/>
  <c r="L489" i="8"/>
  <c r="M489" i="8"/>
  <c r="L490" i="8"/>
  <c r="M490" i="8"/>
  <c r="L491" i="8"/>
  <c r="M491" i="8"/>
  <c r="L492" i="8"/>
  <c r="M492" i="8"/>
  <c r="L493" i="8"/>
  <c r="M493" i="8"/>
  <c r="L494" i="8"/>
  <c r="M494" i="8"/>
  <c r="L495" i="8"/>
  <c r="M495" i="8"/>
  <c r="L496" i="8"/>
  <c r="M496" i="8"/>
  <c r="L497" i="8"/>
  <c r="M497" i="8"/>
  <c r="L498" i="8"/>
  <c r="M498" i="8"/>
  <c r="L499" i="8"/>
  <c r="M499" i="8"/>
  <c r="L500" i="8"/>
  <c r="M500" i="8"/>
  <c r="L501" i="8"/>
  <c r="M501" i="8"/>
  <c r="L502" i="8"/>
  <c r="M502" i="8"/>
  <c r="L503" i="8"/>
  <c r="M503" i="8"/>
  <c r="L504" i="8"/>
  <c r="M504" i="8"/>
  <c r="L505" i="8"/>
  <c r="M505" i="8"/>
  <c r="L506" i="8"/>
  <c r="M506" i="8"/>
  <c r="L507" i="8"/>
  <c r="M507" i="8"/>
  <c r="L508" i="8"/>
  <c r="M508" i="8"/>
  <c r="L509" i="8"/>
  <c r="M509" i="8"/>
  <c r="L510" i="8"/>
  <c r="M510" i="8"/>
  <c r="L511" i="8"/>
  <c r="M511" i="8"/>
  <c r="L512" i="8"/>
  <c r="M512" i="8"/>
  <c r="L513" i="8"/>
  <c r="M513" i="8"/>
  <c r="L514" i="8"/>
  <c r="M514" i="8"/>
  <c r="L515" i="8"/>
  <c r="M515" i="8"/>
  <c r="L516" i="8"/>
  <c r="M516" i="8"/>
  <c r="L517" i="8"/>
  <c r="M517" i="8"/>
  <c r="L518" i="8"/>
  <c r="M518" i="8"/>
  <c r="L519" i="8"/>
  <c r="M519" i="8"/>
  <c r="L520" i="8"/>
  <c r="M520" i="8"/>
  <c r="L521" i="8"/>
  <c r="M521" i="8"/>
  <c r="L522" i="8"/>
  <c r="M522" i="8"/>
  <c r="L523" i="8"/>
  <c r="M523" i="8"/>
  <c r="L524" i="8"/>
  <c r="M524" i="8"/>
  <c r="L525" i="8"/>
  <c r="M525" i="8"/>
  <c r="L526" i="8"/>
  <c r="M526" i="8"/>
  <c r="L527" i="8"/>
  <c r="M527" i="8"/>
  <c r="L528" i="8"/>
  <c r="M528" i="8"/>
  <c r="L529" i="8"/>
  <c r="M529" i="8"/>
  <c r="L530" i="8"/>
  <c r="M530" i="8"/>
  <c r="L531" i="8"/>
  <c r="M531" i="8"/>
  <c r="L532" i="8"/>
  <c r="M532" i="8"/>
  <c r="L533" i="8"/>
  <c r="M533" i="8"/>
  <c r="L534" i="8"/>
  <c r="M534" i="8"/>
  <c r="L535" i="8"/>
  <c r="M535" i="8"/>
  <c r="L536" i="8"/>
  <c r="M536" i="8"/>
  <c r="L537" i="8"/>
  <c r="M537" i="8"/>
  <c r="L538" i="8"/>
  <c r="M538" i="8"/>
  <c r="L539" i="8"/>
  <c r="M539" i="8"/>
  <c r="L540" i="8"/>
  <c r="M540" i="8"/>
  <c r="L541" i="8"/>
  <c r="M541" i="8"/>
  <c r="L542" i="8"/>
  <c r="M542" i="8"/>
  <c r="L543" i="8"/>
  <c r="M543" i="8"/>
  <c r="L544" i="8"/>
  <c r="M544" i="8"/>
  <c r="L545" i="8"/>
  <c r="M545" i="8"/>
  <c r="L546" i="8"/>
  <c r="M546" i="8"/>
  <c r="L547" i="8"/>
  <c r="M547" i="8"/>
  <c r="L548" i="8"/>
  <c r="M548" i="8"/>
  <c r="L549" i="8"/>
  <c r="M549" i="8"/>
  <c r="L550" i="8"/>
  <c r="M550" i="8"/>
  <c r="L551" i="8"/>
  <c r="M551" i="8"/>
  <c r="L552" i="8"/>
  <c r="M552" i="8"/>
  <c r="L553" i="8"/>
  <c r="M553" i="8"/>
  <c r="L554" i="8"/>
  <c r="M554" i="8"/>
  <c r="L555" i="8"/>
  <c r="M555" i="8"/>
  <c r="L556" i="8"/>
  <c r="M556" i="8"/>
  <c r="L557" i="8"/>
  <c r="M557" i="8"/>
  <c r="L558" i="8"/>
  <c r="M558" i="8"/>
  <c r="L559" i="8"/>
  <c r="M559" i="8"/>
  <c r="L560" i="8"/>
  <c r="M560" i="8"/>
  <c r="L561" i="8"/>
  <c r="M561" i="8"/>
  <c r="L562" i="8"/>
  <c r="M562" i="8"/>
  <c r="L563" i="8"/>
  <c r="M563" i="8"/>
  <c r="L564" i="8"/>
  <c r="M564" i="8"/>
  <c r="L565" i="8"/>
  <c r="M565" i="8"/>
  <c r="L566" i="8"/>
  <c r="M566" i="8"/>
  <c r="L567" i="8"/>
  <c r="M567" i="8"/>
  <c r="L568" i="8"/>
  <c r="M568" i="8"/>
  <c r="L569" i="8"/>
  <c r="M569" i="8"/>
  <c r="L570" i="8"/>
  <c r="M570" i="8"/>
  <c r="L571" i="8"/>
  <c r="M571" i="8"/>
  <c r="L572" i="8"/>
  <c r="M572" i="8"/>
  <c r="L573" i="8"/>
  <c r="M573" i="8"/>
  <c r="L574" i="8"/>
  <c r="M574" i="8"/>
  <c r="L575" i="8"/>
  <c r="M575" i="8"/>
  <c r="L576" i="8"/>
  <c r="M576" i="8"/>
  <c r="L577" i="8"/>
  <c r="M577" i="8"/>
  <c r="L578" i="8"/>
  <c r="M578" i="8"/>
  <c r="L579" i="8"/>
  <c r="M579" i="8"/>
  <c r="L580" i="8"/>
  <c r="M580" i="8"/>
  <c r="L581" i="8"/>
  <c r="M581" i="8"/>
  <c r="L582" i="8"/>
  <c r="M582" i="8"/>
  <c r="L583" i="8"/>
  <c r="M583" i="8"/>
  <c r="L584" i="8"/>
  <c r="M584" i="8"/>
  <c r="L585" i="8"/>
  <c r="M585" i="8"/>
  <c r="L586" i="8"/>
  <c r="M586" i="8"/>
  <c r="L587" i="8"/>
  <c r="M587" i="8"/>
  <c r="L588" i="8"/>
  <c r="M588" i="8"/>
  <c r="L589" i="8"/>
  <c r="M589" i="8"/>
  <c r="L590" i="8"/>
  <c r="M590" i="8"/>
  <c r="L591" i="8"/>
  <c r="M591" i="8"/>
  <c r="L592" i="8"/>
  <c r="M592" i="8"/>
  <c r="L593" i="8"/>
  <c r="M593" i="8"/>
  <c r="L594" i="8"/>
  <c r="M594" i="8"/>
  <c r="L595" i="8"/>
  <c r="M595" i="8"/>
  <c r="L596" i="8"/>
  <c r="M596" i="8"/>
  <c r="L597" i="8"/>
  <c r="M597" i="8"/>
  <c r="L598" i="8"/>
  <c r="M598" i="8"/>
  <c r="L599" i="8"/>
  <c r="M599" i="8"/>
  <c r="L600" i="8"/>
  <c r="M600" i="8"/>
  <c r="L601" i="8"/>
  <c r="M601" i="8"/>
  <c r="L602" i="8"/>
  <c r="M602" i="8"/>
  <c r="L603" i="8"/>
  <c r="M603" i="8"/>
  <c r="L604" i="8"/>
  <c r="M604" i="8"/>
  <c r="L605" i="8"/>
  <c r="M605" i="8"/>
  <c r="L606" i="8"/>
  <c r="M606" i="8"/>
  <c r="L607" i="8"/>
  <c r="M607" i="8"/>
  <c r="L608" i="8"/>
  <c r="M608" i="8"/>
  <c r="L609" i="8"/>
  <c r="M609" i="8"/>
  <c r="L610" i="8"/>
  <c r="M610" i="8"/>
  <c r="L611" i="8"/>
  <c r="M611" i="8"/>
  <c r="L612" i="8"/>
  <c r="M612" i="8"/>
  <c r="L613" i="8"/>
  <c r="M613" i="8"/>
  <c r="L614" i="8"/>
  <c r="M614" i="8"/>
  <c r="L615" i="8"/>
  <c r="M615" i="8"/>
  <c r="L616" i="8"/>
  <c r="M616" i="8"/>
  <c r="L617" i="8"/>
  <c r="M617" i="8"/>
  <c r="L618" i="8"/>
  <c r="M618" i="8"/>
  <c r="L619" i="8"/>
  <c r="M619" i="8"/>
  <c r="L620" i="8"/>
  <c r="M620" i="8"/>
  <c r="L621" i="8"/>
  <c r="M621" i="8"/>
  <c r="L622" i="8"/>
  <c r="M622" i="8"/>
  <c r="L623" i="8"/>
  <c r="M623" i="8"/>
  <c r="L624" i="8"/>
  <c r="M624" i="8"/>
  <c r="L625" i="8"/>
  <c r="M625" i="8"/>
  <c r="L626" i="8"/>
  <c r="M626" i="8"/>
  <c r="L627" i="8"/>
  <c r="M627" i="8"/>
  <c r="L628" i="8"/>
  <c r="M628" i="8"/>
  <c r="L629" i="8"/>
  <c r="M629" i="8"/>
  <c r="L630" i="8"/>
  <c r="M630" i="8"/>
  <c r="L631" i="8"/>
  <c r="M631" i="8"/>
  <c r="L632" i="8"/>
  <c r="M632" i="8"/>
  <c r="L633" i="8"/>
  <c r="M633" i="8"/>
  <c r="L634" i="8"/>
  <c r="M634" i="8"/>
  <c r="L635" i="8"/>
  <c r="M635" i="8"/>
  <c r="L636" i="8"/>
  <c r="M636" i="8"/>
  <c r="L637" i="8"/>
  <c r="M637" i="8"/>
  <c r="L638" i="8"/>
  <c r="M638" i="8"/>
  <c r="L639" i="8"/>
  <c r="M639" i="8"/>
  <c r="L640" i="8"/>
  <c r="M640" i="8"/>
  <c r="L641" i="8"/>
  <c r="M641" i="8"/>
  <c r="L642" i="8"/>
  <c r="M642" i="8"/>
  <c r="L643" i="8"/>
  <c r="M643" i="8"/>
  <c r="L644" i="8"/>
  <c r="M644" i="8"/>
  <c r="L645" i="8"/>
  <c r="M645" i="8"/>
  <c r="L646" i="8"/>
  <c r="M646" i="8"/>
  <c r="L647" i="8"/>
  <c r="M647" i="8"/>
  <c r="L648" i="8"/>
  <c r="M648" i="8"/>
  <c r="L649" i="8"/>
  <c r="M649" i="8"/>
  <c r="L650" i="8"/>
  <c r="M650" i="8"/>
  <c r="L651" i="8"/>
  <c r="M651" i="8"/>
  <c r="L652" i="8"/>
  <c r="M652" i="8"/>
  <c r="L653" i="8"/>
  <c r="M653" i="8"/>
  <c r="L654" i="8"/>
  <c r="M654" i="8"/>
  <c r="L655" i="8"/>
  <c r="M655" i="8"/>
  <c r="L656" i="8"/>
  <c r="M656" i="8"/>
  <c r="L657" i="8"/>
  <c r="M657" i="8"/>
  <c r="L658" i="8"/>
  <c r="M658" i="8"/>
  <c r="L659" i="8"/>
  <c r="M659" i="8"/>
  <c r="L660" i="8"/>
  <c r="M660" i="8"/>
  <c r="L661" i="8"/>
  <c r="M661" i="8"/>
  <c r="L662" i="8"/>
  <c r="M662" i="8"/>
  <c r="L663" i="8"/>
  <c r="M663" i="8"/>
  <c r="L664" i="8"/>
  <c r="M664" i="8"/>
  <c r="L665" i="8"/>
  <c r="M665" i="8"/>
  <c r="L666" i="8"/>
  <c r="M666" i="8"/>
  <c r="L667" i="8"/>
  <c r="M667" i="8"/>
  <c r="L668" i="8"/>
  <c r="M668" i="8"/>
  <c r="L669" i="8"/>
  <c r="M669" i="8"/>
  <c r="L670" i="8"/>
  <c r="M670" i="8"/>
  <c r="L671" i="8"/>
  <c r="M671" i="8"/>
  <c r="L672" i="8"/>
  <c r="M672" i="8"/>
  <c r="L673" i="8"/>
  <c r="M673" i="8"/>
  <c r="L674" i="8"/>
  <c r="M674" i="8"/>
  <c r="L675" i="8"/>
  <c r="M675" i="8"/>
  <c r="L676" i="8"/>
  <c r="M676" i="8"/>
  <c r="L677" i="8"/>
  <c r="M677" i="8"/>
  <c r="L678" i="8"/>
  <c r="M678" i="8"/>
  <c r="L679" i="8"/>
  <c r="M679" i="8"/>
  <c r="L680" i="8"/>
  <c r="M680" i="8"/>
  <c r="L681" i="8"/>
  <c r="M681" i="8"/>
  <c r="L682" i="8"/>
  <c r="M682" i="8"/>
  <c r="L683" i="8"/>
  <c r="M683" i="8"/>
  <c r="L684" i="8"/>
  <c r="M684" i="8"/>
  <c r="L685" i="8"/>
  <c r="M685" i="8"/>
  <c r="L686" i="8"/>
  <c r="M686" i="8"/>
  <c r="L687" i="8"/>
  <c r="M687" i="8"/>
  <c r="L688" i="8"/>
  <c r="M688" i="8"/>
  <c r="L689" i="8"/>
  <c r="M689" i="8"/>
  <c r="L690" i="8"/>
  <c r="M690" i="8"/>
  <c r="L691" i="8"/>
  <c r="M691" i="8"/>
  <c r="L692" i="8"/>
  <c r="M692" i="8"/>
  <c r="L693" i="8"/>
  <c r="M693" i="8"/>
  <c r="L694" i="8"/>
  <c r="M694" i="8"/>
  <c r="L695" i="8"/>
  <c r="M695" i="8"/>
  <c r="L696" i="8"/>
  <c r="M696" i="8"/>
  <c r="L697" i="8"/>
  <c r="M697" i="8"/>
  <c r="L698" i="8"/>
  <c r="M698" i="8"/>
  <c r="L699" i="8"/>
  <c r="M699" i="8"/>
  <c r="L700" i="8"/>
  <c r="M700" i="8"/>
  <c r="L701" i="8"/>
  <c r="M701" i="8"/>
  <c r="L702" i="8"/>
  <c r="M702" i="8"/>
  <c r="L703" i="8"/>
  <c r="M703" i="8"/>
  <c r="L704" i="8"/>
  <c r="M704" i="8"/>
  <c r="L705" i="8"/>
  <c r="M705" i="8"/>
  <c r="L706" i="8"/>
  <c r="M706" i="8"/>
  <c r="L707" i="8"/>
  <c r="M707" i="8"/>
  <c r="L708" i="8"/>
  <c r="M708" i="8"/>
  <c r="L709" i="8"/>
  <c r="M709" i="8"/>
  <c r="L710" i="8"/>
  <c r="M710" i="8"/>
  <c r="L711" i="8"/>
  <c r="M711" i="8"/>
  <c r="L712" i="8"/>
  <c r="M712" i="8"/>
  <c r="L713" i="8"/>
  <c r="M713" i="8"/>
  <c r="L714" i="8"/>
  <c r="M714" i="8"/>
  <c r="L715" i="8"/>
  <c r="M715" i="8"/>
  <c r="L716" i="8"/>
  <c r="M716" i="8"/>
  <c r="L717" i="8"/>
  <c r="M717" i="8"/>
  <c r="L718" i="8"/>
  <c r="M718" i="8"/>
  <c r="L719" i="8"/>
  <c r="M719" i="8"/>
  <c r="L720" i="8"/>
  <c r="M720" i="8"/>
  <c r="L721" i="8"/>
  <c r="M721" i="8"/>
  <c r="L722" i="8"/>
  <c r="M722" i="8"/>
  <c r="L723" i="8"/>
  <c r="M723" i="8"/>
  <c r="L724" i="8"/>
  <c r="M724" i="8"/>
  <c r="L725" i="8"/>
  <c r="M725" i="8"/>
  <c r="L726" i="8"/>
  <c r="M726" i="8"/>
  <c r="L727" i="8"/>
  <c r="M727" i="8"/>
  <c r="L728" i="8"/>
  <c r="M728" i="8"/>
  <c r="L729" i="8"/>
  <c r="M729" i="8"/>
  <c r="L730" i="8"/>
  <c r="M730" i="8"/>
  <c r="L731" i="8"/>
  <c r="M731" i="8"/>
  <c r="L732" i="8"/>
  <c r="M732" i="8"/>
  <c r="L733" i="8"/>
  <c r="M733" i="8"/>
  <c r="L734" i="8"/>
  <c r="M734" i="8"/>
  <c r="L735" i="8"/>
  <c r="M735" i="8"/>
  <c r="L736" i="8"/>
  <c r="M736" i="8"/>
  <c r="L737" i="8"/>
  <c r="M737" i="8"/>
  <c r="L738" i="8"/>
  <c r="M738" i="8"/>
  <c r="L739" i="8"/>
  <c r="M739" i="8"/>
  <c r="L740" i="8"/>
  <c r="M740" i="8"/>
  <c r="L741" i="8"/>
  <c r="M741" i="8"/>
  <c r="L742" i="8"/>
  <c r="M742" i="8"/>
  <c r="L743" i="8"/>
  <c r="M743" i="8"/>
  <c r="L744" i="8"/>
  <c r="M744" i="8"/>
  <c r="L745" i="8"/>
  <c r="M745" i="8"/>
  <c r="L746" i="8"/>
  <c r="M746" i="8"/>
  <c r="L747" i="8"/>
  <c r="M747" i="8"/>
  <c r="L748" i="8"/>
  <c r="M748" i="8"/>
  <c r="L749" i="8"/>
  <c r="M749" i="8"/>
  <c r="L750" i="8"/>
  <c r="M750" i="8"/>
  <c r="L751" i="8"/>
  <c r="M751" i="8"/>
  <c r="L752" i="8"/>
  <c r="M752" i="8"/>
  <c r="L753" i="8"/>
  <c r="M753" i="8"/>
  <c r="L754" i="8"/>
  <c r="M754" i="8"/>
  <c r="L755" i="8"/>
  <c r="M755" i="8"/>
  <c r="L756" i="8"/>
  <c r="M756" i="8"/>
  <c r="L757" i="8"/>
  <c r="M757" i="8"/>
  <c r="L758" i="8"/>
  <c r="M758" i="8"/>
  <c r="L759" i="8"/>
  <c r="M759" i="8"/>
  <c r="L760" i="8"/>
  <c r="M760" i="8"/>
  <c r="L761" i="8"/>
  <c r="M761" i="8"/>
  <c r="L762" i="8"/>
  <c r="M762" i="8"/>
  <c r="L763" i="8"/>
  <c r="M763" i="8"/>
  <c r="L764" i="8"/>
  <c r="M764" i="8"/>
  <c r="L765" i="8"/>
  <c r="M765" i="8"/>
  <c r="L766" i="8"/>
  <c r="M766" i="8"/>
  <c r="L767" i="8"/>
  <c r="M767" i="8"/>
  <c r="L768" i="8"/>
  <c r="M768" i="8"/>
  <c r="L769" i="8"/>
  <c r="M769" i="8"/>
  <c r="L770" i="8"/>
  <c r="M770" i="8"/>
  <c r="L771" i="8"/>
  <c r="M771" i="8"/>
  <c r="L772" i="8"/>
  <c r="M772" i="8"/>
  <c r="L773" i="8"/>
  <c r="M773" i="8"/>
  <c r="L774" i="8"/>
  <c r="M774" i="8"/>
  <c r="L775" i="8"/>
  <c r="M775" i="8"/>
  <c r="L776" i="8"/>
  <c r="M776" i="8"/>
  <c r="L777" i="8"/>
  <c r="M777" i="8"/>
  <c r="L778" i="8"/>
  <c r="M778" i="8"/>
  <c r="L779" i="8"/>
  <c r="M779" i="8"/>
  <c r="L780" i="8"/>
  <c r="M780" i="8"/>
  <c r="L781" i="8"/>
  <c r="M781" i="8"/>
  <c r="L782" i="8"/>
  <c r="M782" i="8"/>
  <c r="L71" i="8"/>
  <c r="M71" i="8"/>
  <c r="L72" i="8"/>
  <c r="M72" i="8"/>
  <c r="L73" i="8"/>
  <c r="M73" i="8"/>
  <c r="L74" i="8"/>
  <c r="M74" i="8"/>
  <c r="L75" i="8"/>
  <c r="M75" i="8"/>
  <c r="L76" i="8"/>
  <c r="M76" i="8"/>
  <c r="L77" i="8"/>
  <c r="M77" i="8"/>
  <c r="L78" i="8"/>
  <c r="M78" i="8"/>
  <c r="L79" i="8"/>
  <c r="M79" i="8"/>
  <c r="L80" i="8"/>
  <c r="M80" i="8"/>
  <c r="L81" i="8"/>
  <c r="M81" i="8"/>
  <c r="L53" i="8"/>
  <c r="M53" i="8"/>
  <c r="L54" i="8"/>
  <c r="M54" i="8"/>
  <c r="L55" i="8"/>
  <c r="M55" i="8"/>
  <c r="L56" i="8"/>
  <c r="M56" i="8"/>
  <c r="L57" i="8"/>
  <c r="M57" i="8"/>
  <c r="L58" i="8"/>
  <c r="M58" i="8"/>
  <c r="L59" i="8"/>
  <c r="M59" i="8"/>
  <c r="L60" i="8"/>
  <c r="M60" i="8"/>
  <c r="L61" i="8"/>
  <c r="M61" i="8"/>
  <c r="L62" i="8"/>
  <c r="M62" i="8"/>
  <c r="L63" i="8"/>
  <c r="M63" i="8"/>
  <c r="L64" i="8"/>
  <c r="M64" i="8"/>
  <c r="L65" i="8"/>
  <c r="M65" i="8"/>
  <c r="L66" i="8"/>
  <c r="M66" i="8"/>
  <c r="F81" i="12"/>
  <c r="F80" i="12"/>
  <c r="K357" i="8"/>
  <c r="K601" i="8"/>
  <c r="K593" i="8"/>
  <c r="K638" i="8"/>
  <c r="K401" i="8"/>
  <c r="K629" i="8"/>
  <c r="K623" i="8"/>
  <c r="K191" i="8"/>
  <c r="B80" i="12"/>
  <c r="F79" i="12"/>
  <c r="F58" i="12"/>
  <c r="F53" i="12"/>
  <c r="I739" i="8"/>
  <c r="I735" i="8"/>
  <c r="I707" i="8"/>
  <c r="I698" i="8"/>
  <c r="I692" i="8"/>
  <c r="I652" i="8"/>
  <c r="I642" i="8"/>
  <c r="I638" i="8"/>
  <c r="I623" i="8"/>
  <c r="I633" i="8"/>
  <c r="I629" i="8"/>
  <c r="I389" i="8"/>
  <c r="I357" i="8"/>
  <c r="H350" i="8"/>
  <c r="I336" i="8"/>
  <c r="I324" i="8"/>
  <c r="I318" i="8"/>
  <c r="I277" i="8"/>
  <c r="I276" i="8" s="1"/>
  <c r="I275" i="8" s="1"/>
  <c r="I274" i="8" s="1"/>
  <c r="K239" i="8"/>
  <c r="K238" i="8" s="1"/>
  <c r="K237" i="8" s="1"/>
  <c r="K236" i="8" s="1"/>
  <c r="L236" i="8" s="1"/>
  <c r="J239" i="8"/>
  <c r="J238" i="8" s="1"/>
  <c r="J237" i="8" s="1"/>
  <c r="J236" i="8" s="1"/>
  <c r="I239" i="8"/>
  <c r="I238" i="8" s="1"/>
  <c r="I237" i="8" s="1"/>
  <c r="I236" i="8" s="1"/>
  <c r="H239" i="8"/>
  <c r="H238" i="8" s="1"/>
  <c r="H237" i="8" s="1"/>
  <c r="H236" i="8" s="1"/>
  <c r="G239" i="8"/>
  <c r="G238" i="8" s="1"/>
  <c r="G237" i="8" s="1"/>
  <c r="G236" i="8" s="1"/>
  <c r="F239" i="8"/>
  <c r="F238" i="8" s="1"/>
  <c r="F237" i="8" s="1"/>
  <c r="F236" i="8" s="1"/>
  <c r="E239" i="8"/>
  <c r="E238" i="8" s="1"/>
  <c r="E237" i="8" s="1"/>
  <c r="E236" i="8" s="1"/>
  <c r="I228" i="8"/>
  <c r="I105" i="8"/>
  <c r="I104" i="8" s="1"/>
  <c r="I103" i="8" s="1"/>
  <c r="I102" i="8" s="1"/>
  <c r="I101" i="8" s="1"/>
  <c r="I93" i="8"/>
  <c r="I92" i="8" s="1"/>
  <c r="I87" i="8"/>
  <c r="F65" i="8"/>
  <c r="F64" i="8" s="1"/>
  <c r="F63" i="8" s="1"/>
  <c r="F62" i="8" s="1"/>
  <c r="F61" i="8" s="1"/>
  <c r="G65" i="8"/>
  <c r="G64" i="8" s="1"/>
  <c r="G63" i="8" s="1"/>
  <c r="G62" i="8" s="1"/>
  <c r="G61" i="8" s="1"/>
  <c r="H65" i="8"/>
  <c r="H64" i="8" s="1"/>
  <c r="H63" i="8" s="1"/>
  <c r="H62" i="8" s="1"/>
  <c r="H61" i="8" s="1"/>
  <c r="I65" i="8"/>
  <c r="I64" i="8" s="1"/>
  <c r="I63" i="8" s="1"/>
  <c r="I62" i="8" s="1"/>
  <c r="I61" i="8" s="1"/>
  <c r="F58" i="8"/>
  <c r="F57" i="8" s="1"/>
  <c r="F56" i="8" s="1"/>
  <c r="F55" i="8" s="1"/>
  <c r="F54" i="8" s="1"/>
  <c r="G58" i="8"/>
  <c r="G57" i="8" s="1"/>
  <c r="G56" i="8" s="1"/>
  <c r="G55" i="8" s="1"/>
  <c r="G54" i="8" s="1"/>
  <c r="H58" i="8"/>
  <c r="H57" i="8" s="1"/>
  <c r="H56" i="8" s="1"/>
  <c r="H55" i="8" s="1"/>
  <c r="H54" i="8" s="1"/>
  <c r="I58" i="8"/>
  <c r="I57" i="8" s="1"/>
  <c r="I56" i="8" s="1"/>
  <c r="I55" i="8" s="1"/>
  <c r="I54" i="8" s="1"/>
  <c r="D80" i="12"/>
  <c r="C80" i="12"/>
  <c r="C79" i="12"/>
  <c r="D79" i="12"/>
  <c r="D57" i="12"/>
  <c r="G120" i="2"/>
  <c r="G119" i="2" s="1"/>
  <c r="G57" i="2"/>
  <c r="M238" i="8" l="1"/>
  <c r="K214" i="8"/>
  <c r="L238" i="8"/>
  <c r="M237" i="8"/>
  <c r="L237" i="8"/>
  <c r="M239" i="8"/>
  <c r="M236" i="8"/>
  <c r="L239" i="8"/>
  <c r="I691" i="8"/>
  <c r="I690" i="8" s="1"/>
  <c r="I689" i="8" s="1"/>
  <c r="I637" i="8"/>
  <c r="I734" i="8"/>
  <c r="I733" i="8" s="1"/>
  <c r="I732" i="8" s="1"/>
  <c r="I317" i="8"/>
  <c r="I316" i="8" s="1"/>
  <c r="I315" i="8" s="1"/>
  <c r="G42" i="2"/>
  <c r="G15" i="2"/>
  <c r="E607" i="8"/>
  <c r="E463" i="8"/>
  <c r="E352" i="8"/>
  <c r="E341" i="8"/>
  <c r="E729" i="8"/>
  <c r="E720" i="8"/>
  <c r="E629" i="8"/>
  <c r="E623" i="8" s="1"/>
  <c r="E228" i="8"/>
  <c r="M214" i="8" l="1"/>
  <c r="L214" i="8"/>
  <c r="B79" i="12"/>
  <c r="B61" i="12"/>
  <c r="I61" i="12" s="1"/>
  <c r="B48" i="12"/>
  <c r="B38" i="12"/>
  <c r="G37" i="12"/>
  <c r="B28" i="12"/>
  <c r="F30" i="13"/>
  <c r="J14" i="11"/>
  <c r="J15" i="11"/>
  <c r="J16" i="11"/>
  <c r="J17" i="11"/>
  <c r="J20" i="11"/>
  <c r="J22" i="11"/>
  <c r="J24" i="11"/>
  <c r="J26" i="11"/>
  <c r="J28" i="11"/>
  <c r="I14" i="11"/>
  <c r="I15" i="11"/>
  <c r="I16" i="11"/>
  <c r="I17" i="11"/>
  <c r="I20" i="11"/>
  <c r="I22" i="11"/>
  <c r="I24" i="11"/>
  <c r="I26" i="11"/>
  <c r="I28" i="11"/>
  <c r="J10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5" i="12"/>
  <c r="J26" i="12"/>
  <c r="J27" i="12"/>
  <c r="J29" i="12"/>
  <c r="J30" i="12"/>
  <c r="J31" i="12"/>
  <c r="J32" i="12"/>
  <c r="J33" i="12"/>
  <c r="J35" i="12"/>
  <c r="J36" i="12"/>
  <c r="J37" i="12"/>
  <c r="J39" i="12"/>
  <c r="J40" i="12"/>
  <c r="J41" i="12"/>
  <c r="J42" i="12"/>
  <c r="J44" i="12"/>
  <c r="J45" i="12"/>
  <c r="J46" i="12"/>
  <c r="J47" i="12"/>
  <c r="J49" i="12"/>
  <c r="J50" i="12"/>
  <c r="J51" i="12"/>
  <c r="J52" i="12"/>
  <c r="J54" i="12"/>
  <c r="J55" i="12"/>
  <c r="J56" i="12"/>
  <c r="J57" i="12"/>
  <c r="J58" i="12"/>
  <c r="J59" i="12"/>
  <c r="J60" i="12"/>
  <c r="J61" i="12"/>
  <c r="J62" i="12"/>
  <c r="J63" i="12"/>
  <c r="J64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5" i="12"/>
  <c r="I26" i="12"/>
  <c r="I27" i="12"/>
  <c r="I29" i="12"/>
  <c r="I30" i="12"/>
  <c r="I31" i="12"/>
  <c r="I32" i="12"/>
  <c r="I33" i="12"/>
  <c r="I35" i="12"/>
  <c r="I36" i="12"/>
  <c r="I37" i="12"/>
  <c r="I39" i="12"/>
  <c r="I40" i="12"/>
  <c r="I41" i="12"/>
  <c r="I42" i="12"/>
  <c r="I44" i="12"/>
  <c r="I45" i="12"/>
  <c r="I46" i="12"/>
  <c r="I47" i="12"/>
  <c r="I49" i="12"/>
  <c r="I50" i="12"/>
  <c r="I51" i="12"/>
  <c r="I52" i="12"/>
  <c r="I54" i="12"/>
  <c r="I55" i="12"/>
  <c r="I56" i="12"/>
  <c r="I57" i="12"/>
  <c r="I58" i="12"/>
  <c r="I59" i="12"/>
  <c r="I60" i="12"/>
  <c r="I62" i="12"/>
  <c r="I63" i="12"/>
  <c r="I64" i="12"/>
  <c r="I66" i="12"/>
  <c r="I67" i="12"/>
  <c r="I68" i="12"/>
  <c r="I70" i="12"/>
  <c r="I71" i="12"/>
  <c r="I72" i="12"/>
  <c r="I73" i="12"/>
  <c r="I74" i="12"/>
  <c r="I75" i="12"/>
  <c r="I76" i="12"/>
  <c r="I77" i="12"/>
  <c r="I78" i="12"/>
  <c r="J9" i="12"/>
  <c r="I9" i="12"/>
  <c r="J80" i="12"/>
  <c r="F61" i="12"/>
  <c r="F65" i="12"/>
  <c r="J65" i="12" s="1"/>
  <c r="F11" i="12"/>
  <c r="J11" i="12" s="1"/>
  <c r="K93" i="8"/>
  <c r="K92" i="8" s="1"/>
  <c r="L94" i="8"/>
  <c r="M94" i="8"/>
  <c r="K28" i="13"/>
  <c r="J28" i="13"/>
  <c r="K10" i="13"/>
  <c r="K11" i="13"/>
  <c r="K13" i="13"/>
  <c r="K14" i="13"/>
  <c r="J10" i="13"/>
  <c r="J11" i="13"/>
  <c r="J13" i="13"/>
  <c r="J14" i="13"/>
  <c r="K58" i="2"/>
  <c r="K59" i="2"/>
  <c r="K60" i="2"/>
  <c r="K62" i="2"/>
  <c r="K64" i="2"/>
  <c r="K65" i="2"/>
  <c r="K66" i="2"/>
  <c r="K67" i="2"/>
  <c r="K68" i="2"/>
  <c r="K69" i="2"/>
  <c r="K70" i="2"/>
  <c r="K73" i="2"/>
  <c r="K74" i="2"/>
  <c r="K75" i="2"/>
  <c r="K76" i="2"/>
  <c r="K78" i="2"/>
  <c r="K79" i="2"/>
  <c r="K80" i="2"/>
  <c r="K81" i="2"/>
  <c r="K82" i="2"/>
  <c r="K83" i="2"/>
  <c r="K85" i="2"/>
  <c r="K86" i="2"/>
  <c r="K87" i="2"/>
  <c r="K88" i="2"/>
  <c r="K89" i="2"/>
  <c r="K90" i="2"/>
  <c r="K91" i="2"/>
  <c r="K92" i="2"/>
  <c r="K93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3" i="2"/>
  <c r="K114" i="2"/>
  <c r="K115" i="2"/>
  <c r="K116" i="2"/>
  <c r="K117" i="2"/>
  <c r="K118" i="2"/>
  <c r="K121" i="2"/>
  <c r="K124" i="2"/>
  <c r="K125" i="2"/>
  <c r="K126" i="2"/>
  <c r="K127" i="2"/>
  <c r="K128" i="2"/>
  <c r="K131" i="2"/>
  <c r="K133" i="2"/>
  <c r="K134" i="2"/>
  <c r="K138" i="2"/>
  <c r="K140" i="2"/>
  <c r="K141" i="2"/>
  <c r="K142" i="2"/>
  <c r="K143" i="2"/>
  <c r="K144" i="2"/>
  <c r="K145" i="2"/>
  <c r="K147" i="2"/>
  <c r="K148" i="2"/>
  <c r="K149" i="2"/>
  <c r="K150" i="2"/>
  <c r="K151" i="2"/>
  <c r="K152" i="2"/>
  <c r="K153" i="2"/>
  <c r="K154" i="2"/>
  <c r="K155" i="2"/>
  <c r="K158" i="2"/>
  <c r="J58" i="2"/>
  <c r="J59" i="2"/>
  <c r="J60" i="2"/>
  <c r="J62" i="2"/>
  <c r="J64" i="2"/>
  <c r="J65" i="2"/>
  <c r="J73" i="2"/>
  <c r="J74" i="2"/>
  <c r="J75" i="2"/>
  <c r="J76" i="2"/>
  <c r="J78" i="2"/>
  <c r="J79" i="2"/>
  <c r="J80" i="2"/>
  <c r="J81" i="2"/>
  <c r="J82" i="2"/>
  <c r="J83" i="2"/>
  <c r="J85" i="2"/>
  <c r="J86" i="2"/>
  <c r="J87" i="2"/>
  <c r="J88" i="2"/>
  <c r="J89" i="2"/>
  <c r="J90" i="2"/>
  <c r="J91" i="2"/>
  <c r="J92" i="2"/>
  <c r="J93" i="2"/>
  <c r="J95" i="2"/>
  <c r="J96" i="2"/>
  <c r="J97" i="2"/>
  <c r="J98" i="2"/>
  <c r="J99" i="2"/>
  <c r="J100" i="2"/>
  <c r="J101" i="2"/>
  <c r="J113" i="2"/>
  <c r="J114" i="2"/>
  <c r="J116" i="2"/>
  <c r="J120" i="2"/>
  <c r="J121" i="2"/>
  <c r="J124" i="2"/>
  <c r="J125" i="2"/>
  <c r="J126" i="2"/>
  <c r="J131" i="2"/>
  <c r="J133" i="2"/>
  <c r="J138" i="2"/>
  <c r="J140" i="2"/>
  <c r="J141" i="2"/>
  <c r="J142" i="2"/>
  <c r="J143" i="2"/>
  <c r="J144" i="2"/>
  <c r="J145" i="2"/>
  <c r="J147" i="2"/>
  <c r="J151" i="2"/>
  <c r="J152" i="2"/>
  <c r="J158" i="2"/>
  <c r="K12" i="2"/>
  <c r="K13" i="2"/>
  <c r="K16" i="2"/>
  <c r="K19" i="2"/>
  <c r="K20" i="2"/>
  <c r="K23" i="2"/>
  <c r="K24" i="2"/>
  <c r="K25" i="2"/>
  <c r="K28" i="2"/>
  <c r="K29" i="2"/>
  <c r="K31" i="2"/>
  <c r="K32" i="2"/>
  <c r="K33" i="2"/>
  <c r="K34" i="2"/>
  <c r="K37" i="2"/>
  <c r="K38" i="2"/>
  <c r="K43" i="2"/>
  <c r="K44" i="2"/>
  <c r="K45" i="2"/>
  <c r="K46" i="2"/>
  <c r="K47" i="2"/>
  <c r="K48" i="2"/>
  <c r="K49" i="2"/>
  <c r="J12" i="2"/>
  <c r="J13" i="2"/>
  <c r="J16" i="2"/>
  <c r="J19" i="2"/>
  <c r="J23" i="2"/>
  <c r="J28" i="2"/>
  <c r="J29" i="2"/>
  <c r="J31" i="2"/>
  <c r="J32" i="2"/>
  <c r="J37" i="2"/>
  <c r="J38" i="2"/>
  <c r="J43" i="2"/>
  <c r="J44" i="2"/>
  <c r="J47" i="2"/>
  <c r="I120" i="2"/>
  <c r="I119" i="2" s="1"/>
  <c r="I72" i="2"/>
  <c r="I57" i="2"/>
  <c r="I42" i="2"/>
  <c r="I15" i="2"/>
  <c r="K15" i="2" s="1"/>
  <c r="M88" i="8"/>
  <c r="M90" i="8"/>
  <c r="M91" i="8"/>
  <c r="L88" i="8"/>
  <c r="L90" i="8"/>
  <c r="L91" i="8"/>
  <c r="K652" i="8"/>
  <c r="K322" i="8"/>
  <c r="K318" i="8"/>
  <c r="K729" i="8"/>
  <c r="K633" i="8"/>
  <c r="K642" i="8"/>
  <c r="M14" i="8"/>
  <c r="M15" i="8"/>
  <c r="M16" i="8"/>
  <c r="M18" i="8"/>
  <c r="M19" i="8"/>
  <c r="M20" i="8"/>
  <c r="M21" i="8"/>
  <c r="M23" i="8"/>
  <c r="M25" i="8"/>
  <c r="M26" i="8"/>
  <c r="M27" i="8"/>
  <c r="M28" i="8"/>
  <c r="M29" i="8"/>
  <c r="M34" i="8"/>
  <c r="M35" i="8"/>
  <c r="M39" i="8"/>
  <c r="M44" i="8"/>
  <c r="M50" i="8"/>
  <c r="M52" i="8"/>
  <c r="M82" i="8"/>
  <c r="L14" i="8"/>
  <c r="L15" i="8"/>
  <c r="L16" i="8"/>
  <c r="L18" i="8"/>
  <c r="L19" i="8"/>
  <c r="L23" i="8"/>
  <c r="L25" i="8"/>
  <c r="L26" i="8"/>
  <c r="L28" i="8"/>
  <c r="L29" i="8"/>
  <c r="L34" i="8"/>
  <c r="L35" i="8"/>
  <c r="L39" i="8"/>
  <c r="L44" i="8"/>
  <c r="L50" i="8"/>
  <c r="L52" i="8"/>
  <c r="L82" i="8"/>
  <c r="K228" i="8"/>
  <c r="K87" i="8"/>
  <c r="M87" i="8" s="1"/>
  <c r="K389" i="8"/>
  <c r="E398" i="8"/>
  <c r="E346" i="8"/>
  <c r="E703" i="8"/>
  <c r="E596" i="8"/>
  <c r="E567" i="8"/>
  <c r="E565" i="8"/>
  <c r="E455" i="8"/>
  <c r="E451" i="8"/>
  <c r="E430" i="8"/>
  <c r="E427" i="8"/>
  <c r="E412" i="8"/>
  <c r="E389" i="8"/>
  <c r="J15" i="2" l="1"/>
  <c r="K120" i="2"/>
  <c r="K119" i="2"/>
  <c r="J119" i="2"/>
  <c r="I11" i="12"/>
  <c r="L93" i="8"/>
  <c r="M93" i="8"/>
  <c r="L92" i="8"/>
  <c r="M92" i="8"/>
  <c r="L87" i="8"/>
  <c r="E426" i="8"/>
  <c r="E450" i="8"/>
  <c r="I80" i="12"/>
  <c r="I79" i="12"/>
  <c r="E130" i="2"/>
  <c r="E57" i="2"/>
  <c r="J57" i="2" s="1"/>
  <c r="K57" i="2"/>
  <c r="I81" i="12" l="1"/>
  <c r="F11" i="2" l="1"/>
  <c r="F10" i="2" s="1"/>
  <c r="F18" i="2"/>
  <c r="F17" i="2" s="1"/>
  <c r="F22" i="2"/>
  <c r="F21" i="2" s="1"/>
  <c r="F27" i="2"/>
  <c r="F30" i="2"/>
  <c r="F36" i="2"/>
  <c r="F35" i="2" s="1"/>
  <c r="F42" i="2"/>
  <c r="F41" i="2" s="1"/>
  <c r="F40" i="2" s="1"/>
  <c r="F57" i="2"/>
  <c r="F61" i="2"/>
  <c r="F63" i="2"/>
  <c r="F72" i="2"/>
  <c r="F77" i="2"/>
  <c r="F84" i="2"/>
  <c r="F94" i="2"/>
  <c r="F112" i="2"/>
  <c r="F111" i="2" s="1"/>
  <c r="F123" i="2"/>
  <c r="F122" i="2" s="1"/>
  <c r="F132" i="2"/>
  <c r="F129" i="2" s="1"/>
  <c r="F137" i="2"/>
  <c r="F139" i="2"/>
  <c r="F146" i="2"/>
  <c r="F157" i="2"/>
  <c r="F156" i="2" s="1"/>
  <c r="F159" i="2" s="1"/>
  <c r="J79" i="12"/>
  <c r="I636" i="8"/>
  <c r="I635" i="8" s="1"/>
  <c r="I729" i="8"/>
  <c r="I728" i="8" s="1"/>
  <c r="I727" i="8" s="1"/>
  <c r="I726" i="8" s="1"/>
  <c r="F38" i="13"/>
  <c r="H35" i="13" s="1"/>
  <c r="I35" i="13" s="1"/>
  <c r="I38" i="13" s="1"/>
  <c r="I22" i="13"/>
  <c r="H22" i="13"/>
  <c r="G22" i="13"/>
  <c r="F22" i="13"/>
  <c r="I12" i="13"/>
  <c r="H12" i="13"/>
  <c r="G12" i="13"/>
  <c r="F12" i="13"/>
  <c r="I9" i="13"/>
  <c r="H9" i="13"/>
  <c r="G9" i="13"/>
  <c r="K9" i="13" s="1"/>
  <c r="F9" i="13"/>
  <c r="J9" i="13" s="1"/>
  <c r="D48" i="12"/>
  <c r="G21" i="11"/>
  <c r="H21" i="11"/>
  <c r="J12" i="13" l="1"/>
  <c r="K12" i="13"/>
  <c r="F26" i="2"/>
  <c r="F9" i="2" s="1"/>
  <c r="F50" i="2" s="1"/>
  <c r="F136" i="2"/>
  <c r="F135" i="2" s="1"/>
  <c r="F71" i="2"/>
  <c r="F56" i="2"/>
  <c r="F14" i="2"/>
  <c r="I15" i="13"/>
  <c r="I23" i="13" s="1"/>
  <c r="F15" i="13"/>
  <c r="G15" i="13"/>
  <c r="H15" i="13"/>
  <c r="H23" i="13" s="1"/>
  <c r="H29" i="13" s="1"/>
  <c r="H26" i="12"/>
  <c r="H27" i="12"/>
  <c r="G26" i="12"/>
  <c r="D28" i="12"/>
  <c r="E28" i="12"/>
  <c r="F28" i="12"/>
  <c r="D24" i="12"/>
  <c r="E24" i="12"/>
  <c r="F24" i="12"/>
  <c r="D53" i="12"/>
  <c r="E53" i="12"/>
  <c r="E48" i="12"/>
  <c r="F48" i="12"/>
  <c r="J48" i="12" s="1"/>
  <c r="D43" i="12"/>
  <c r="E43" i="12"/>
  <c r="F43" i="12"/>
  <c r="J81" i="12"/>
  <c r="E81" i="12"/>
  <c r="E80" i="12"/>
  <c r="E79" i="12"/>
  <c r="H37" i="12"/>
  <c r="H36" i="12"/>
  <c r="G36" i="12"/>
  <c r="D38" i="12"/>
  <c r="J38" i="12" s="1"/>
  <c r="E38" i="12"/>
  <c r="F38" i="12"/>
  <c r="D34" i="12"/>
  <c r="E34" i="12"/>
  <c r="F34" i="12"/>
  <c r="G33" i="12"/>
  <c r="H139" i="2"/>
  <c r="I139" i="2"/>
  <c r="I157" i="2"/>
  <c r="I156" i="2" s="1"/>
  <c r="H130" i="2"/>
  <c r="I130" i="2"/>
  <c r="G130" i="2"/>
  <c r="I607" i="8"/>
  <c r="I606" i="8" s="1"/>
  <c r="I605" i="8" s="1"/>
  <c r="I596" i="8"/>
  <c r="J596" i="8"/>
  <c r="I593" i="8"/>
  <c r="I584" i="8"/>
  <c r="I581" i="8"/>
  <c r="J581" i="8"/>
  <c r="K581" i="8"/>
  <c r="I576" i="8"/>
  <c r="I572" i="8"/>
  <c r="J565" i="8"/>
  <c r="K565" i="8"/>
  <c r="I565" i="8"/>
  <c r="J567" i="8"/>
  <c r="K567" i="8"/>
  <c r="I567" i="8"/>
  <c r="I363" i="8"/>
  <c r="I356" i="8" s="1"/>
  <c r="J363" i="8"/>
  <c r="K363" i="8"/>
  <c r="I747" i="8"/>
  <c r="J744" i="8"/>
  <c r="K744" i="8"/>
  <c r="I744" i="8"/>
  <c r="I373" i="8"/>
  <c r="I371" i="8"/>
  <c r="I368" i="8"/>
  <c r="I660" i="8"/>
  <c r="I659" i="8" s="1"/>
  <c r="J660" i="8"/>
  <c r="K660" i="8"/>
  <c r="I657" i="8"/>
  <c r="J657" i="8"/>
  <c r="K657" i="8"/>
  <c r="I655" i="8"/>
  <c r="J655" i="8"/>
  <c r="K655" i="8"/>
  <c r="J652" i="8"/>
  <c r="I556" i="8"/>
  <c r="I549" i="8" s="1"/>
  <c r="I548" i="8" s="1"/>
  <c r="I547" i="8" s="1"/>
  <c r="J556" i="8"/>
  <c r="K556" i="8"/>
  <c r="I445" i="8"/>
  <c r="J445" i="8"/>
  <c r="K445" i="8"/>
  <c r="I440" i="8"/>
  <c r="J440" i="8"/>
  <c r="K440" i="8"/>
  <c r="K434" i="8"/>
  <c r="J434" i="8"/>
  <c r="J426" i="8" s="1"/>
  <c r="J425" i="8" s="1"/>
  <c r="J424" i="8" s="1"/>
  <c r="I434" i="8"/>
  <c r="I426" i="8" s="1"/>
  <c r="I425" i="8" s="1"/>
  <c r="I424" i="8" s="1"/>
  <c r="H434" i="8"/>
  <c r="H426" i="8" s="1"/>
  <c r="H425" i="8" s="1"/>
  <c r="H424" i="8" s="1"/>
  <c r="G434" i="8"/>
  <c r="G426" i="8" s="1"/>
  <c r="G425" i="8" s="1"/>
  <c r="G424" i="8" s="1"/>
  <c r="F434" i="8"/>
  <c r="F426" i="8" s="1"/>
  <c r="F425" i="8" s="1"/>
  <c r="F424" i="8" s="1"/>
  <c r="E434" i="8"/>
  <c r="E425" i="8" s="1"/>
  <c r="E424" i="8" s="1"/>
  <c r="I422" i="8"/>
  <c r="J422" i="8"/>
  <c r="K422" i="8"/>
  <c r="I420" i="8"/>
  <c r="J420" i="8"/>
  <c r="K420" i="8"/>
  <c r="I416" i="8"/>
  <c r="J412" i="8"/>
  <c r="K412" i="8"/>
  <c r="I412" i="8"/>
  <c r="I781" i="8"/>
  <c r="I780" i="8" s="1"/>
  <c r="I779" i="8" s="1"/>
  <c r="J781" i="8"/>
  <c r="J780" i="8" s="1"/>
  <c r="J779" i="8" s="1"/>
  <c r="K781" i="8"/>
  <c r="I777" i="8"/>
  <c r="I776" i="8" s="1"/>
  <c r="I775" i="8" s="1"/>
  <c r="J777" i="8"/>
  <c r="J776" i="8" s="1"/>
  <c r="J775" i="8" s="1"/>
  <c r="K777" i="8"/>
  <c r="I768" i="8"/>
  <c r="J768" i="8"/>
  <c r="K768" i="8"/>
  <c r="I771" i="8"/>
  <c r="I770" i="8" s="1"/>
  <c r="I764" i="8" s="1"/>
  <c r="I763" i="8" s="1"/>
  <c r="I762" i="8" s="1"/>
  <c r="J703" i="8"/>
  <c r="K703" i="8"/>
  <c r="I703" i="8"/>
  <c r="I702" i="8" s="1"/>
  <c r="I448" i="8"/>
  <c r="I457" i="8"/>
  <c r="I483" i="8"/>
  <c r="I482" i="8" s="1"/>
  <c r="I481" i="8" s="1"/>
  <c r="I480" i="8" s="1"/>
  <c r="J398" i="8"/>
  <c r="K398" i="8"/>
  <c r="I398" i="8"/>
  <c r="I397" i="8" s="1"/>
  <c r="I395" i="8"/>
  <c r="I393" i="8"/>
  <c r="J393" i="8"/>
  <c r="K393" i="8"/>
  <c r="I352" i="8"/>
  <c r="I351" i="8" s="1"/>
  <c r="I350" i="8" s="1"/>
  <c r="I349" i="8" s="1"/>
  <c r="E351" i="8"/>
  <c r="G352" i="8"/>
  <c r="G351" i="8" s="1"/>
  <c r="G350" i="8" s="1"/>
  <c r="K352" i="8"/>
  <c r="J352" i="8"/>
  <c r="J351" i="8" s="1"/>
  <c r="J350" i="8" s="1"/>
  <c r="H352" i="8"/>
  <c r="F352" i="8"/>
  <c r="F351" i="8" s="1"/>
  <c r="F350" i="8" s="1"/>
  <c r="I341" i="8"/>
  <c r="I331" i="8" s="1"/>
  <c r="I327" i="8" s="1"/>
  <c r="I720" i="8"/>
  <c r="I719" i="8" s="1"/>
  <c r="I718" i="8" s="1"/>
  <c r="I717" i="8" s="1"/>
  <c r="J312" i="8"/>
  <c r="K312" i="8"/>
  <c r="I312" i="8"/>
  <c r="I311" i="8" s="1"/>
  <c r="I310" i="8" s="1"/>
  <c r="I309" i="8" s="1"/>
  <c r="J623" i="8"/>
  <c r="I620" i="8"/>
  <c r="I619" i="8" s="1"/>
  <c r="I306" i="8"/>
  <c r="I303" i="8"/>
  <c r="J303" i="8"/>
  <c r="K303" i="8"/>
  <c r="J712" i="8"/>
  <c r="K712" i="8"/>
  <c r="I715" i="8"/>
  <c r="I712" i="8"/>
  <c r="I271" i="8"/>
  <c r="I270" i="8" s="1"/>
  <c r="I267" i="8"/>
  <c r="I259" i="8"/>
  <c r="I255" i="8"/>
  <c r="I248" i="8"/>
  <c r="I247" i="8" s="1"/>
  <c r="I243" i="8" s="1"/>
  <c r="I242" i="8" s="1"/>
  <c r="I241" i="8" s="1"/>
  <c r="F234" i="8"/>
  <c r="F233" i="8" s="1"/>
  <c r="F232" i="8" s="1"/>
  <c r="G234" i="8"/>
  <c r="G233" i="8" s="1"/>
  <c r="G232" i="8" s="1"/>
  <c r="H234" i="8"/>
  <c r="H233" i="8" s="1"/>
  <c r="H232" i="8" s="1"/>
  <c r="I234" i="8"/>
  <c r="I233" i="8" s="1"/>
  <c r="I232" i="8" s="1"/>
  <c r="I231" i="8" s="1"/>
  <c r="J234" i="8"/>
  <c r="J233" i="8" s="1"/>
  <c r="J232" i="8" s="1"/>
  <c r="K234" i="8"/>
  <c r="I223" i="8"/>
  <c r="I212" i="8"/>
  <c r="I211" i="8" s="1"/>
  <c r="I210" i="8" s="1"/>
  <c r="I205" i="8"/>
  <c r="I204" i="8" s="1"/>
  <c r="I203" i="8" s="1"/>
  <c r="I202" i="8" s="1"/>
  <c r="I201" i="8" s="1"/>
  <c r="I200" i="8" s="1"/>
  <c r="I198" i="8"/>
  <c r="I197" i="8" s="1"/>
  <c r="I196" i="8" s="1"/>
  <c r="I195" i="8" s="1"/>
  <c r="I194" i="8" s="1"/>
  <c r="I193" i="8" s="1"/>
  <c r="K187" i="8"/>
  <c r="K186" i="8" s="1"/>
  <c r="J187" i="8"/>
  <c r="J186" i="8" s="1"/>
  <c r="I187" i="8"/>
  <c r="I186" i="8" s="1"/>
  <c r="I184" i="8"/>
  <c r="I182" i="8"/>
  <c r="I180" i="8"/>
  <c r="J172" i="8"/>
  <c r="K172" i="8"/>
  <c r="I172" i="8"/>
  <c r="I171" i="8" s="1"/>
  <c r="I169" i="8"/>
  <c r="I167" i="8"/>
  <c r="I165" i="8"/>
  <c r="E123" i="8"/>
  <c r="F123" i="8"/>
  <c r="G123" i="8"/>
  <c r="H123" i="8"/>
  <c r="J123" i="8"/>
  <c r="K123" i="8"/>
  <c r="E125" i="8"/>
  <c r="F125" i="8"/>
  <c r="G125" i="8"/>
  <c r="H125" i="8"/>
  <c r="J125" i="8"/>
  <c r="K125" i="8"/>
  <c r="E127" i="8"/>
  <c r="F127" i="8"/>
  <c r="G127" i="8"/>
  <c r="H127" i="8"/>
  <c r="J127" i="8"/>
  <c r="K127" i="8"/>
  <c r="E130" i="8"/>
  <c r="E129" i="8" s="1"/>
  <c r="F130" i="8"/>
  <c r="F129" i="8" s="1"/>
  <c r="G130" i="8"/>
  <c r="G129" i="8" s="1"/>
  <c r="H130" i="8"/>
  <c r="H129" i="8" s="1"/>
  <c r="J130" i="8"/>
  <c r="J129" i="8" s="1"/>
  <c r="K130" i="8"/>
  <c r="K129" i="8" s="1"/>
  <c r="H187" i="8"/>
  <c r="H186" i="8" s="1"/>
  <c r="G187" i="8"/>
  <c r="G186" i="8" s="1"/>
  <c r="F187" i="8"/>
  <c r="F186" i="8" s="1"/>
  <c r="E187" i="8"/>
  <c r="E186" i="8" s="1"/>
  <c r="K184" i="8"/>
  <c r="J184" i="8"/>
  <c r="H184" i="8"/>
  <c r="G184" i="8"/>
  <c r="F184" i="8"/>
  <c r="E184" i="8"/>
  <c r="K182" i="8"/>
  <c r="J182" i="8"/>
  <c r="H182" i="8"/>
  <c r="G182" i="8"/>
  <c r="F182" i="8"/>
  <c r="E182" i="8"/>
  <c r="K180" i="8"/>
  <c r="J180" i="8"/>
  <c r="H180" i="8"/>
  <c r="G180" i="8"/>
  <c r="F180" i="8"/>
  <c r="E180" i="8"/>
  <c r="I117" i="8"/>
  <c r="I116" i="8" s="1"/>
  <c r="I115" i="8" s="1"/>
  <c r="I114" i="8" s="1"/>
  <c r="I113" i="8" s="1"/>
  <c r="I89" i="8"/>
  <c r="I81" i="8"/>
  <c r="I79" i="8"/>
  <c r="J79" i="8"/>
  <c r="K79" i="8"/>
  <c r="I75" i="8"/>
  <c r="I71" i="8"/>
  <c r="I51" i="8"/>
  <c r="I49" i="8"/>
  <c r="I43" i="8"/>
  <c r="I42" i="8" s="1"/>
  <c r="I41" i="8" s="1"/>
  <c r="I40" i="8" s="1"/>
  <c r="I38" i="8"/>
  <c r="I37" i="8" s="1"/>
  <c r="I31" i="8"/>
  <c r="K24" i="8"/>
  <c r="I22" i="8"/>
  <c r="I17" i="8"/>
  <c r="I13" i="8"/>
  <c r="M24" i="8" l="1"/>
  <c r="J43" i="12"/>
  <c r="J34" i="12"/>
  <c r="J28" i="12"/>
  <c r="J24" i="12"/>
  <c r="K130" i="2"/>
  <c r="J130" i="2"/>
  <c r="I29" i="13"/>
  <c r="J29" i="13" s="1"/>
  <c r="J23" i="13"/>
  <c r="E345" i="8"/>
  <c r="E350" i="8"/>
  <c r="I222" i="8"/>
  <c r="I221" i="8" s="1"/>
  <c r="I216" i="8" s="1"/>
  <c r="I215" i="8" s="1"/>
  <c r="I214" i="8" s="1"/>
  <c r="I86" i="8"/>
  <c r="G23" i="13"/>
  <c r="K15" i="13"/>
  <c r="J15" i="13"/>
  <c r="J53" i="12"/>
  <c r="F55" i="2"/>
  <c r="F160" i="2" s="1"/>
  <c r="K351" i="8"/>
  <c r="K350" i="8" s="1"/>
  <c r="K349" i="8" s="1"/>
  <c r="M36" i="8"/>
  <c r="L36" i="8"/>
  <c r="K780" i="8"/>
  <c r="K426" i="8"/>
  <c r="K171" i="8"/>
  <c r="K776" i="8"/>
  <c r="M30" i="8"/>
  <c r="L30" i="8"/>
  <c r="K233" i="8"/>
  <c r="I30" i="13"/>
  <c r="J30" i="13" s="1"/>
  <c r="H30" i="13"/>
  <c r="H81" i="12"/>
  <c r="I209" i="8"/>
  <c r="I208" i="8" s="1"/>
  <c r="I207" i="8" s="1"/>
  <c r="G179" i="8"/>
  <c r="G178" i="8" s="1"/>
  <c r="G177" i="8" s="1"/>
  <c r="G176" i="8" s="1"/>
  <c r="I564" i="8"/>
  <c r="I439" i="8"/>
  <c r="I438" i="8" s="1"/>
  <c r="I437" i="8" s="1"/>
  <c r="I436" i="8" s="1"/>
  <c r="J564" i="8"/>
  <c r="K564" i="8"/>
  <c r="I592" i="8"/>
  <c r="I591" i="8" s="1"/>
  <c r="I590" i="8" s="1"/>
  <c r="I355" i="8"/>
  <c r="I354" i="8" s="1"/>
  <c r="I651" i="8"/>
  <c r="I650" i="8" s="1"/>
  <c r="I649" i="8" s="1"/>
  <c r="I743" i="8"/>
  <c r="I742" i="8" s="1"/>
  <c r="I741" i="8" s="1"/>
  <c r="I571" i="8"/>
  <c r="I367" i="8"/>
  <c r="I366" i="8" s="1"/>
  <c r="I365" i="8" s="1"/>
  <c r="E179" i="8"/>
  <c r="E178" i="8" s="1"/>
  <c r="E177" i="8" s="1"/>
  <c r="E176" i="8" s="1"/>
  <c r="K651" i="8"/>
  <c r="J651" i="8"/>
  <c r="J179" i="8"/>
  <c r="J178" i="8" s="1"/>
  <c r="I447" i="8"/>
  <c r="I701" i="8"/>
  <c r="I700" i="8" s="1"/>
  <c r="I774" i="8"/>
  <c r="I773" i="8" s="1"/>
  <c r="I411" i="8"/>
  <c r="I410" i="8" s="1"/>
  <c r="I409" i="8" s="1"/>
  <c r="I408" i="8" s="1"/>
  <c r="I326" i="8"/>
  <c r="I388" i="8"/>
  <c r="I387" i="8" s="1"/>
  <c r="I386" i="8" s="1"/>
  <c r="I375" i="8" s="1"/>
  <c r="I711" i="8"/>
  <c r="I710" i="8" s="1"/>
  <c r="I709" i="8" s="1"/>
  <c r="I300" i="8"/>
  <c r="I299" i="8" s="1"/>
  <c r="I298" i="8" s="1"/>
  <c r="I254" i="8"/>
  <c r="I253" i="8" s="1"/>
  <c r="I252" i="8" s="1"/>
  <c r="I618" i="8"/>
  <c r="I617" i="8" s="1"/>
  <c r="I179" i="8"/>
  <c r="I178" i="8" s="1"/>
  <c r="I177" i="8" s="1"/>
  <c r="I176" i="8" s="1"/>
  <c r="I164" i="8"/>
  <c r="I163" i="8" s="1"/>
  <c r="I162" i="8" s="1"/>
  <c r="I161" i="8" s="1"/>
  <c r="K179" i="8"/>
  <c r="K122" i="8"/>
  <c r="K121" i="8" s="1"/>
  <c r="K120" i="8" s="1"/>
  <c r="K119" i="8" s="1"/>
  <c r="F122" i="8"/>
  <c r="F121" i="8" s="1"/>
  <c r="F120" i="8" s="1"/>
  <c r="F119" i="8" s="1"/>
  <c r="E122" i="8"/>
  <c r="E121" i="8" s="1"/>
  <c r="E120" i="8" s="1"/>
  <c r="E119" i="8" s="1"/>
  <c r="J122" i="8"/>
  <c r="J121" i="8" s="1"/>
  <c r="J120" i="8" s="1"/>
  <c r="J119" i="8" s="1"/>
  <c r="H122" i="8"/>
  <c r="H121" i="8" s="1"/>
  <c r="H120" i="8" s="1"/>
  <c r="H119" i="8" s="1"/>
  <c r="G122" i="8"/>
  <c r="G121" i="8" s="1"/>
  <c r="G120" i="8" s="1"/>
  <c r="G119" i="8" s="1"/>
  <c r="F179" i="8"/>
  <c r="F178" i="8" s="1"/>
  <c r="F177" i="8" s="1"/>
  <c r="F176" i="8" s="1"/>
  <c r="H179" i="8"/>
  <c r="H178" i="8" s="1"/>
  <c r="H177" i="8" s="1"/>
  <c r="H176" i="8" s="1"/>
  <c r="I70" i="8"/>
  <c r="I69" i="8" s="1"/>
  <c r="I68" i="8" s="1"/>
  <c r="I67" i="8" s="1"/>
  <c r="K31" i="8"/>
  <c r="I48" i="8"/>
  <c r="I47" i="8" s="1"/>
  <c r="I46" i="8" s="1"/>
  <c r="I45" i="8" s="1"/>
  <c r="J31" i="8"/>
  <c r="I12" i="8"/>
  <c r="I11" i="8" s="1"/>
  <c r="I10" i="8" s="1"/>
  <c r="I9" i="8" s="1"/>
  <c r="C48" i="12"/>
  <c r="C81" i="12"/>
  <c r="C28" i="12"/>
  <c r="J17" i="8"/>
  <c r="E78" i="12"/>
  <c r="C78" i="12"/>
  <c r="B78" i="12"/>
  <c r="H77" i="12"/>
  <c r="H76" i="12"/>
  <c r="E74" i="12"/>
  <c r="C74" i="12"/>
  <c r="B74" i="12"/>
  <c r="H73" i="12"/>
  <c r="H72" i="12"/>
  <c r="E69" i="12"/>
  <c r="C69" i="12"/>
  <c r="B69" i="12"/>
  <c r="I69" i="12" s="1"/>
  <c r="E65" i="12"/>
  <c r="C65" i="12"/>
  <c r="B65" i="12"/>
  <c r="I65" i="12" s="1"/>
  <c r="G64" i="12"/>
  <c r="G63" i="12"/>
  <c r="E58" i="12"/>
  <c r="C58" i="12"/>
  <c r="B58" i="12"/>
  <c r="G55" i="12"/>
  <c r="G81" i="12" s="1"/>
  <c r="C53" i="12"/>
  <c r="B53" i="12"/>
  <c r="I53" i="12" s="1"/>
  <c r="H52" i="12"/>
  <c r="G52" i="12"/>
  <c r="H51" i="12"/>
  <c r="G51" i="12"/>
  <c r="I48" i="12"/>
  <c r="G46" i="12"/>
  <c r="C43" i="12"/>
  <c r="B43" i="12"/>
  <c r="I43" i="12" s="1"/>
  <c r="H42" i="12"/>
  <c r="G42" i="12"/>
  <c r="H41" i="12"/>
  <c r="G41" i="12"/>
  <c r="C38" i="12"/>
  <c r="C34" i="12"/>
  <c r="B34" i="12"/>
  <c r="H33" i="12"/>
  <c r="H32" i="12"/>
  <c r="G32" i="12"/>
  <c r="C24" i="12"/>
  <c r="B24" i="12"/>
  <c r="H23" i="12"/>
  <c r="G23" i="12"/>
  <c r="H22" i="12"/>
  <c r="G22" i="12"/>
  <c r="E15" i="12"/>
  <c r="C15" i="12"/>
  <c r="E11" i="12"/>
  <c r="C11" i="12"/>
  <c r="H10" i="12"/>
  <c r="G10" i="12"/>
  <c r="H9" i="12"/>
  <c r="G9" i="12"/>
  <c r="I85" i="8" l="1"/>
  <c r="I84" i="8" s="1"/>
  <c r="I83" i="8" s="1"/>
  <c r="I60" i="8" s="1"/>
  <c r="K23" i="13"/>
  <c r="G38" i="12"/>
  <c r="I38" i="12"/>
  <c r="G34" i="12"/>
  <c r="I34" i="12"/>
  <c r="G28" i="12"/>
  <c r="I28" i="12"/>
  <c r="G24" i="12"/>
  <c r="I24" i="12"/>
  <c r="K425" i="8"/>
  <c r="K178" i="8"/>
  <c r="K779" i="8"/>
  <c r="M31" i="8"/>
  <c r="K775" i="8"/>
  <c r="K232" i="8"/>
  <c r="I616" i="8"/>
  <c r="H79" i="12"/>
  <c r="G80" i="12"/>
  <c r="H80" i="12"/>
  <c r="G79" i="12"/>
  <c r="I563" i="8"/>
  <c r="I562" i="8" s="1"/>
  <c r="I546" i="8" s="1"/>
  <c r="I688" i="8"/>
  <c r="I251" i="8"/>
  <c r="J177" i="8"/>
  <c r="J176" i="8" s="1"/>
  <c r="I8" i="8"/>
  <c r="G58" i="12"/>
  <c r="G53" i="12"/>
  <c r="I250" i="8" l="1"/>
  <c r="K30" i="13"/>
  <c r="K29" i="13"/>
  <c r="K177" i="8"/>
  <c r="K176" i="8" s="1"/>
  <c r="K424" i="8"/>
  <c r="C19" i="11"/>
  <c r="C23" i="11"/>
  <c r="I23" i="11" s="1"/>
  <c r="C16" i="11"/>
  <c r="C21" i="11"/>
  <c r="I21" i="11" s="1"/>
  <c r="E71" i="8"/>
  <c r="E633" i="8"/>
  <c r="E660" i="8"/>
  <c r="E506" i="8"/>
  <c r="E504" i="8"/>
  <c r="E357" i="8"/>
  <c r="E245" i="8"/>
  <c r="E244" i="8" s="1"/>
  <c r="E234" i="8"/>
  <c r="K231" i="8"/>
  <c r="J231" i="8"/>
  <c r="H231" i="8"/>
  <c r="G231" i="8"/>
  <c r="F231" i="8"/>
  <c r="E223" i="8"/>
  <c r="E222" i="8" s="1"/>
  <c r="E219" i="8"/>
  <c r="E218" i="8" s="1"/>
  <c r="E217" i="8" s="1"/>
  <c r="H27" i="11"/>
  <c r="H25" i="11"/>
  <c r="H23" i="11"/>
  <c r="H19" i="11"/>
  <c r="H13" i="11"/>
  <c r="H12" i="11" s="1"/>
  <c r="F13" i="8"/>
  <c r="F17" i="8"/>
  <c r="F22" i="8"/>
  <c r="F31" i="8"/>
  <c r="F38" i="8"/>
  <c r="F37" i="8" s="1"/>
  <c r="F43" i="8"/>
  <c r="F42" i="8" s="1"/>
  <c r="F41" i="8" s="1"/>
  <c r="F40" i="8" s="1"/>
  <c r="F49" i="8"/>
  <c r="F51" i="8"/>
  <c r="F71" i="8"/>
  <c r="F75" i="8"/>
  <c r="F79" i="8"/>
  <c r="F81" i="8"/>
  <c r="F89" i="8"/>
  <c r="F86" i="8" s="1"/>
  <c r="F85" i="8" s="1"/>
  <c r="F84" i="8" s="1"/>
  <c r="F83" i="8" s="1"/>
  <c r="F99" i="8"/>
  <c r="F98" i="8" s="1"/>
  <c r="F97" i="8" s="1"/>
  <c r="F96" i="8" s="1"/>
  <c r="F95" i="8" s="1"/>
  <c r="F105" i="8"/>
  <c r="F104" i="8" s="1"/>
  <c r="F103" i="8" s="1"/>
  <c r="F102" i="8" s="1"/>
  <c r="F101" i="8" s="1"/>
  <c r="F111" i="8"/>
  <c r="F110" i="8" s="1"/>
  <c r="F109" i="8" s="1"/>
  <c r="F108" i="8" s="1"/>
  <c r="F107" i="8" s="1"/>
  <c r="F117" i="8"/>
  <c r="F116" i="8" s="1"/>
  <c r="F115" i="8" s="1"/>
  <c r="F114" i="8" s="1"/>
  <c r="F113" i="8" s="1"/>
  <c r="F137" i="8"/>
  <c r="F139" i="8"/>
  <c r="F141" i="8"/>
  <c r="F144" i="8"/>
  <c r="F143" i="8" s="1"/>
  <c r="F151" i="8"/>
  <c r="F153" i="8"/>
  <c r="F155" i="8"/>
  <c r="F158" i="8"/>
  <c r="F157" i="8" s="1"/>
  <c r="F165" i="8"/>
  <c r="F167" i="8"/>
  <c r="F169" i="8"/>
  <c r="F172" i="8"/>
  <c r="F171" i="8" s="1"/>
  <c r="F198" i="8"/>
  <c r="F197" i="8" s="1"/>
  <c r="F196" i="8" s="1"/>
  <c r="F195" i="8" s="1"/>
  <c r="F194" i="8" s="1"/>
  <c r="F193" i="8" s="1"/>
  <c r="F205" i="8"/>
  <c r="F204" i="8" s="1"/>
  <c r="F203" i="8" s="1"/>
  <c r="F202" i="8" s="1"/>
  <c r="F201" i="8" s="1"/>
  <c r="F200" i="8" s="1"/>
  <c r="F212" i="8"/>
  <c r="F211" i="8" s="1"/>
  <c r="F210" i="8" s="1"/>
  <c r="F209" i="8" s="1"/>
  <c r="F208" i="8" s="1"/>
  <c r="F207" i="8" s="1"/>
  <c r="F223" i="8"/>
  <c r="F222" i="8" s="1"/>
  <c r="F221" i="8" s="1"/>
  <c r="F216" i="8" s="1"/>
  <c r="F215" i="8" s="1"/>
  <c r="F248" i="8"/>
  <c r="F247" i="8" s="1"/>
  <c r="F243" i="8" s="1"/>
  <c r="F242" i="8" s="1"/>
  <c r="F241" i="8" s="1"/>
  <c r="F255" i="8"/>
  <c r="F259" i="8"/>
  <c r="F264" i="8"/>
  <c r="F267" i="8"/>
  <c r="F271" i="8"/>
  <c r="F270" i="8" s="1"/>
  <c r="F277" i="8"/>
  <c r="F281" i="8"/>
  <c r="F286" i="8"/>
  <c r="F288" i="8"/>
  <c r="F295" i="8"/>
  <c r="F294" i="8" s="1"/>
  <c r="F301" i="8"/>
  <c r="F303" i="8"/>
  <c r="F306" i="8"/>
  <c r="F312" i="8"/>
  <c r="F311" i="8" s="1"/>
  <c r="F310" i="8" s="1"/>
  <c r="F309" i="8" s="1"/>
  <c r="F324" i="8"/>
  <c r="F317" i="8" s="1"/>
  <c r="F316" i="8" s="1"/>
  <c r="F315" i="8" s="1"/>
  <c r="F329" i="8"/>
  <c r="F328" i="8" s="1"/>
  <c r="F332" i="8"/>
  <c r="F334" i="8"/>
  <c r="F336" i="8"/>
  <c r="F341" i="8"/>
  <c r="F346" i="8"/>
  <c r="F345" i="8" s="1"/>
  <c r="F357" i="8"/>
  <c r="F360" i="8"/>
  <c r="F363" i="8"/>
  <c r="F368" i="8"/>
  <c r="F371" i="8"/>
  <c r="F367" i="8" s="1"/>
  <c r="F366" i="8" s="1"/>
  <c r="F365" i="8" s="1"/>
  <c r="F379" i="8"/>
  <c r="F381" i="8"/>
  <c r="F383" i="8"/>
  <c r="F389" i="8"/>
  <c r="F393" i="8"/>
  <c r="F395" i="8"/>
  <c r="F398" i="8"/>
  <c r="F401" i="8"/>
  <c r="F406" i="8"/>
  <c r="F405" i="8" s="1"/>
  <c r="F412" i="8"/>
  <c r="F416" i="8"/>
  <c r="F420" i="8"/>
  <c r="F422" i="8"/>
  <c r="F440" i="8"/>
  <c r="F443" i="8"/>
  <c r="F445" i="8"/>
  <c r="F451" i="8"/>
  <c r="F450" i="8" s="1"/>
  <c r="F449" i="8" s="1"/>
  <c r="F448" i="8" s="1"/>
  <c r="F460" i="8"/>
  <c r="F463" i="8"/>
  <c r="F470" i="8"/>
  <c r="F475" i="8"/>
  <c r="F478" i="8"/>
  <c r="F477" i="8" s="1"/>
  <c r="F483" i="8"/>
  <c r="F482" i="8" s="1"/>
  <c r="F481" i="8" s="1"/>
  <c r="F480" i="8" s="1"/>
  <c r="F489" i="8"/>
  <c r="F491" i="8"/>
  <c r="F495" i="8"/>
  <c r="F499" i="8"/>
  <c r="F498" i="8" s="1"/>
  <c r="F497" i="8" s="1"/>
  <c r="F504" i="8"/>
  <c r="F506" i="8"/>
  <c r="F508" i="8"/>
  <c r="F511" i="8"/>
  <c r="F515" i="8"/>
  <c r="F520" i="8"/>
  <c r="F523" i="8"/>
  <c r="F527" i="8"/>
  <c r="F526" i="8" s="1"/>
  <c r="F525" i="8" s="1"/>
  <c r="F532" i="8"/>
  <c r="F540" i="8"/>
  <c r="F544" i="8"/>
  <c r="F543" i="8" s="1"/>
  <c r="F542" i="8" s="1"/>
  <c r="F550" i="8"/>
  <c r="F552" i="8"/>
  <c r="F556" i="8"/>
  <c r="F560" i="8"/>
  <c r="F559" i="8" s="1"/>
  <c r="F558" i="8" s="1"/>
  <c r="F565" i="8"/>
  <c r="F567" i="8"/>
  <c r="F569" i="8"/>
  <c r="F572" i="8"/>
  <c r="F576" i="8"/>
  <c r="F581" i="8"/>
  <c r="F584" i="8"/>
  <c r="F588" i="8"/>
  <c r="F587" i="8" s="1"/>
  <c r="F586" i="8" s="1"/>
  <c r="F593" i="8"/>
  <c r="F603" i="8"/>
  <c r="F607" i="8"/>
  <c r="F606" i="8" s="1"/>
  <c r="F605" i="8" s="1"/>
  <c r="F614" i="8"/>
  <c r="F613" i="8" s="1"/>
  <c r="F612" i="8" s="1"/>
  <c r="F611" i="8" s="1"/>
  <c r="F610" i="8" s="1"/>
  <c r="F620" i="8"/>
  <c r="F623" i="8"/>
  <c r="F629" i="8"/>
  <c r="F636" i="8"/>
  <c r="F635" i="8" s="1"/>
  <c r="F638" i="8"/>
  <c r="F647" i="8"/>
  <c r="F646" i="8" s="1"/>
  <c r="F645" i="8" s="1"/>
  <c r="F644" i="8" s="1"/>
  <c r="F652" i="8"/>
  <c r="F655" i="8"/>
  <c r="F657" i="8"/>
  <c r="F660" i="8"/>
  <c r="F663" i="8"/>
  <c r="F667" i="8"/>
  <c r="F666" i="8" s="1"/>
  <c r="F673" i="8"/>
  <c r="F672" i="8" s="1"/>
  <c r="F671" i="8" s="1"/>
  <c r="F670" i="8" s="1"/>
  <c r="F678" i="8"/>
  <c r="F680" i="8"/>
  <c r="F686" i="8"/>
  <c r="F685" i="8" s="1"/>
  <c r="F684" i="8" s="1"/>
  <c r="F683" i="8" s="1"/>
  <c r="F682" i="8" s="1"/>
  <c r="F692" i="8"/>
  <c r="F698" i="8"/>
  <c r="F703" i="8"/>
  <c r="F707" i="8"/>
  <c r="F712" i="8"/>
  <c r="F715" i="8"/>
  <c r="F720" i="8"/>
  <c r="F724" i="8"/>
  <c r="F729" i="8"/>
  <c r="F728" i="8" s="1"/>
  <c r="F727" i="8" s="1"/>
  <c r="F726" i="8" s="1"/>
  <c r="F735" i="8"/>
  <c r="F734" i="8" s="1"/>
  <c r="F733" i="8" s="1"/>
  <c r="F732" i="8" s="1"/>
  <c r="F739" i="8"/>
  <c r="F744" i="8"/>
  <c r="F747" i="8"/>
  <c r="F753" i="8"/>
  <c r="F752" i="8" s="1"/>
  <c r="F751" i="8" s="1"/>
  <c r="F750" i="8" s="1"/>
  <c r="F758" i="8"/>
  <c r="F760" i="8"/>
  <c r="F766" i="8"/>
  <c r="F768" i="8"/>
  <c r="F771" i="8"/>
  <c r="F770" i="8" s="1"/>
  <c r="F777" i="8"/>
  <c r="F776" i="8" s="1"/>
  <c r="F775" i="8" s="1"/>
  <c r="F781" i="8"/>
  <c r="F780" i="8" s="1"/>
  <c r="F779" i="8" s="1"/>
  <c r="I146" i="2"/>
  <c r="I137" i="2"/>
  <c r="I132" i="2"/>
  <c r="I123" i="2"/>
  <c r="I122" i="2" s="1"/>
  <c r="I112" i="2"/>
  <c r="I111" i="2" s="1"/>
  <c r="I94" i="2"/>
  <c r="I84" i="2"/>
  <c r="I77" i="2"/>
  <c r="I63" i="2"/>
  <c r="I61" i="2"/>
  <c r="I41" i="2"/>
  <c r="I40" i="2" s="1"/>
  <c r="I36" i="2"/>
  <c r="I35" i="2" s="1"/>
  <c r="I39" i="2" s="1"/>
  <c r="I30" i="2"/>
  <c r="I27" i="2"/>
  <c r="I22" i="2"/>
  <c r="I21" i="2" s="1"/>
  <c r="I18" i="2"/>
  <c r="I11" i="2"/>
  <c r="E11" i="2"/>
  <c r="E20" i="2"/>
  <c r="J20" i="2" s="1"/>
  <c r="E18" i="2"/>
  <c r="E17" i="2" s="1"/>
  <c r="E22" i="2"/>
  <c r="E24" i="2"/>
  <c r="J24" i="2" s="1"/>
  <c r="E25" i="2"/>
  <c r="J25" i="2" s="1"/>
  <c r="E27" i="2"/>
  <c r="E34" i="2"/>
  <c r="J34" i="2" s="1"/>
  <c r="E30" i="2"/>
  <c r="J30" i="2" s="1"/>
  <c r="E33" i="2"/>
  <c r="J33" i="2" s="1"/>
  <c r="E36" i="2"/>
  <c r="E42" i="2"/>
  <c r="E45" i="2"/>
  <c r="J45" i="2" s="1"/>
  <c r="E46" i="2"/>
  <c r="J46" i="2" s="1"/>
  <c r="E48" i="2"/>
  <c r="J48" i="2" s="1"/>
  <c r="E49" i="2"/>
  <c r="J49" i="2" s="1"/>
  <c r="E61" i="2"/>
  <c r="J61" i="2" s="1"/>
  <c r="E63" i="2"/>
  <c r="E66" i="2"/>
  <c r="J66" i="2" s="1"/>
  <c r="E67" i="2"/>
  <c r="J67" i="2" s="1"/>
  <c r="E68" i="2"/>
  <c r="J68" i="2" s="1"/>
  <c r="E69" i="2"/>
  <c r="J69" i="2" s="1"/>
  <c r="E70" i="2"/>
  <c r="J70" i="2" s="1"/>
  <c r="E72" i="2"/>
  <c r="J72" i="2" s="1"/>
  <c r="E77" i="2"/>
  <c r="E84" i="2"/>
  <c r="E94" i="2"/>
  <c r="J94" i="2" s="1"/>
  <c r="E102" i="2"/>
  <c r="J102" i="2" s="1"/>
  <c r="E103" i="2"/>
  <c r="J103" i="2" s="1"/>
  <c r="E104" i="2"/>
  <c r="J104" i="2" s="1"/>
  <c r="E105" i="2"/>
  <c r="J105" i="2" s="1"/>
  <c r="E106" i="2"/>
  <c r="J106" i="2" s="1"/>
  <c r="E107" i="2"/>
  <c r="J107" i="2" s="1"/>
  <c r="E108" i="2"/>
  <c r="J108" i="2" s="1"/>
  <c r="E109" i="2"/>
  <c r="J109" i="2" s="1"/>
  <c r="E110" i="2"/>
  <c r="J110" i="2" s="1"/>
  <c r="E112" i="2"/>
  <c r="E115" i="2"/>
  <c r="J115" i="2" s="1"/>
  <c r="E117" i="2"/>
  <c r="J117" i="2" s="1"/>
  <c r="E118" i="2"/>
  <c r="J118" i="2" s="1"/>
  <c r="E123" i="2"/>
  <c r="E127" i="2"/>
  <c r="J127" i="2" s="1"/>
  <c r="E128" i="2"/>
  <c r="J128" i="2" s="1"/>
  <c r="E132" i="2"/>
  <c r="E129" i="2" s="1"/>
  <c r="E134" i="2"/>
  <c r="J134" i="2" s="1"/>
  <c r="E137" i="2"/>
  <c r="E139" i="2"/>
  <c r="J139" i="2" s="1"/>
  <c r="E146" i="2"/>
  <c r="E148" i="2"/>
  <c r="J148" i="2" s="1"/>
  <c r="E149" i="2"/>
  <c r="J149" i="2" s="1"/>
  <c r="E150" i="2"/>
  <c r="J150" i="2" s="1"/>
  <c r="E153" i="2"/>
  <c r="J153" i="2" s="1"/>
  <c r="E154" i="2"/>
  <c r="J154" i="2" s="1"/>
  <c r="E155" i="2"/>
  <c r="J155" i="2" s="1"/>
  <c r="E157" i="2"/>
  <c r="E159" i="2"/>
  <c r="J159" i="2" s="1"/>
  <c r="J9" i="1"/>
  <c r="J63" i="2" l="1"/>
  <c r="J146" i="2"/>
  <c r="I17" i="2"/>
  <c r="J18" i="2"/>
  <c r="I129" i="2"/>
  <c r="J132" i="2"/>
  <c r="I19" i="11"/>
  <c r="J129" i="2"/>
  <c r="J137" i="2"/>
  <c r="J84" i="2"/>
  <c r="J77" i="2"/>
  <c r="I56" i="2"/>
  <c r="J27" i="2"/>
  <c r="E156" i="2"/>
  <c r="J156" i="2" s="1"/>
  <c r="J157" i="2"/>
  <c r="E122" i="2"/>
  <c r="J122" i="2" s="1"/>
  <c r="J123" i="2"/>
  <c r="E111" i="2"/>
  <c r="J111" i="2" s="1"/>
  <c r="J112" i="2"/>
  <c r="E41" i="2"/>
  <c r="J42" i="2"/>
  <c r="E35" i="2"/>
  <c r="J36" i="2"/>
  <c r="E21" i="2"/>
  <c r="J21" i="2" s="1"/>
  <c r="J22" i="2"/>
  <c r="E10" i="2"/>
  <c r="J11" i="2"/>
  <c r="I71" i="2"/>
  <c r="I10" i="2"/>
  <c r="I14" i="2" s="1"/>
  <c r="E233" i="8"/>
  <c r="I7" i="8"/>
  <c r="I136" i="2"/>
  <c r="I135" i="2" s="1"/>
  <c r="F711" i="8"/>
  <c r="F710" i="8" s="1"/>
  <c r="F709" i="8" s="1"/>
  <c r="F48" i="8"/>
  <c r="F47" i="8" s="1"/>
  <c r="F46" i="8" s="1"/>
  <c r="F45" i="8" s="1"/>
  <c r="F659" i="8"/>
  <c r="F459" i="8"/>
  <c r="F458" i="8" s="1"/>
  <c r="F457" i="8" s="1"/>
  <c r="F447" i="8" s="1"/>
  <c r="F12" i="8"/>
  <c r="F11" i="8" s="1"/>
  <c r="F10" i="8" s="1"/>
  <c r="F9" i="8" s="1"/>
  <c r="F503" i="8"/>
  <c r="F531" i="8"/>
  <c r="F530" i="8" s="1"/>
  <c r="F529" i="8" s="1"/>
  <c r="F300" i="8"/>
  <c r="F299" i="8" s="1"/>
  <c r="F298" i="8" s="1"/>
  <c r="F564" i="8"/>
  <c r="F356" i="8"/>
  <c r="F355" i="8" s="1"/>
  <c r="F354" i="8" s="1"/>
  <c r="F719" i="8"/>
  <c r="F718" i="8" s="1"/>
  <c r="F717" i="8" s="1"/>
  <c r="F136" i="8"/>
  <c r="F135" i="8" s="1"/>
  <c r="F134" i="8" s="1"/>
  <c r="F133" i="8" s="1"/>
  <c r="F439" i="8"/>
  <c r="F438" i="8" s="1"/>
  <c r="F437" i="8" s="1"/>
  <c r="F436" i="8" s="1"/>
  <c r="F765" i="8"/>
  <c r="F764" i="8" s="1"/>
  <c r="F763" i="8" s="1"/>
  <c r="F762" i="8" s="1"/>
  <c r="F677" i="8"/>
  <c r="F676" i="8" s="1"/>
  <c r="F675" i="8" s="1"/>
  <c r="F669" i="8" s="1"/>
  <c r="F397" i="8"/>
  <c r="F349" i="8" s="1"/>
  <c r="F378" i="8"/>
  <c r="F377" i="8" s="1"/>
  <c r="F376" i="8" s="1"/>
  <c r="F276" i="8"/>
  <c r="F275" i="8" s="1"/>
  <c r="F274" i="8" s="1"/>
  <c r="F150" i="8"/>
  <c r="F149" i="8" s="1"/>
  <c r="F148" i="8" s="1"/>
  <c r="F147" i="8" s="1"/>
  <c r="F702" i="8"/>
  <c r="F701" i="8" s="1"/>
  <c r="F700" i="8" s="1"/>
  <c r="F70" i="8"/>
  <c r="F69" i="8" s="1"/>
  <c r="F68" i="8" s="1"/>
  <c r="F67" i="8" s="1"/>
  <c r="F757" i="8"/>
  <c r="F756" i="8" s="1"/>
  <c r="F755" i="8" s="1"/>
  <c r="F749" i="8" s="1"/>
  <c r="F571" i="8"/>
  <c r="F510" i="8"/>
  <c r="F743" i="8"/>
  <c r="F742" i="8" s="1"/>
  <c r="F741" i="8" s="1"/>
  <c r="F691" i="8"/>
  <c r="F690" i="8" s="1"/>
  <c r="F689" i="8" s="1"/>
  <c r="F619" i="8"/>
  <c r="F618" i="8" s="1"/>
  <c r="F617" i="8" s="1"/>
  <c r="F592" i="8"/>
  <c r="F591" i="8" s="1"/>
  <c r="F590" i="8" s="1"/>
  <c r="F388" i="8"/>
  <c r="F164" i="8"/>
  <c r="F163" i="8" s="1"/>
  <c r="F162" i="8" s="1"/>
  <c r="F161" i="8" s="1"/>
  <c r="F411" i="8"/>
  <c r="F410" i="8" s="1"/>
  <c r="F409" i="8" s="1"/>
  <c r="F408" i="8" s="1"/>
  <c r="F651" i="8"/>
  <c r="F549" i="8"/>
  <c r="F548" i="8" s="1"/>
  <c r="F547" i="8" s="1"/>
  <c r="F488" i="8"/>
  <c r="F487" i="8" s="1"/>
  <c r="F486" i="8" s="1"/>
  <c r="F331" i="8"/>
  <c r="F327" i="8" s="1"/>
  <c r="F326" i="8" s="1"/>
  <c r="F254" i="8"/>
  <c r="F253" i="8" s="1"/>
  <c r="F252" i="8" s="1"/>
  <c r="E71" i="2"/>
  <c r="H18" i="11"/>
  <c r="H11" i="11" s="1"/>
  <c r="F774" i="8"/>
  <c r="F773" i="8" s="1"/>
  <c r="F214" i="8"/>
  <c r="I26" i="2"/>
  <c r="E136" i="2"/>
  <c r="E56" i="2"/>
  <c r="J56" i="2" s="1"/>
  <c r="E26" i="2"/>
  <c r="F21" i="11"/>
  <c r="J21" i="11" s="1"/>
  <c r="E28" i="11"/>
  <c r="E24" i="11"/>
  <c r="E22" i="11"/>
  <c r="D21" i="11"/>
  <c r="E21" i="11" s="1"/>
  <c r="E20" i="11"/>
  <c r="J17" i="2" l="1"/>
  <c r="F502" i="8"/>
  <c r="F501" i="8" s="1"/>
  <c r="F485" i="8" s="1"/>
  <c r="I55" i="2"/>
  <c r="I160" i="2" s="1"/>
  <c r="J71" i="2"/>
  <c r="J26" i="2"/>
  <c r="J10" i="2"/>
  <c r="E135" i="2"/>
  <c r="J135" i="2" s="1"/>
  <c r="J136" i="2"/>
  <c r="E40" i="2"/>
  <c r="J40" i="2" s="1"/>
  <c r="J41" i="2"/>
  <c r="E39" i="2"/>
  <c r="J39" i="2" s="1"/>
  <c r="J35" i="2"/>
  <c r="E14" i="2"/>
  <c r="J14" i="2" s="1"/>
  <c r="I9" i="2"/>
  <c r="I50" i="2" s="1"/>
  <c r="E232" i="8"/>
  <c r="E55" i="2"/>
  <c r="F8" i="8"/>
  <c r="F650" i="8"/>
  <c r="F649" i="8" s="1"/>
  <c r="F616" i="8" s="1"/>
  <c r="F563" i="8"/>
  <c r="F562" i="8" s="1"/>
  <c r="F546" i="8" s="1"/>
  <c r="F251" i="8"/>
  <c r="F60" i="8"/>
  <c r="F688" i="8"/>
  <c r="F387" i="8"/>
  <c r="F386" i="8" s="1"/>
  <c r="F375" i="8" s="1"/>
  <c r="E9" i="2"/>
  <c r="B23" i="11"/>
  <c r="B21" i="11"/>
  <c r="B16" i="11"/>
  <c r="B15" i="11" s="1"/>
  <c r="E160" i="2" l="1"/>
  <c r="J160" i="2" s="1"/>
  <c r="J55" i="2"/>
  <c r="E50" i="2"/>
  <c r="J50" i="2" s="1"/>
  <c r="J9" i="2"/>
  <c r="E231" i="8"/>
  <c r="F250" i="8"/>
  <c r="F7" i="8" s="1"/>
  <c r="G25" i="11"/>
  <c r="F25" i="11"/>
  <c r="J25" i="11" s="1"/>
  <c r="E26" i="11"/>
  <c r="E14" i="11"/>
  <c r="E13" i="11" s="1"/>
  <c r="E12" i="11" s="1"/>
  <c r="C13" i="11"/>
  <c r="G94" i="2"/>
  <c r="K94" i="2" s="1"/>
  <c r="B13" i="11"/>
  <c r="B12" i="11" s="1"/>
  <c r="D13" i="11"/>
  <c r="D12" i="11" s="1"/>
  <c r="B19" i="11"/>
  <c r="D19" i="11"/>
  <c r="E19" i="11"/>
  <c r="F19" i="11"/>
  <c r="J19" i="11" s="1"/>
  <c r="G19" i="11"/>
  <c r="D23" i="11"/>
  <c r="E23" i="11"/>
  <c r="F23" i="11"/>
  <c r="J23" i="11" s="1"/>
  <c r="G23" i="11"/>
  <c r="B25" i="11"/>
  <c r="D25" i="11"/>
  <c r="E25" i="11"/>
  <c r="C25" i="11"/>
  <c r="I25" i="11" s="1"/>
  <c r="B27" i="11"/>
  <c r="D27" i="11"/>
  <c r="E27" i="11"/>
  <c r="F27" i="11"/>
  <c r="J27" i="11" s="1"/>
  <c r="G27" i="11"/>
  <c r="C27" i="11"/>
  <c r="I27" i="11" s="1"/>
  <c r="C12" i="11" l="1"/>
  <c r="I12" i="11" s="1"/>
  <c r="I13" i="11"/>
  <c r="G18" i="11"/>
  <c r="D18" i="11"/>
  <c r="D11" i="11" s="1"/>
  <c r="E18" i="11"/>
  <c r="E11" i="11" s="1"/>
  <c r="F18" i="11"/>
  <c r="J18" i="11" s="1"/>
  <c r="B18" i="11"/>
  <c r="B11" i="11" s="1"/>
  <c r="C18" i="11"/>
  <c r="C11" i="11" l="1"/>
  <c r="I11" i="11" s="1"/>
  <c r="I18" i="11"/>
  <c r="F13" i="11"/>
  <c r="G13" i="11"/>
  <c r="G12" i="11" s="1"/>
  <c r="G11" i="11" s="1"/>
  <c r="J75" i="8"/>
  <c r="K75" i="8"/>
  <c r="K71" i="8"/>
  <c r="J71" i="8"/>
  <c r="H445" i="8"/>
  <c r="H440" i="8"/>
  <c r="J416" i="8"/>
  <c r="J411" i="8" s="1"/>
  <c r="J410" i="8" s="1"/>
  <c r="J409" i="8" s="1"/>
  <c r="J408" i="8" s="1"/>
  <c r="K416" i="8"/>
  <c r="H416" i="8"/>
  <c r="H412" i="8"/>
  <c r="K346" i="8"/>
  <c r="J346" i="8"/>
  <c r="H346" i="8"/>
  <c r="K343" i="8"/>
  <c r="H341" i="8"/>
  <c r="H596" i="8"/>
  <c r="K607" i="8"/>
  <c r="J607" i="8"/>
  <c r="H607" i="8"/>
  <c r="K596" i="8"/>
  <c r="H593" i="8"/>
  <c r="J593" i="8"/>
  <c r="H576" i="8"/>
  <c r="H572" i="8"/>
  <c r="H565" i="8"/>
  <c r="K371" i="8"/>
  <c r="J371" i="8"/>
  <c r="J357" i="8"/>
  <c r="H357" i="8"/>
  <c r="K368" i="8"/>
  <c r="H371" i="8"/>
  <c r="H373" i="8"/>
  <c r="K373" i="8"/>
  <c r="J373" i="8"/>
  <c r="J368" i="8"/>
  <c r="H368" i="8"/>
  <c r="G369" i="8"/>
  <c r="G368" i="8" s="1"/>
  <c r="K478" i="8"/>
  <c r="J478" i="8"/>
  <c r="J477" i="8" s="1"/>
  <c r="H478" i="8"/>
  <c r="H477" i="8" s="1"/>
  <c r="G478" i="8"/>
  <c r="G477" i="8" s="1"/>
  <c r="E478" i="8"/>
  <c r="E477" i="8" s="1"/>
  <c r="H470" i="8"/>
  <c r="H475" i="8"/>
  <c r="K475" i="8"/>
  <c r="J475" i="8"/>
  <c r="H463" i="8"/>
  <c r="H460" i="8"/>
  <c r="H638" i="8"/>
  <c r="H637" i="8" s="1"/>
  <c r="K622" i="8"/>
  <c r="J622" i="8"/>
  <c r="H620" i="8"/>
  <c r="K307" i="8"/>
  <c r="J307" i="8"/>
  <c r="J306" i="8" s="1"/>
  <c r="K271" i="8"/>
  <c r="J271" i="8"/>
  <c r="J270" i="8" s="1"/>
  <c r="H271" i="8"/>
  <c r="H270" i="8" s="1"/>
  <c r="G273" i="8"/>
  <c r="E271" i="8"/>
  <c r="E270" i="8" s="1"/>
  <c r="G272" i="8"/>
  <c r="J268" i="8"/>
  <c r="K268" i="8" s="1"/>
  <c r="H267" i="8"/>
  <c r="H259" i="8"/>
  <c r="K255" i="8"/>
  <c r="J255" i="8"/>
  <c r="H255" i="8"/>
  <c r="F12" i="11" l="1"/>
  <c r="J13" i="11"/>
  <c r="K270" i="8"/>
  <c r="K411" i="8"/>
  <c r="K306" i="8"/>
  <c r="K477" i="8"/>
  <c r="K367" i="8"/>
  <c r="J367" i="8"/>
  <c r="J366" i="8" s="1"/>
  <c r="J365" i="8" s="1"/>
  <c r="K576" i="8"/>
  <c r="J638" i="8"/>
  <c r="J637" i="8" s="1"/>
  <c r="H367" i="8"/>
  <c r="K637" i="8"/>
  <c r="J572" i="8"/>
  <c r="J576" i="8"/>
  <c r="K572" i="8"/>
  <c r="J341" i="8"/>
  <c r="K341" i="8"/>
  <c r="J620" i="8"/>
  <c r="K259" i="8"/>
  <c r="K620" i="8"/>
  <c r="K470" i="8"/>
  <c r="H459" i="8"/>
  <c r="H458" i="8" s="1"/>
  <c r="K463" i="8"/>
  <c r="J463" i="8"/>
  <c r="J460" i="8"/>
  <c r="J470" i="8"/>
  <c r="K460" i="8"/>
  <c r="G271" i="8"/>
  <c r="G270" i="8" s="1"/>
  <c r="J267" i="8"/>
  <c r="J259" i="8"/>
  <c r="H71" i="8"/>
  <c r="H75" i="8"/>
  <c r="H31" i="8"/>
  <c r="G608" i="8"/>
  <c r="G607" i="8" s="1"/>
  <c r="G606" i="8" s="1"/>
  <c r="G605" i="8" s="1"/>
  <c r="E606" i="8"/>
  <c r="E605" i="8" s="1"/>
  <c r="K606" i="8"/>
  <c r="J606" i="8"/>
  <c r="J605" i="8" s="1"/>
  <c r="H606" i="8"/>
  <c r="H605" i="8" s="1"/>
  <c r="G604" i="8"/>
  <c r="G603" i="8" s="1"/>
  <c r="K603" i="8"/>
  <c r="J603" i="8"/>
  <c r="J592" i="8" s="1"/>
  <c r="J591" i="8" s="1"/>
  <c r="H603" i="8"/>
  <c r="H592" i="8" s="1"/>
  <c r="E603" i="8"/>
  <c r="E601" i="8"/>
  <c r="G594" i="8"/>
  <c r="G593" i="8" s="1"/>
  <c r="E593" i="8"/>
  <c r="K588" i="8"/>
  <c r="J588" i="8"/>
  <c r="J587" i="8" s="1"/>
  <c r="J586" i="8" s="1"/>
  <c r="H588" i="8"/>
  <c r="H587" i="8" s="1"/>
  <c r="H586" i="8" s="1"/>
  <c r="G588" i="8"/>
  <c r="G587" i="8" s="1"/>
  <c r="G586" i="8" s="1"/>
  <c r="E588" i="8"/>
  <c r="E587" i="8" s="1"/>
  <c r="E586" i="8" s="1"/>
  <c r="G585" i="8"/>
  <c r="G584" i="8" s="1"/>
  <c r="K584" i="8"/>
  <c r="J584" i="8"/>
  <c r="H584" i="8"/>
  <c r="E584" i="8"/>
  <c r="G583" i="8"/>
  <c r="G582" i="8"/>
  <c r="H581" i="8"/>
  <c r="E581" i="8"/>
  <c r="G580" i="8"/>
  <c r="G579" i="8"/>
  <c r="E576" i="8"/>
  <c r="G578" i="8"/>
  <c r="G577" i="8"/>
  <c r="G574" i="8"/>
  <c r="G573" i="8"/>
  <c r="E572" i="8"/>
  <c r="K569" i="8"/>
  <c r="J569" i="8"/>
  <c r="H569" i="8"/>
  <c r="H564" i="8" s="1"/>
  <c r="G569" i="8"/>
  <c r="E569" i="8"/>
  <c r="E564" i="8" s="1"/>
  <c r="G568" i="8"/>
  <c r="G567" i="8" s="1"/>
  <c r="G566" i="8"/>
  <c r="G565" i="8" s="1"/>
  <c r="K560" i="8"/>
  <c r="J560" i="8"/>
  <c r="J559" i="8" s="1"/>
  <c r="J558" i="8" s="1"/>
  <c r="H560" i="8"/>
  <c r="H559" i="8" s="1"/>
  <c r="H558" i="8" s="1"/>
  <c r="G560" i="8"/>
  <c r="G559" i="8" s="1"/>
  <c r="G558" i="8" s="1"/>
  <c r="E560" i="8"/>
  <c r="E559" i="8" s="1"/>
  <c r="E558" i="8" s="1"/>
  <c r="G557" i="8"/>
  <c r="G556" i="8" s="1"/>
  <c r="H556" i="8"/>
  <c r="E556" i="8"/>
  <c r="K552" i="8"/>
  <c r="J552" i="8"/>
  <c r="H552" i="8"/>
  <c r="G552" i="8"/>
  <c r="E552" i="8"/>
  <c r="K550" i="8"/>
  <c r="J550" i="8"/>
  <c r="H550" i="8"/>
  <c r="G550" i="8"/>
  <c r="E550" i="8"/>
  <c r="J171" i="8"/>
  <c r="H172" i="8"/>
  <c r="H171" i="8" s="1"/>
  <c r="G172" i="8"/>
  <c r="G171" i="8" s="1"/>
  <c r="E172" i="8"/>
  <c r="E171" i="8" s="1"/>
  <c r="K169" i="8"/>
  <c r="J169" i="8"/>
  <c r="H169" i="8"/>
  <c r="G169" i="8"/>
  <c r="E169" i="8"/>
  <c r="K167" i="8"/>
  <c r="J167" i="8"/>
  <c r="H167" i="8"/>
  <c r="G167" i="8"/>
  <c r="E167" i="8"/>
  <c r="K165" i="8"/>
  <c r="J165" i="8"/>
  <c r="H165" i="8"/>
  <c r="G165" i="8"/>
  <c r="E165" i="8"/>
  <c r="F11" i="11" l="1"/>
  <c r="J11" i="11" s="1"/>
  <c r="J12" i="11"/>
  <c r="K410" i="8"/>
  <c r="K366" i="8"/>
  <c r="K605" i="8"/>
  <c r="K587" i="8"/>
  <c r="K559" i="8"/>
  <c r="K592" i="8"/>
  <c r="J549" i="8"/>
  <c r="J548" i="8" s="1"/>
  <c r="J547" i="8" s="1"/>
  <c r="K549" i="8"/>
  <c r="J590" i="8"/>
  <c r="K459" i="8"/>
  <c r="G572" i="8"/>
  <c r="J459" i="8"/>
  <c r="J458" i="8" s="1"/>
  <c r="K164" i="8"/>
  <c r="E549" i="8"/>
  <c r="E548" i="8" s="1"/>
  <c r="E547" i="8" s="1"/>
  <c r="E164" i="8"/>
  <c r="E163" i="8" s="1"/>
  <c r="E162" i="8" s="1"/>
  <c r="E161" i="8" s="1"/>
  <c r="G581" i="8"/>
  <c r="H571" i="8"/>
  <c r="H563" i="8" s="1"/>
  <c r="H562" i="8" s="1"/>
  <c r="E571" i="8"/>
  <c r="E563" i="8" s="1"/>
  <c r="E562" i="8" s="1"/>
  <c r="J571" i="8"/>
  <c r="J563" i="8" s="1"/>
  <c r="J562" i="8" s="1"/>
  <c r="G164" i="8"/>
  <c r="G163" i="8" s="1"/>
  <c r="G162" i="8" s="1"/>
  <c r="G161" i="8" s="1"/>
  <c r="J164" i="8"/>
  <c r="J163" i="8" s="1"/>
  <c r="J162" i="8" s="1"/>
  <c r="J161" i="8" s="1"/>
  <c r="H164" i="8"/>
  <c r="H163" i="8" s="1"/>
  <c r="H162" i="8" s="1"/>
  <c r="H161" i="8" s="1"/>
  <c r="E592" i="8"/>
  <c r="E591" i="8" s="1"/>
  <c r="E590" i="8" s="1"/>
  <c r="H549" i="8"/>
  <c r="H548" i="8" s="1"/>
  <c r="H547" i="8" s="1"/>
  <c r="K571" i="8"/>
  <c r="G592" i="8"/>
  <c r="G591" i="8" s="1"/>
  <c r="G590" i="8" s="1"/>
  <c r="G576" i="8"/>
  <c r="G564" i="8"/>
  <c r="G549" i="8"/>
  <c r="G548" i="8" s="1"/>
  <c r="G547" i="8" s="1"/>
  <c r="K458" i="8" l="1"/>
  <c r="K365" i="8"/>
  <c r="K563" i="8"/>
  <c r="K548" i="8"/>
  <c r="K558" i="8"/>
  <c r="K163" i="8"/>
  <c r="K586" i="8"/>
  <c r="K409" i="8"/>
  <c r="J546" i="8"/>
  <c r="G571" i="8"/>
  <c r="G563" i="8" s="1"/>
  <c r="G562" i="8" s="1"/>
  <c r="G546" i="8" s="1"/>
  <c r="E546" i="8"/>
  <c r="K547" i="8" l="1"/>
  <c r="K408" i="8"/>
  <c r="K162" i="8"/>
  <c r="K562" i="8"/>
  <c r="H157" i="2"/>
  <c r="H156" i="2" s="1"/>
  <c r="G157" i="2"/>
  <c r="H146" i="2"/>
  <c r="G146" i="2"/>
  <c r="K146" i="2" s="1"/>
  <c r="G139" i="2"/>
  <c r="K139" i="2" s="1"/>
  <c r="H137" i="2"/>
  <c r="G137" i="2"/>
  <c r="K137" i="2" s="1"/>
  <c r="H132" i="2"/>
  <c r="H129" i="2" s="1"/>
  <c r="G132" i="2"/>
  <c r="H123" i="2"/>
  <c r="H159" i="2" s="1"/>
  <c r="G123" i="2"/>
  <c r="H112" i="2"/>
  <c r="H111" i="2" s="1"/>
  <c r="G112" i="2"/>
  <c r="H94" i="2"/>
  <c r="H84" i="2"/>
  <c r="G84" i="2"/>
  <c r="K84" i="2" s="1"/>
  <c r="H77" i="2"/>
  <c r="G77" i="2"/>
  <c r="K77" i="2" s="1"/>
  <c r="H72" i="2"/>
  <c r="G72" i="2"/>
  <c r="K72" i="2" s="1"/>
  <c r="H63" i="2"/>
  <c r="G63" i="2"/>
  <c r="K63" i="2" s="1"/>
  <c r="H61" i="2"/>
  <c r="G61" i="2"/>
  <c r="K61" i="2" s="1"/>
  <c r="H57" i="2"/>
  <c r="H42" i="2"/>
  <c r="K42" i="2"/>
  <c r="H36" i="2"/>
  <c r="H35" i="2" s="1"/>
  <c r="H39" i="2" s="1"/>
  <c r="G36" i="2"/>
  <c r="H30" i="2"/>
  <c r="G30" i="2"/>
  <c r="K30" i="2" s="1"/>
  <c r="H27" i="2"/>
  <c r="G27" i="2"/>
  <c r="K27" i="2" s="1"/>
  <c r="H22" i="2"/>
  <c r="H21" i="2" s="1"/>
  <c r="G22" i="2"/>
  <c r="H18" i="2"/>
  <c r="G18" i="2"/>
  <c r="K18" i="2" s="1"/>
  <c r="H11" i="2"/>
  <c r="H10" i="2" s="1"/>
  <c r="H14" i="2" s="1"/>
  <c r="G11" i="2"/>
  <c r="G10" i="2" s="1"/>
  <c r="G129" i="2" l="1"/>
  <c r="K129" i="2" s="1"/>
  <c r="K132" i="2"/>
  <c r="G156" i="2"/>
  <c r="K156" i="2" s="1"/>
  <c r="K157" i="2"/>
  <c r="G159" i="2"/>
  <c r="K159" i="2" s="1"/>
  <c r="K123" i="2"/>
  <c r="G111" i="2"/>
  <c r="K111" i="2" s="1"/>
  <c r="K112" i="2"/>
  <c r="G35" i="2"/>
  <c r="K36" i="2"/>
  <c r="G21" i="2"/>
  <c r="K21" i="2" s="1"/>
  <c r="K22" i="2"/>
  <c r="K10" i="2"/>
  <c r="K11" i="2"/>
  <c r="K161" i="8"/>
  <c r="G26" i="2"/>
  <c r="K26" i="2" s="1"/>
  <c r="G136" i="2"/>
  <c r="H136" i="2"/>
  <c r="H135" i="2" s="1"/>
  <c r="G71" i="2"/>
  <c r="K71" i="2" s="1"/>
  <c r="H71" i="2"/>
  <c r="H26" i="2"/>
  <c r="H41" i="2"/>
  <c r="H17" i="2"/>
  <c r="G56" i="2"/>
  <c r="K56" i="2" s="1"/>
  <c r="G17" i="2"/>
  <c r="K17" i="2" s="1"/>
  <c r="H56" i="2"/>
  <c r="G122" i="2"/>
  <c r="H122" i="2"/>
  <c r="G41" i="2"/>
  <c r="G135" i="2" l="1"/>
  <c r="K135" i="2" s="1"/>
  <c r="K136" i="2"/>
  <c r="G55" i="2"/>
  <c r="K55" i="2" s="1"/>
  <c r="K122" i="2"/>
  <c r="K41" i="2"/>
  <c r="G40" i="2"/>
  <c r="K40" i="2" s="1"/>
  <c r="G39" i="2"/>
  <c r="K39" i="2" s="1"/>
  <c r="K35" i="2"/>
  <c r="G14" i="2"/>
  <c r="K14" i="2" s="1"/>
  <c r="H9" i="2"/>
  <c r="H40" i="2"/>
  <c r="G9" i="2"/>
  <c r="K9" i="2" s="1"/>
  <c r="H55" i="2"/>
  <c r="H50" i="2" l="1"/>
  <c r="G50" i="2"/>
  <c r="K50" i="2" s="1"/>
  <c r="G160" i="2"/>
  <c r="K160" i="2" s="1"/>
  <c r="H160" i="2"/>
  <c r="E744" i="8" l="1"/>
  <c r="E538" i="8"/>
  <c r="E445" i="8"/>
  <c r="E620" i="8"/>
  <c r="E638" i="8"/>
  <c r="G639" i="8"/>
  <c r="G638" i="8" s="1"/>
  <c r="G312" i="8"/>
  <c r="G311" i="8" s="1"/>
  <c r="H312" i="8"/>
  <c r="H311" i="8" s="1"/>
  <c r="J311" i="8"/>
  <c r="K311" i="8"/>
  <c r="E311" i="8"/>
  <c r="E288" i="8"/>
  <c r="E281" i="8"/>
  <c r="E286" i="8"/>
  <c r="E295" i="8"/>
  <c r="E637" i="8" l="1"/>
  <c r="E534" i="8"/>
  <c r="E416" i="8"/>
  <c r="E470" i="8"/>
  <c r="E312" i="8"/>
  <c r="E255" i="8"/>
  <c r="E259" i="8"/>
  <c r="E75" i="8"/>
  <c r="G545" i="8" l="1"/>
  <c r="G544" i="8" s="1"/>
  <c r="G543" i="8" s="1"/>
  <c r="G542" i="8" s="1"/>
  <c r="K544" i="8"/>
  <c r="J544" i="8"/>
  <c r="J543" i="8" s="1"/>
  <c r="J542" i="8" s="1"/>
  <c r="H544" i="8"/>
  <c r="H543" i="8" s="1"/>
  <c r="H542" i="8" s="1"/>
  <c r="E544" i="8"/>
  <c r="E543" i="8" s="1"/>
  <c r="E542" i="8" s="1"/>
  <c r="G541" i="8"/>
  <c r="G540" i="8" s="1"/>
  <c r="G524" i="8"/>
  <c r="G522" i="8"/>
  <c r="G521" i="8"/>
  <c r="G517" i="8"/>
  <c r="G518" i="8"/>
  <c r="G519" i="8"/>
  <c r="G516" i="8"/>
  <c r="E515" i="8"/>
  <c r="G513" i="8"/>
  <c r="G514" i="8"/>
  <c r="G512" i="8"/>
  <c r="G533" i="8"/>
  <c r="G532" i="8" s="1"/>
  <c r="E532" i="8"/>
  <c r="H532" i="8"/>
  <c r="J532" i="8"/>
  <c r="K532" i="8"/>
  <c r="G505" i="8"/>
  <c r="G504" i="8" s="1"/>
  <c r="G507" i="8"/>
  <c r="G506" i="8" s="1"/>
  <c r="H744" i="8"/>
  <c r="E747" i="8"/>
  <c r="H747" i="8"/>
  <c r="J747" i="8"/>
  <c r="J743" i="8" s="1"/>
  <c r="J742" i="8" s="1"/>
  <c r="J741" i="8" s="1"/>
  <c r="K747" i="8"/>
  <c r="G748" i="8"/>
  <c r="G747" i="8" s="1"/>
  <c r="G746" i="8"/>
  <c r="G744" i="8" s="1"/>
  <c r="G740" i="8"/>
  <c r="G739" i="8" s="1"/>
  <c r="K739" i="8"/>
  <c r="J739" i="8"/>
  <c r="H739" i="8"/>
  <c r="E739" i="8"/>
  <c r="G737" i="8"/>
  <c r="G736" i="8"/>
  <c r="E735" i="8"/>
  <c r="H735" i="8"/>
  <c r="J735" i="8"/>
  <c r="K735" i="8"/>
  <c r="G362" i="8"/>
  <c r="G361" i="8"/>
  <c r="G372" i="8"/>
  <c r="G371" i="8" s="1"/>
  <c r="G367" i="8" s="1"/>
  <c r="G366" i="8" s="1"/>
  <c r="G365" i="8" s="1"/>
  <c r="E371" i="8"/>
  <c r="G364" i="8"/>
  <c r="G358" i="8"/>
  <c r="G357" i="8" s="1"/>
  <c r="G730" i="8"/>
  <c r="G729" i="8" s="1"/>
  <c r="E728" i="8"/>
  <c r="E727" i="8" s="1"/>
  <c r="E726" i="8" s="1"/>
  <c r="H729" i="8"/>
  <c r="H728" i="8" s="1"/>
  <c r="H727" i="8" s="1"/>
  <c r="H726" i="8" s="1"/>
  <c r="J729" i="8"/>
  <c r="J728" i="8" s="1"/>
  <c r="G723" i="8"/>
  <c r="G720" i="8" s="1"/>
  <c r="H720" i="8"/>
  <c r="J720" i="8"/>
  <c r="K720" i="8"/>
  <c r="K724" i="8"/>
  <c r="J724" i="8"/>
  <c r="H724" i="8"/>
  <c r="G724" i="8"/>
  <c r="E724" i="8"/>
  <c r="G625" i="8"/>
  <c r="G626" i="8"/>
  <c r="G627" i="8"/>
  <c r="G624" i="8"/>
  <c r="G622" i="8"/>
  <c r="G621" i="8"/>
  <c r="G476" i="8"/>
  <c r="G475" i="8" s="1"/>
  <c r="G472" i="8"/>
  <c r="G473" i="8"/>
  <c r="G474" i="8"/>
  <c r="G471" i="8"/>
  <c r="G469" i="8"/>
  <c r="G468" i="8"/>
  <c r="G467" i="8"/>
  <c r="G466" i="8"/>
  <c r="G465" i="8"/>
  <c r="G464" i="8"/>
  <c r="G462" i="8"/>
  <c r="G461" i="8"/>
  <c r="G308" i="8"/>
  <c r="G304" i="8"/>
  <c r="G380" i="8"/>
  <c r="G782" i="8"/>
  <c r="G778" i="8"/>
  <c r="G772" i="8"/>
  <c r="G716" i="8"/>
  <c r="G714" i="8"/>
  <c r="G713" i="8"/>
  <c r="G662" i="8"/>
  <c r="G658" i="8"/>
  <c r="G656" i="8"/>
  <c r="G653" i="8"/>
  <c r="G496" i="8"/>
  <c r="G446" i="8"/>
  <c r="G445" i="8" s="1"/>
  <c r="G442" i="8"/>
  <c r="G441" i="8"/>
  <c r="G423" i="8"/>
  <c r="G421" i="8"/>
  <c r="G418" i="8"/>
  <c r="G419" i="8"/>
  <c r="G417" i="8"/>
  <c r="G415" i="8"/>
  <c r="G414" i="8"/>
  <c r="G413" i="8"/>
  <c r="G400" i="8"/>
  <c r="G396" i="8"/>
  <c r="G394" i="8"/>
  <c r="G390" i="8"/>
  <c r="G348" i="8"/>
  <c r="G346" i="8" s="1"/>
  <c r="G345" i="8" s="1"/>
  <c r="G344" i="8"/>
  <c r="G343" i="8"/>
  <c r="G342" i="8"/>
  <c r="G335" i="8"/>
  <c r="G334" i="8" s="1"/>
  <c r="G333" i="8"/>
  <c r="K728" i="8" l="1"/>
  <c r="K743" i="8"/>
  <c r="K543" i="8"/>
  <c r="G460" i="8"/>
  <c r="G440" i="8"/>
  <c r="G712" i="8"/>
  <c r="G531" i="8"/>
  <c r="G503" i="8"/>
  <c r="G515" i="8"/>
  <c r="G511" i="8"/>
  <c r="H743" i="8"/>
  <c r="H742" i="8" s="1"/>
  <c r="H741" i="8" s="1"/>
  <c r="E743" i="8"/>
  <c r="E742" i="8" s="1"/>
  <c r="E741" i="8" s="1"/>
  <c r="G743" i="8"/>
  <c r="G742" i="8" s="1"/>
  <c r="G741" i="8" s="1"/>
  <c r="J719" i="8"/>
  <c r="J718" i="8" s="1"/>
  <c r="J717" i="8" s="1"/>
  <c r="J727" i="8"/>
  <c r="J726" i="8" s="1"/>
  <c r="G735" i="8"/>
  <c r="G470" i="8"/>
  <c r="G728" i="8"/>
  <c r="G727" i="8" s="1"/>
  <c r="G726" i="8" s="1"/>
  <c r="E719" i="8"/>
  <c r="E718" i="8" s="1"/>
  <c r="E717" i="8" s="1"/>
  <c r="K719" i="8"/>
  <c r="G463" i="8"/>
  <c r="H719" i="8"/>
  <c r="H718" i="8" s="1"/>
  <c r="H717" i="8" s="1"/>
  <c r="G620" i="8"/>
  <c r="G719" i="8"/>
  <c r="G718" i="8" s="1"/>
  <c r="G717" i="8" s="1"/>
  <c r="G341" i="8"/>
  <c r="G412" i="8"/>
  <c r="G416" i="8"/>
  <c r="G693" i="8"/>
  <c r="G269" i="8"/>
  <c r="G261" i="8"/>
  <c r="G260" i="8"/>
  <c r="G706" i="8"/>
  <c r="G704" i="8"/>
  <c r="G708" i="8"/>
  <c r="G707" i="8" s="1"/>
  <c r="G761" i="8"/>
  <c r="G759" i="8"/>
  <c r="G758" i="8" s="1"/>
  <c r="G385" i="8"/>
  <c r="G384" i="8"/>
  <c r="G297" i="8"/>
  <c r="G296" i="8"/>
  <c r="K295" i="8"/>
  <c r="J295" i="8"/>
  <c r="J294" i="8" s="1"/>
  <c r="H295" i="8"/>
  <c r="H294" i="8" s="1"/>
  <c r="E294" i="8"/>
  <c r="G290" i="8"/>
  <c r="G291" i="8"/>
  <c r="G292" i="8"/>
  <c r="G289" i="8"/>
  <c r="K288" i="8"/>
  <c r="J288" i="8"/>
  <c r="H288" i="8"/>
  <c r="G287" i="8"/>
  <c r="G286" i="8" s="1"/>
  <c r="G284" i="8"/>
  <c r="G285" i="8"/>
  <c r="G283" i="8"/>
  <c r="K281" i="8"/>
  <c r="J281" i="8"/>
  <c r="H281" i="8"/>
  <c r="K277" i="8"/>
  <c r="J277" i="8"/>
  <c r="H277" i="8"/>
  <c r="G279" i="8"/>
  <c r="G280" i="8"/>
  <c r="E277" i="8"/>
  <c r="E276" i="8" s="1"/>
  <c r="G278" i="8"/>
  <c r="G256" i="8"/>
  <c r="G224" i="8"/>
  <c r="G249" i="8"/>
  <c r="G227" i="8"/>
  <c r="H223" i="8"/>
  <c r="J223" i="8"/>
  <c r="K223" i="8"/>
  <c r="G206" i="8"/>
  <c r="G146" i="8"/>
  <c r="G145" i="8"/>
  <c r="G142" i="8"/>
  <c r="G140" i="8"/>
  <c r="G138" i="8"/>
  <c r="G118" i="8"/>
  <c r="G91" i="8"/>
  <c r="G90" i="8"/>
  <c r="G82" i="8"/>
  <c r="G80" i="8"/>
  <c r="G77" i="8"/>
  <c r="G78" i="8"/>
  <c r="G76" i="8"/>
  <c r="G73" i="8"/>
  <c r="G74" i="8"/>
  <c r="G72" i="8"/>
  <c r="G213" i="8"/>
  <c r="G53" i="8"/>
  <c r="G52" i="8"/>
  <c r="G50" i="8"/>
  <c r="G44" i="8"/>
  <c r="G39" i="8"/>
  <c r="G33" i="8"/>
  <c r="G34" i="8"/>
  <c r="G35" i="8"/>
  <c r="G36" i="8"/>
  <c r="G32" i="8"/>
  <c r="G30" i="8"/>
  <c r="G29" i="8"/>
  <c r="G28" i="8"/>
  <c r="G27" i="8"/>
  <c r="G26" i="8"/>
  <c r="G25" i="8"/>
  <c r="G24" i="8"/>
  <c r="G23" i="8"/>
  <c r="G21" i="8"/>
  <c r="G20" i="8"/>
  <c r="G19" i="8"/>
  <c r="G18" i="8"/>
  <c r="G15" i="8"/>
  <c r="G16" i="8"/>
  <c r="G14" i="8"/>
  <c r="K742" i="8" l="1"/>
  <c r="K542" i="8"/>
  <c r="K294" i="8"/>
  <c r="K727" i="8"/>
  <c r="K718" i="8"/>
  <c r="E275" i="8"/>
  <c r="E274" i="8" s="1"/>
  <c r="G459" i="8"/>
  <c r="G259" i="8"/>
  <c r="G383" i="8"/>
  <c r="G703" i="8"/>
  <c r="G702" i="8" s="1"/>
  <c r="G701" i="8" s="1"/>
  <c r="G700" i="8" s="1"/>
  <c r="G295" i="8"/>
  <c r="G294" i="8" s="1"/>
  <c r="G281" i="8"/>
  <c r="G288" i="8"/>
  <c r="G277" i="8"/>
  <c r="G223" i="8"/>
  <c r="G222" i="8" s="1"/>
  <c r="G221" i="8" s="1"/>
  <c r="G216" i="8" s="1"/>
  <c r="G215" i="8" s="1"/>
  <c r="G71" i="8"/>
  <c r="G75" i="8"/>
  <c r="K774" i="8"/>
  <c r="J774" i="8"/>
  <c r="J773" i="8" s="1"/>
  <c r="H781" i="8"/>
  <c r="H780" i="8" s="1"/>
  <c r="H779" i="8" s="1"/>
  <c r="G781" i="8"/>
  <c r="G780" i="8" s="1"/>
  <c r="G779" i="8" s="1"/>
  <c r="E781" i="8"/>
  <c r="H777" i="8"/>
  <c r="H776" i="8" s="1"/>
  <c r="H775" i="8" s="1"/>
  <c r="G777" i="8"/>
  <c r="G776" i="8" s="1"/>
  <c r="G775" i="8" s="1"/>
  <c r="E777" i="8"/>
  <c r="K771" i="8"/>
  <c r="J771" i="8"/>
  <c r="J770" i="8" s="1"/>
  <c r="H771" i="8"/>
  <c r="H770" i="8" s="1"/>
  <c r="G771" i="8"/>
  <c r="G770" i="8" s="1"/>
  <c r="E771" i="8"/>
  <c r="E770" i="8" s="1"/>
  <c r="H768" i="8"/>
  <c r="G768" i="8"/>
  <c r="E768" i="8"/>
  <c r="K766" i="8"/>
  <c r="J766" i="8"/>
  <c r="H766" i="8"/>
  <c r="G766" i="8"/>
  <c r="E766" i="8"/>
  <c r="K760" i="8"/>
  <c r="J760" i="8"/>
  <c r="J757" i="8" s="1"/>
  <c r="J756" i="8" s="1"/>
  <c r="J755" i="8" s="1"/>
  <c r="H760" i="8"/>
  <c r="H757" i="8" s="1"/>
  <c r="H756" i="8" s="1"/>
  <c r="H755" i="8" s="1"/>
  <c r="G760" i="8"/>
  <c r="G757" i="8" s="1"/>
  <c r="G756" i="8" s="1"/>
  <c r="G755" i="8" s="1"/>
  <c r="E760" i="8"/>
  <c r="E757" i="8" s="1"/>
  <c r="E756" i="8" s="1"/>
  <c r="E755" i="8" s="1"/>
  <c r="K753" i="8"/>
  <c r="J753" i="8"/>
  <c r="J752" i="8" s="1"/>
  <c r="J751" i="8" s="1"/>
  <c r="J750" i="8" s="1"/>
  <c r="H753" i="8"/>
  <c r="H752" i="8" s="1"/>
  <c r="H751" i="8" s="1"/>
  <c r="H750" i="8" s="1"/>
  <c r="G753" i="8"/>
  <c r="G752" i="8" s="1"/>
  <c r="G751" i="8" s="1"/>
  <c r="G750" i="8" s="1"/>
  <c r="E753" i="8"/>
  <c r="E752" i="8" s="1"/>
  <c r="E751" i="8" s="1"/>
  <c r="E750" i="8" s="1"/>
  <c r="K734" i="8"/>
  <c r="J734" i="8"/>
  <c r="J733" i="8" s="1"/>
  <c r="J732" i="8" s="1"/>
  <c r="H734" i="8"/>
  <c r="H733" i="8" s="1"/>
  <c r="H732" i="8" s="1"/>
  <c r="G734" i="8"/>
  <c r="G733" i="8" s="1"/>
  <c r="G732" i="8" s="1"/>
  <c r="E734" i="8"/>
  <c r="E733" i="8" s="1"/>
  <c r="E732" i="8" s="1"/>
  <c r="K715" i="8"/>
  <c r="J715" i="8"/>
  <c r="H715" i="8"/>
  <c r="H711" i="8" s="1"/>
  <c r="H710" i="8" s="1"/>
  <c r="H709" i="8" s="1"/>
  <c r="G715" i="8"/>
  <c r="E715" i="8"/>
  <c r="E711" i="8" s="1"/>
  <c r="E710" i="8" s="1"/>
  <c r="E709" i="8" s="1"/>
  <c r="K702" i="8"/>
  <c r="J702" i="8"/>
  <c r="H703" i="8"/>
  <c r="H702" i="8" s="1"/>
  <c r="H701" i="8" s="1"/>
  <c r="H700" i="8" s="1"/>
  <c r="E702" i="8"/>
  <c r="E701" i="8" s="1"/>
  <c r="E700" i="8" s="1"/>
  <c r="K698" i="8"/>
  <c r="J698" i="8"/>
  <c r="H698" i="8"/>
  <c r="G698" i="8"/>
  <c r="E698" i="8"/>
  <c r="K692" i="8"/>
  <c r="J692" i="8"/>
  <c r="H692" i="8"/>
  <c r="G692" i="8"/>
  <c r="E692" i="8"/>
  <c r="K686" i="8"/>
  <c r="J686" i="8"/>
  <c r="J685" i="8" s="1"/>
  <c r="J684" i="8" s="1"/>
  <c r="J683" i="8" s="1"/>
  <c r="J682" i="8" s="1"/>
  <c r="H686" i="8"/>
  <c r="H685" i="8" s="1"/>
  <c r="H684" i="8" s="1"/>
  <c r="H683" i="8" s="1"/>
  <c r="H682" i="8" s="1"/>
  <c r="G686" i="8"/>
  <c r="G685" i="8" s="1"/>
  <c r="G684" i="8" s="1"/>
  <c r="G683" i="8" s="1"/>
  <c r="G682" i="8" s="1"/>
  <c r="E686" i="8"/>
  <c r="E685" i="8" s="1"/>
  <c r="E684" i="8" s="1"/>
  <c r="E683" i="8" s="1"/>
  <c r="E682" i="8" s="1"/>
  <c r="K680" i="8"/>
  <c r="J680" i="8"/>
  <c r="H680" i="8"/>
  <c r="G680" i="8"/>
  <c r="E680" i="8"/>
  <c r="K678" i="8"/>
  <c r="J678" i="8"/>
  <c r="H678" i="8"/>
  <c r="G678" i="8"/>
  <c r="E678" i="8"/>
  <c r="K673" i="8"/>
  <c r="J673" i="8"/>
  <c r="J672" i="8" s="1"/>
  <c r="J671" i="8" s="1"/>
  <c r="J670" i="8" s="1"/>
  <c r="H673" i="8"/>
  <c r="H672" i="8" s="1"/>
  <c r="H671" i="8" s="1"/>
  <c r="H670" i="8" s="1"/>
  <c r="G673" i="8"/>
  <c r="G672" i="8" s="1"/>
  <c r="G671" i="8" s="1"/>
  <c r="G670" i="8" s="1"/>
  <c r="E673" i="8"/>
  <c r="E672" i="8" s="1"/>
  <c r="E671" i="8" s="1"/>
  <c r="E670" i="8" s="1"/>
  <c r="K667" i="8"/>
  <c r="J667" i="8"/>
  <c r="J666" i="8" s="1"/>
  <c r="H667" i="8"/>
  <c r="H666" i="8" s="1"/>
  <c r="G667" i="8"/>
  <c r="G666" i="8" s="1"/>
  <c r="E667" i="8"/>
  <c r="E666" i="8" s="1"/>
  <c r="K663" i="8"/>
  <c r="J663" i="8"/>
  <c r="J659" i="8" s="1"/>
  <c r="H663" i="8"/>
  <c r="G663" i="8"/>
  <c r="E663" i="8"/>
  <c r="H660" i="8"/>
  <c r="G660" i="8"/>
  <c r="H657" i="8"/>
  <c r="G657" i="8"/>
  <c r="E657" i="8"/>
  <c r="H655" i="8"/>
  <c r="G655" i="8"/>
  <c r="E655" i="8"/>
  <c r="H652" i="8"/>
  <c r="G652" i="8"/>
  <c r="E652" i="8"/>
  <c r="K647" i="8"/>
  <c r="J647" i="8"/>
  <c r="J646" i="8" s="1"/>
  <c r="J645" i="8" s="1"/>
  <c r="J644" i="8" s="1"/>
  <c r="H647" i="8"/>
  <c r="H646" i="8" s="1"/>
  <c r="H645" i="8" s="1"/>
  <c r="H644" i="8" s="1"/>
  <c r="G647" i="8"/>
  <c r="G646" i="8" s="1"/>
  <c r="G645" i="8" s="1"/>
  <c r="G644" i="8" s="1"/>
  <c r="G636" i="8" s="1"/>
  <c r="G635" i="8" s="1"/>
  <c r="E647" i="8"/>
  <c r="E646" i="8" s="1"/>
  <c r="E645" i="8" s="1"/>
  <c r="E644" i="8" s="1"/>
  <c r="K619" i="8"/>
  <c r="J629" i="8"/>
  <c r="H629" i="8"/>
  <c r="G629" i="8"/>
  <c r="H623" i="8"/>
  <c r="G623" i="8"/>
  <c r="K614" i="8"/>
  <c r="J614" i="8"/>
  <c r="J613" i="8" s="1"/>
  <c r="J612" i="8" s="1"/>
  <c r="J611" i="8" s="1"/>
  <c r="J610" i="8" s="1"/>
  <c r="H614" i="8"/>
  <c r="H613" i="8" s="1"/>
  <c r="H612" i="8" s="1"/>
  <c r="H611" i="8" s="1"/>
  <c r="H610" i="8" s="1"/>
  <c r="G614" i="8"/>
  <c r="G613" i="8" s="1"/>
  <c r="G612" i="8" s="1"/>
  <c r="G611" i="8" s="1"/>
  <c r="G610" i="8" s="1"/>
  <c r="E614" i="8"/>
  <c r="E613" i="8" s="1"/>
  <c r="E612" i="8" s="1"/>
  <c r="E611" i="8" s="1"/>
  <c r="E610" i="8" s="1"/>
  <c r="K540" i="8"/>
  <c r="J540" i="8"/>
  <c r="H540" i="8"/>
  <c r="H531" i="8" s="1"/>
  <c r="H530" i="8" s="1"/>
  <c r="E540" i="8"/>
  <c r="E531" i="8" s="1"/>
  <c r="K527" i="8"/>
  <c r="J527" i="8"/>
  <c r="J526" i="8" s="1"/>
  <c r="J525" i="8" s="1"/>
  <c r="H527" i="8"/>
  <c r="H526" i="8" s="1"/>
  <c r="H525" i="8" s="1"/>
  <c r="G527" i="8"/>
  <c r="G526" i="8" s="1"/>
  <c r="G525" i="8" s="1"/>
  <c r="E527" i="8"/>
  <c r="E526" i="8" s="1"/>
  <c r="E525" i="8" s="1"/>
  <c r="K523" i="8"/>
  <c r="J523" i="8"/>
  <c r="H523" i="8"/>
  <c r="G523" i="8"/>
  <c r="E523" i="8"/>
  <c r="K520" i="8"/>
  <c r="J520" i="8"/>
  <c r="H520" i="8"/>
  <c r="G520" i="8"/>
  <c r="E520" i="8"/>
  <c r="K515" i="8"/>
  <c r="J515" i="8"/>
  <c r="H515" i="8"/>
  <c r="K511" i="8"/>
  <c r="J511" i="8"/>
  <c r="H511" i="8"/>
  <c r="E511" i="8"/>
  <c r="K508" i="8"/>
  <c r="J508" i="8"/>
  <c r="J503" i="8" s="1"/>
  <c r="H508" i="8"/>
  <c r="H503" i="8" s="1"/>
  <c r="G508" i="8"/>
  <c r="E508" i="8"/>
  <c r="E503" i="8" s="1"/>
  <c r="K499" i="8"/>
  <c r="J499" i="8"/>
  <c r="J498" i="8" s="1"/>
  <c r="J497" i="8" s="1"/>
  <c r="H499" i="8"/>
  <c r="H498" i="8" s="1"/>
  <c r="H497" i="8" s="1"/>
  <c r="G499" i="8"/>
  <c r="G498" i="8" s="1"/>
  <c r="G497" i="8" s="1"/>
  <c r="E499" i="8"/>
  <c r="E498" i="8" s="1"/>
  <c r="E497" i="8" s="1"/>
  <c r="K495" i="8"/>
  <c r="J495" i="8"/>
  <c r="H495" i="8"/>
  <c r="G495" i="8"/>
  <c r="E495" i="8"/>
  <c r="K491" i="8"/>
  <c r="J491" i="8"/>
  <c r="H491" i="8"/>
  <c r="G491" i="8"/>
  <c r="E491" i="8"/>
  <c r="K489" i="8"/>
  <c r="J489" i="8"/>
  <c r="H489" i="8"/>
  <c r="G489" i="8"/>
  <c r="E489" i="8"/>
  <c r="K483" i="8"/>
  <c r="J483" i="8"/>
  <c r="J482" i="8" s="1"/>
  <c r="H483" i="8"/>
  <c r="H482" i="8" s="1"/>
  <c r="H481" i="8" s="1"/>
  <c r="H480" i="8" s="1"/>
  <c r="G483" i="8"/>
  <c r="G482" i="8" s="1"/>
  <c r="G481" i="8" s="1"/>
  <c r="G480" i="8" s="1"/>
  <c r="E483" i="8"/>
  <c r="E482" i="8" s="1"/>
  <c r="E481" i="8" s="1"/>
  <c r="E480" i="8" s="1"/>
  <c r="K451" i="8"/>
  <c r="J451" i="8"/>
  <c r="J450" i="8" s="1"/>
  <c r="J449" i="8" s="1"/>
  <c r="J448" i="8" s="1"/>
  <c r="H451" i="8"/>
  <c r="H450" i="8" s="1"/>
  <c r="H449" i="8" s="1"/>
  <c r="H448" i="8" s="1"/>
  <c r="G451" i="8"/>
  <c r="G450" i="8" s="1"/>
  <c r="G449" i="8" s="1"/>
  <c r="G448" i="8" s="1"/>
  <c r="E449" i="8"/>
  <c r="E448" i="8" s="1"/>
  <c r="K443" i="8"/>
  <c r="J443" i="8"/>
  <c r="J439" i="8" s="1"/>
  <c r="J438" i="8" s="1"/>
  <c r="J437" i="8" s="1"/>
  <c r="J436" i="8" s="1"/>
  <c r="H443" i="8"/>
  <c r="H439" i="8" s="1"/>
  <c r="G443" i="8"/>
  <c r="G439" i="8" s="1"/>
  <c r="E443" i="8"/>
  <c r="E440" i="8"/>
  <c r="H422" i="8"/>
  <c r="G422" i="8"/>
  <c r="E422" i="8"/>
  <c r="H420" i="8"/>
  <c r="G420" i="8"/>
  <c r="E420" i="8"/>
  <c r="K406" i="8"/>
  <c r="J406" i="8"/>
  <c r="J405" i="8" s="1"/>
  <c r="H406" i="8"/>
  <c r="H405" i="8" s="1"/>
  <c r="G406" i="8"/>
  <c r="G405" i="8" s="1"/>
  <c r="E406" i="8"/>
  <c r="E405" i="8" s="1"/>
  <c r="J401" i="8"/>
  <c r="J397" i="8" s="1"/>
  <c r="J349" i="8" s="1"/>
  <c r="H401" i="8"/>
  <c r="G401" i="8"/>
  <c r="E401" i="8"/>
  <c r="H398" i="8"/>
  <c r="G398" i="8"/>
  <c r="K395" i="8"/>
  <c r="J395" i="8"/>
  <c r="H395" i="8"/>
  <c r="G395" i="8"/>
  <c r="E395" i="8"/>
  <c r="H393" i="8"/>
  <c r="G393" i="8"/>
  <c r="E393" i="8"/>
  <c r="J389" i="8"/>
  <c r="H389" i="8"/>
  <c r="G389" i="8"/>
  <c r="K383" i="8"/>
  <c r="J383" i="8"/>
  <c r="H383" i="8"/>
  <c r="E383" i="8"/>
  <c r="K381" i="8"/>
  <c r="J381" i="8"/>
  <c r="H381" i="8"/>
  <c r="G381" i="8"/>
  <c r="E381" i="8"/>
  <c r="K379" i="8"/>
  <c r="J379" i="8"/>
  <c r="H379" i="8"/>
  <c r="G379" i="8"/>
  <c r="E379" i="8"/>
  <c r="H363" i="8"/>
  <c r="G363" i="8"/>
  <c r="E363" i="8"/>
  <c r="K360" i="8"/>
  <c r="J360" i="8"/>
  <c r="J356" i="8" s="1"/>
  <c r="J355" i="8" s="1"/>
  <c r="J354" i="8" s="1"/>
  <c r="H360" i="8"/>
  <c r="G360" i="8"/>
  <c r="E360" i="8"/>
  <c r="K336" i="8"/>
  <c r="J336" i="8"/>
  <c r="H336" i="8"/>
  <c r="G336" i="8"/>
  <c r="E336" i="8"/>
  <c r="K332" i="8"/>
  <c r="J332" i="8"/>
  <c r="H332" i="8"/>
  <c r="G332" i="8"/>
  <c r="E332" i="8"/>
  <c r="K329" i="8"/>
  <c r="J329" i="8"/>
  <c r="J328" i="8" s="1"/>
  <c r="H329" i="8"/>
  <c r="H328" i="8" s="1"/>
  <c r="G329" i="8"/>
  <c r="G328" i="8" s="1"/>
  <c r="E329" i="8"/>
  <c r="E328" i="8" s="1"/>
  <c r="K324" i="8"/>
  <c r="K317" i="8" s="1"/>
  <c r="J324" i="8"/>
  <c r="J317" i="8" s="1"/>
  <c r="J316" i="8" s="1"/>
  <c r="J315" i="8" s="1"/>
  <c r="J310" i="8" s="1"/>
  <c r="J309" i="8" s="1"/>
  <c r="H324" i="8"/>
  <c r="H317" i="8" s="1"/>
  <c r="H316" i="8" s="1"/>
  <c r="H315" i="8" s="1"/>
  <c r="H310" i="8" s="1"/>
  <c r="H309" i="8" s="1"/>
  <c r="G324" i="8"/>
  <c r="G317" i="8" s="1"/>
  <c r="G316" i="8" s="1"/>
  <c r="G315" i="8" s="1"/>
  <c r="G310" i="8" s="1"/>
  <c r="G309" i="8" s="1"/>
  <c r="E324" i="8"/>
  <c r="E317" i="8" s="1"/>
  <c r="E316" i="8" s="1"/>
  <c r="E315" i="8" s="1"/>
  <c r="E310" i="8" s="1"/>
  <c r="E309" i="8" s="1"/>
  <c r="H306" i="8"/>
  <c r="G306" i="8"/>
  <c r="E306" i="8"/>
  <c r="H303" i="8"/>
  <c r="G303" i="8"/>
  <c r="E303" i="8"/>
  <c r="K301" i="8"/>
  <c r="J301" i="8"/>
  <c r="J300" i="8" s="1"/>
  <c r="J299" i="8" s="1"/>
  <c r="J298" i="8" s="1"/>
  <c r="H301" i="8"/>
  <c r="G301" i="8"/>
  <c r="E301" i="8"/>
  <c r="K286" i="8"/>
  <c r="K276" i="8" s="1"/>
  <c r="J286" i="8"/>
  <c r="J276" i="8" s="1"/>
  <c r="J275" i="8" s="1"/>
  <c r="J274" i="8" s="1"/>
  <c r="H286" i="8"/>
  <c r="H276" i="8" s="1"/>
  <c r="H275" i="8" s="1"/>
  <c r="H274" i="8" s="1"/>
  <c r="K267" i="8"/>
  <c r="G267" i="8"/>
  <c r="E267" i="8"/>
  <c r="K264" i="8"/>
  <c r="J264" i="8"/>
  <c r="H264" i="8"/>
  <c r="G264" i="8"/>
  <c r="E264" i="8"/>
  <c r="G255" i="8"/>
  <c r="K248" i="8"/>
  <c r="J248" i="8"/>
  <c r="J247" i="8" s="1"/>
  <c r="H248" i="8"/>
  <c r="H247" i="8" s="1"/>
  <c r="H243" i="8" s="1"/>
  <c r="H242" i="8" s="1"/>
  <c r="H241" i="8" s="1"/>
  <c r="G248" i="8"/>
  <c r="G247" i="8" s="1"/>
  <c r="G243" i="8" s="1"/>
  <c r="G242" i="8" s="1"/>
  <c r="G241" i="8" s="1"/>
  <c r="E248" i="8"/>
  <c r="E247" i="8" s="1"/>
  <c r="E243" i="8" s="1"/>
  <c r="K222" i="8"/>
  <c r="H222" i="8"/>
  <c r="H221" i="8" s="1"/>
  <c r="H216" i="8" s="1"/>
  <c r="H215" i="8" s="1"/>
  <c r="E221" i="8"/>
  <c r="J222" i="8"/>
  <c r="J221" i="8" s="1"/>
  <c r="J216" i="8" s="1"/>
  <c r="J215" i="8" s="1"/>
  <c r="J214" i="8" s="1"/>
  <c r="K212" i="8"/>
  <c r="J212" i="8"/>
  <c r="J211" i="8" s="1"/>
  <c r="J210" i="8" s="1"/>
  <c r="J209" i="8" s="1"/>
  <c r="J208" i="8" s="1"/>
  <c r="J207" i="8" s="1"/>
  <c r="H212" i="8"/>
  <c r="H211" i="8" s="1"/>
  <c r="H210" i="8" s="1"/>
  <c r="H209" i="8" s="1"/>
  <c r="H208" i="8" s="1"/>
  <c r="H207" i="8" s="1"/>
  <c r="G212" i="8"/>
  <c r="G211" i="8" s="1"/>
  <c r="G210" i="8" s="1"/>
  <c r="G209" i="8" s="1"/>
  <c r="G208" i="8" s="1"/>
  <c r="G207" i="8" s="1"/>
  <c r="E212" i="8"/>
  <c r="E211" i="8" s="1"/>
  <c r="E210" i="8" s="1"/>
  <c r="E209" i="8" s="1"/>
  <c r="E208" i="8" s="1"/>
  <c r="E207" i="8" s="1"/>
  <c r="K205" i="8"/>
  <c r="J205" i="8"/>
  <c r="J204" i="8" s="1"/>
  <c r="J203" i="8" s="1"/>
  <c r="J202" i="8" s="1"/>
  <c r="J201" i="8" s="1"/>
  <c r="J200" i="8" s="1"/>
  <c r="H205" i="8"/>
  <c r="H204" i="8" s="1"/>
  <c r="H203" i="8" s="1"/>
  <c r="H202" i="8" s="1"/>
  <c r="H201" i="8" s="1"/>
  <c r="H200" i="8" s="1"/>
  <c r="G205" i="8"/>
  <c r="G204" i="8" s="1"/>
  <c r="G203" i="8" s="1"/>
  <c r="G202" i="8" s="1"/>
  <c r="G201" i="8" s="1"/>
  <c r="G200" i="8" s="1"/>
  <c r="E205" i="8"/>
  <c r="E204" i="8" s="1"/>
  <c r="E203" i="8" s="1"/>
  <c r="E202" i="8" s="1"/>
  <c r="E201" i="8" s="1"/>
  <c r="E200" i="8" s="1"/>
  <c r="K198" i="8"/>
  <c r="J198" i="8"/>
  <c r="J197" i="8" s="1"/>
  <c r="J196" i="8" s="1"/>
  <c r="J195" i="8" s="1"/>
  <c r="J194" i="8" s="1"/>
  <c r="J193" i="8" s="1"/>
  <c r="H198" i="8"/>
  <c r="H197" i="8" s="1"/>
  <c r="H196" i="8" s="1"/>
  <c r="H195" i="8" s="1"/>
  <c r="H194" i="8" s="1"/>
  <c r="H193" i="8" s="1"/>
  <c r="G198" i="8"/>
  <c r="G197" i="8" s="1"/>
  <c r="G196" i="8" s="1"/>
  <c r="G195" i="8" s="1"/>
  <c r="G194" i="8" s="1"/>
  <c r="G193" i="8" s="1"/>
  <c r="E198" i="8"/>
  <c r="E197" i="8" s="1"/>
  <c r="E196" i="8" s="1"/>
  <c r="E195" i="8" s="1"/>
  <c r="E194" i="8" s="1"/>
  <c r="E193" i="8" s="1"/>
  <c r="K158" i="8"/>
  <c r="K157" i="8" s="1"/>
  <c r="J158" i="8"/>
  <c r="J157" i="8" s="1"/>
  <c r="H158" i="8"/>
  <c r="H157" i="8" s="1"/>
  <c r="G158" i="8"/>
  <c r="G157" i="8" s="1"/>
  <c r="E158" i="8"/>
  <c r="E157" i="8" s="1"/>
  <c r="K155" i="8"/>
  <c r="J155" i="8"/>
  <c r="H155" i="8"/>
  <c r="G155" i="8"/>
  <c r="E155" i="8"/>
  <c r="K153" i="8"/>
  <c r="J153" i="8"/>
  <c r="H153" i="8"/>
  <c r="G153" i="8"/>
  <c r="E153" i="8"/>
  <c r="K151" i="8"/>
  <c r="J151" i="8"/>
  <c r="H151" i="8"/>
  <c r="G151" i="8"/>
  <c r="E151" i="8"/>
  <c r="K144" i="8"/>
  <c r="K143" i="8" s="1"/>
  <c r="J144" i="8"/>
  <c r="J143" i="8" s="1"/>
  <c r="H144" i="8"/>
  <c r="H143" i="8" s="1"/>
  <c r="G144" i="8"/>
  <c r="G143" i="8" s="1"/>
  <c r="E144" i="8"/>
  <c r="E143" i="8" s="1"/>
  <c r="K141" i="8"/>
  <c r="J141" i="8"/>
  <c r="H141" i="8"/>
  <c r="G141" i="8"/>
  <c r="E141" i="8"/>
  <c r="K139" i="8"/>
  <c r="J139" i="8"/>
  <c r="H139" i="8"/>
  <c r="G139" i="8"/>
  <c r="E139" i="8"/>
  <c r="K137" i="8"/>
  <c r="J137" i="8"/>
  <c r="H137" i="8"/>
  <c r="G137" i="8"/>
  <c r="E137" i="8"/>
  <c r="K117" i="8"/>
  <c r="J117" i="8"/>
  <c r="J116" i="8" s="1"/>
  <c r="J115" i="8" s="1"/>
  <c r="J114" i="8" s="1"/>
  <c r="J113" i="8" s="1"/>
  <c r="H117" i="8"/>
  <c r="H116" i="8" s="1"/>
  <c r="H115" i="8" s="1"/>
  <c r="H114" i="8" s="1"/>
  <c r="H113" i="8" s="1"/>
  <c r="G117" i="8"/>
  <c r="G116" i="8" s="1"/>
  <c r="G115" i="8" s="1"/>
  <c r="G114" i="8" s="1"/>
  <c r="G113" i="8" s="1"/>
  <c r="E117" i="8"/>
  <c r="E116" i="8" s="1"/>
  <c r="E115" i="8" s="1"/>
  <c r="E114" i="8" s="1"/>
  <c r="E113" i="8" s="1"/>
  <c r="K111" i="8"/>
  <c r="K110" i="8" s="1"/>
  <c r="K109" i="8" s="1"/>
  <c r="K108" i="8" s="1"/>
  <c r="K107" i="8" s="1"/>
  <c r="J111" i="8"/>
  <c r="J110" i="8" s="1"/>
  <c r="J109" i="8" s="1"/>
  <c r="J108" i="8" s="1"/>
  <c r="J107" i="8" s="1"/>
  <c r="H111" i="8"/>
  <c r="H110" i="8" s="1"/>
  <c r="H109" i="8" s="1"/>
  <c r="H108" i="8" s="1"/>
  <c r="H107" i="8" s="1"/>
  <c r="G111" i="8"/>
  <c r="G110" i="8" s="1"/>
  <c r="G109" i="8" s="1"/>
  <c r="G108" i="8" s="1"/>
  <c r="G107" i="8" s="1"/>
  <c r="E111" i="8"/>
  <c r="E110" i="8" s="1"/>
  <c r="E109" i="8" s="1"/>
  <c r="E108" i="8" s="1"/>
  <c r="E107" i="8" s="1"/>
  <c r="K105" i="8"/>
  <c r="K104" i="8" s="1"/>
  <c r="K103" i="8" s="1"/>
  <c r="K102" i="8" s="1"/>
  <c r="K101" i="8" s="1"/>
  <c r="J105" i="8"/>
  <c r="J104" i="8" s="1"/>
  <c r="J103" i="8" s="1"/>
  <c r="J102" i="8" s="1"/>
  <c r="J101" i="8" s="1"/>
  <c r="H105" i="8"/>
  <c r="H104" i="8" s="1"/>
  <c r="H103" i="8" s="1"/>
  <c r="H102" i="8" s="1"/>
  <c r="H101" i="8" s="1"/>
  <c r="G105" i="8"/>
  <c r="G104" i="8" s="1"/>
  <c r="G103" i="8" s="1"/>
  <c r="G102" i="8" s="1"/>
  <c r="G101" i="8" s="1"/>
  <c r="E105" i="8"/>
  <c r="E104" i="8" s="1"/>
  <c r="E103" i="8" s="1"/>
  <c r="E102" i="8" s="1"/>
  <c r="E101" i="8" s="1"/>
  <c r="K99" i="8"/>
  <c r="K98" i="8" s="1"/>
  <c r="K97" i="8" s="1"/>
  <c r="K96" i="8" s="1"/>
  <c r="K95" i="8" s="1"/>
  <c r="J99" i="8"/>
  <c r="J98" i="8" s="1"/>
  <c r="J97" i="8" s="1"/>
  <c r="J96" i="8" s="1"/>
  <c r="J95" i="8" s="1"/>
  <c r="H99" i="8"/>
  <c r="H98" i="8" s="1"/>
  <c r="H97" i="8" s="1"/>
  <c r="H96" i="8" s="1"/>
  <c r="H95" i="8" s="1"/>
  <c r="G99" i="8"/>
  <c r="G98" i="8" s="1"/>
  <c r="G97" i="8" s="1"/>
  <c r="G96" i="8" s="1"/>
  <c r="G95" i="8" s="1"/>
  <c r="E99" i="8"/>
  <c r="E98" i="8" s="1"/>
  <c r="E97" i="8" s="1"/>
  <c r="E96" i="8" s="1"/>
  <c r="E95" i="8" s="1"/>
  <c r="K89" i="8"/>
  <c r="J89" i="8"/>
  <c r="J86" i="8" s="1"/>
  <c r="J85" i="8" s="1"/>
  <c r="J84" i="8" s="1"/>
  <c r="J83" i="8" s="1"/>
  <c r="H89" i="8"/>
  <c r="H86" i="8" s="1"/>
  <c r="G89" i="8"/>
  <c r="G86" i="8" s="1"/>
  <c r="E89" i="8"/>
  <c r="E86" i="8" s="1"/>
  <c r="K81" i="8"/>
  <c r="J81" i="8"/>
  <c r="H81" i="8"/>
  <c r="G81" i="8"/>
  <c r="E81" i="8"/>
  <c r="H79" i="8"/>
  <c r="G79" i="8"/>
  <c r="E79" i="8"/>
  <c r="K65" i="8"/>
  <c r="K64" i="8" s="1"/>
  <c r="K63" i="8" s="1"/>
  <c r="K62" i="8" s="1"/>
  <c r="K61" i="8" s="1"/>
  <c r="J65" i="8"/>
  <c r="J64" i="8" s="1"/>
  <c r="J63" i="8" s="1"/>
  <c r="J62" i="8" s="1"/>
  <c r="J61" i="8" s="1"/>
  <c r="E65" i="8"/>
  <c r="E64" i="8" s="1"/>
  <c r="E63" i="8" s="1"/>
  <c r="E62" i="8" s="1"/>
  <c r="E61" i="8" s="1"/>
  <c r="K58" i="8"/>
  <c r="K57" i="8" s="1"/>
  <c r="K56" i="8" s="1"/>
  <c r="K55" i="8" s="1"/>
  <c r="K54" i="8" s="1"/>
  <c r="J58" i="8"/>
  <c r="J57" i="8" s="1"/>
  <c r="J56" i="8" s="1"/>
  <c r="J55" i="8" s="1"/>
  <c r="J54" i="8" s="1"/>
  <c r="E58" i="8"/>
  <c r="E57" i="8" s="1"/>
  <c r="E56" i="8" s="1"/>
  <c r="E55" i="8" s="1"/>
  <c r="E54" i="8" s="1"/>
  <c r="K51" i="8"/>
  <c r="J51" i="8"/>
  <c r="H51" i="8"/>
  <c r="G51" i="8"/>
  <c r="E51" i="8"/>
  <c r="K49" i="8"/>
  <c r="J49" i="8"/>
  <c r="H49" i="8"/>
  <c r="G49" i="8"/>
  <c r="E49" i="8"/>
  <c r="K43" i="8"/>
  <c r="J43" i="8"/>
  <c r="J42" i="8" s="1"/>
  <c r="J41" i="8" s="1"/>
  <c r="J40" i="8" s="1"/>
  <c r="H43" i="8"/>
  <c r="H42" i="8" s="1"/>
  <c r="H41" i="8" s="1"/>
  <c r="H40" i="8" s="1"/>
  <c r="G43" i="8"/>
  <c r="G42" i="8" s="1"/>
  <c r="G41" i="8" s="1"/>
  <c r="G40" i="8" s="1"/>
  <c r="E43" i="8"/>
  <c r="E42" i="8" s="1"/>
  <c r="E41" i="8" s="1"/>
  <c r="E40" i="8" s="1"/>
  <c r="K38" i="8"/>
  <c r="J38" i="8"/>
  <c r="J37" i="8" s="1"/>
  <c r="H38" i="8"/>
  <c r="H37" i="8" s="1"/>
  <c r="G38" i="8"/>
  <c r="G37" i="8" s="1"/>
  <c r="E38" i="8"/>
  <c r="E37" i="8" s="1"/>
  <c r="G31" i="8"/>
  <c r="E31" i="8"/>
  <c r="L31" i="8" s="1"/>
  <c r="K22" i="8"/>
  <c r="J22" i="8"/>
  <c r="H22" i="8"/>
  <c r="G22" i="8"/>
  <c r="E22" i="8"/>
  <c r="K17" i="8"/>
  <c r="H17" i="8"/>
  <c r="G17" i="8"/>
  <c r="E17" i="8"/>
  <c r="K13" i="8"/>
  <c r="J13" i="8"/>
  <c r="H13" i="8"/>
  <c r="G13" i="8"/>
  <c r="E13" i="8"/>
  <c r="L248" i="8" l="1"/>
  <c r="M248" i="8"/>
  <c r="L89" i="8"/>
  <c r="M89" i="8"/>
  <c r="K275" i="8"/>
  <c r="K498" i="8"/>
  <c r="K197" i="8"/>
  <c r="K397" i="8"/>
  <c r="E619" i="8"/>
  <c r="E618" i="8" s="1"/>
  <c r="E617" i="8" s="1"/>
  <c r="K646" i="8"/>
  <c r="K773" i="8"/>
  <c r="K37" i="8"/>
  <c r="M38" i="8"/>
  <c r="L38" i="8"/>
  <c r="K405" i="8"/>
  <c r="K717" i="8"/>
  <c r="M13" i="8"/>
  <c r="L13" i="8"/>
  <c r="K247" i="8"/>
  <c r="K356" i="8"/>
  <c r="L17" i="8"/>
  <c r="M17" i="8"/>
  <c r="K204" i="8"/>
  <c r="M51" i="8"/>
  <c r="L51" i="8"/>
  <c r="K221" i="8"/>
  <c r="K526" i="8"/>
  <c r="K672" i="8"/>
  <c r="E780" i="8"/>
  <c r="K726" i="8"/>
  <c r="K741" i="8"/>
  <c r="K613" i="8"/>
  <c r="K685" i="8"/>
  <c r="K733" i="8"/>
  <c r="L49" i="8"/>
  <c r="M49" i="8"/>
  <c r="K116" i="8"/>
  <c r="K482" i="8"/>
  <c r="E530" i="8"/>
  <c r="E529" i="8" s="1"/>
  <c r="K666" i="8"/>
  <c r="K757" i="8"/>
  <c r="K439" i="8"/>
  <c r="E776" i="8"/>
  <c r="M22" i="8"/>
  <c r="L22" i="8"/>
  <c r="K42" i="8"/>
  <c r="M43" i="8"/>
  <c r="L43" i="8"/>
  <c r="K211" i="8"/>
  <c r="K328" i="8"/>
  <c r="K450" i="8"/>
  <c r="K503" i="8"/>
  <c r="K659" i="8"/>
  <c r="K752" i="8"/>
  <c r="K770" i="8"/>
  <c r="K300" i="8"/>
  <c r="K299" i="8" s="1"/>
  <c r="K86" i="8"/>
  <c r="K85" i="8" s="1"/>
  <c r="K701" i="8"/>
  <c r="J701" i="8"/>
  <c r="J700" i="8" s="1"/>
  <c r="J481" i="8"/>
  <c r="J480" i="8" s="1"/>
  <c r="K331" i="8"/>
  <c r="J331" i="8"/>
  <c r="J327" i="8" s="1"/>
  <c r="K711" i="8"/>
  <c r="J243" i="8"/>
  <c r="J242" i="8" s="1"/>
  <c r="J241" i="8" s="1"/>
  <c r="J711" i="8"/>
  <c r="J710" i="8" s="1"/>
  <c r="J709" i="8" s="1"/>
  <c r="E356" i="8"/>
  <c r="E355" i="8" s="1"/>
  <c r="E354" i="8" s="1"/>
  <c r="E216" i="8"/>
  <c r="E215" i="8" s="1"/>
  <c r="E214" i="8" s="1"/>
  <c r="K70" i="8"/>
  <c r="J70" i="8"/>
  <c r="J69" i="8" s="1"/>
  <c r="J68" i="8" s="1"/>
  <c r="J67" i="8" s="1"/>
  <c r="J619" i="8"/>
  <c r="J618" i="8" s="1"/>
  <c r="J617" i="8" s="1"/>
  <c r="H619" i="8"/>
  <c r="H618" i="8" s="1"/>
  <c r="H617" i="8" s="1"/>
  <c r="H356" i="8"/>
  <c r="H355" i="8" s="1"/>
  <c r="H354" i="8" s="1"/>
  <c r="H411" i="8"/>
  <c r="H410" i="8" s="1"/>
  <c r="H409" i="8" s="1"/>
  <c r="H408" i="8" s="1"/>
  <c r="H70" i="8"/>
  <c r="H69" i="8" s="1"/>
  <c r="H68" i="8" s="1"/>
  <c r="H67" i="8" s="1"/>
  <c r="H214" i="8"/>
  <c r="E439" i="8"/>
  <c r="E438" i="8" s="1"/>
  <c r="E437" i="8" s="1"/>
  <c r="E436" i="8" s="1"/>
  <c r="E411" i="8"/>
  <c r="E70" i="8"/>
  <c r="E254" i="8"/>
  <c r="E253" i="8" s="1"/>
  <c r="E242" i="8"/>
  <c r="E241" i="8" s="1"/>
  <c r="G356" i="8"/>
  <c r="G355" i="8" s="1"/>
  <c r="G354" i="8" s="1"/>
  <c r="G619" i="8"/>
  <c r="G618" i="8" s="1"/>
  <c r="G617" i="8" s="1"/>
  <c r="G411" i="8"/>
  <c r="G410" i="8" s="1"/>
  <c r="G409" i="8" s="1"/>
  <c r="G408" i="8" s="1"/>
  <c r="G331" i="8"/>
  <c r="G327" i="8" s="1"/>
  <c r="G326" i="8" s="1"/>
  <c r="G711" i="8"/>
  <c r="G710" i="8" s="1"/>
  <c r="G709" i="8" s="1"/>
  <c r="G276" i="8"/>
  <c r="G275" i="8" s="1"/>
  <c r="G274" i="8" s="1"/>
  <c r="J765" i="8"/>
  <c r="J764" i="8" s="1"/>
  <c r="J763" i="8" s="1"/>
  <c r="J762" i="8" s="1"/>
  <c r="G659" i="8"/>
  <c r="J457" i="8"/>
  <c r="K48" i="8"/>
  <c r="G48" i="8"/>
  <c r="G47" i="8" s="1"/>
  <c r="G46" i="8" s="1"/>
  <c r="G45" i="8" s="1"/>
  <c r="H457" i="8"/>
  <c r="H447" i="8" s="1"/>
  <c r="G397" i="8"/>
  <c r="G349" i="8" s="1"/>
  <c r="H331" i="8"/>
  <c r="G388" i="8"/>
  <c r="H677" i="8"/>
  <c r="H676" i="8" s="1"/>
  <c r="H675" i="8" s="1"/>
  <c r="H669" i="8" s="1"/>
  <c r="H651" i="8"/>
  <c r="E48" i="8"/>
  <c r="E47" i="8" s="1"/>
  <c r="E46" i="8" s="1"/>
  <c r="E45" i="8" s="1"/>
  <c r="G677" i="8"/>
  <c r="G676" i="8" s="1"/>
  <c r="G675" i="8" s="1"/>
  <c r="G669" i="8" s="1"/>
  <c r="K691" i="8"/>
  <c r="H774" i="8"/>
  <c r="H773" i="8" s="1"/>
  <c r="E691" i="8"/>
  <c r="E690" i="8" s="1"/>
  <c r="E689" i="8" s="1"/>
  <c r="E688" i="8" s="1"/>
  <c r="G765" i="8"/>
  <c r="G764" i="8" s="1"/>
  <c r="G763" i="8" s="1"/>
  <c r="G762" i="8" s="1"/>
  <c r="K254" i="8"/>
  <c r="H765" i="8"/>
  <c r="H764" i="8" s="1"/>
  <c r="H763" i="8" s="1"/>
  <c r="H762" i="8" s="1"/>
  <c r="G378" i="8"/>
  <c r="G377" i="8" s="1"/>
  <c r="G376" i="8" s="1"/>
  <c r="E651" i="8"/>
  <c r="J691" i="8"/>
  <c r="J690" i="8" s="1"/>
  <c r="J689" i="8" s="1"/>
  <c r="G70" i="8"/>
  <c r="G69" i="8" s="1"/>
  <c r="G68" i="8" s="1"/>
  <c r="G67" i="8" s="1"/>
  <c r="G214" i="8"/>
  <c r="G254" i="8"/>
  <c r="G253" i="8" s="1"/>
  <c r="G252" i="8" s="1"/>
  <c r="G136" i="8"/>
  <c r="G135" i="8" s="1"/>
  <c r="G134" i="8" s="1"/>
  <c r="G133" i="8" s="1"/>
  <c r="J48" i="8"/>
  <c r="J47" i="8" s="1"/>
  <c r="J46" i="8" s="1"/>
  <c r="J45" i="8" s="1"/>
  <c r="H48" i="8"/>
  <c r="H47" i="8" s="1"/>
  <c r="H46" i="8" s="1"/>
  <c r="H45" i="8" s="1"/>
  <c r="G458" i="8"/>
  <c r="G457" i="8" s="1"/>
  <c r="G447" i="8" s="1"/>
  <c r="G651" i="8"/>
  <c r="J650" i="8"/>
  <c r="J649" i="8" s="1"/>
  <c r="H659" i="8"/>
  <c r="K150" i="8"/>
  <c r="K149" i="8" s="1"/>
  <c r="K148" i="8" s="1"/>
  <c r="K147" i="8" s="1"/>
  <c r="J150" i="8"/>
  <c r="J149" i="8" s="1"/>
  <c r="J148" i="8" s="1"/>
  <c r="J147" i="8" s="1"/>
  <c r="G300" i="8"/>
  <c r="G299" i="8" s="1"/>
  <c r="G298" i="8" s="1"/>
  <c r="E388" i="8"/>
  <c r="E397" i="8"/>
  <c r="E659" i="8"/>
  <c r="K677" i="8"/>
  <c r="H691" i="8"/>
  <c r="H690" i="8" s="1"/>
  <c r="H689" i="8" s="1"/>
  <c r="H688" i="8" s="1"/>
  <c r="E150" i="8"/>
  <c r="E149" i="8" s="1"/>
  <c r="E148" i="8" s="1"/>
  <c r="E147" i="8" s="1"/>
  <c r="H300" i="8"/>
  <c r="H299" i="8" s="1"/>
  <c r="H298" i="8" s="1"/>
  <c r="G438" i="8"/>
  <c r="G437" i="8" s="1"/>
  <c r="G436" i="8" s="1"/>
  <c r="E459" i="8"/>
  <c r="E488" i="8"/>
  <c r="E487" i="8" s="1"/>
  <c r="E486" i="8" s="1"/>
  <c r="E677" i="8"/>
  <c r="E676" i="8" s="1"/>
  <c r="E675" i="8" s="1"/>
  <c r="E669" i="8" s="1"/>
  <c r="E765" i="8"/>
  <c r="E764" i="8" s="1"/>
  <c r="E763" i="8" s="1"/>
  <c r="E762" i="8" s="1"/>
  <c r="E378" i="8"/>
  <c r="E377" i="8" s="1"/>
  <c r="H397" i="8"/>
  <c r="H349" i="8" s="1"/>
  <c r="G488" i="8"/>
  <c r="G487" i="8" s="1"/>
  <c r="G486" i="8" s="1"/>
  <c r="H510" i="8"/>
  <c r="H502" i="8" s="1"/>
  <c r="H501" i="8" s="1"/>
  <c r="H85" i="8"/>
  <c r="H84" i="8" s="1"/>
  <c r="H83" i="8" s="1"/>
  <c r="E85" i="8"/>
  <c r="E84" i="8" s="1"/>
  <c r="E83" i="8" s="1"/>
  <c r="G85" i="8"/>
  <c r="G84" i="8" s="1"/>
  <c r="G83" i="8" s="1"/>
  <c r="H388" i="8"/>
  <c r="H378" i="8"/>
  <c r="H377" i="8" s="1"/>
  <c r="H12" i="8"/>
  <c r="H11" i="8" s="1"/>
  <c r="J136" i="8"/>
  <c r="J135" i="8" s="1"/>
  <c r="J134" i="8" s="1"/>
  <c r="J133" i="8" s="1"/>
  <c r="H136" i="8"/>
  <c r="H135" i="8" s="1"/>
  <c r="H134" i="8" s="1"/>
  <c r="H133" i="8" s="1"/>
  <c r="E331" i="8"/>
  <c r="K488" i="8"/>
  <c r="H488" i="8"/>
  <c r="H487" i="8" s="1"/>
  <c r="H486" i="8" s="1"/>
  <c r="G510" i="8"/>
  <c r="G502" i="8" s="1"/>
  <c r="G501" i="8" s="1"/>
  <c r="E510" i="8"/>
  <c r="E502" i="8" s="1"/>
  <c r="E501" i="8" s="1"/>
  <c r="J677" i="8"/>
  <c r="J676" i="8" s="1"/>
  <c r="J675" i="8" s="1"/>
  <c r="J669" i="8" s="1"/>
  <c r="J749" i="8"/>
  <c r="K12" i="8"/>
  <c r="E12" i="8"/>
  <c r="E11" i="8" s="1"/>
  <c r="K136" i="8"/>
  <c r="K135" i="8" s="1"/>
  <c r="K134" i="8" s="1"/>
  <c r="K133" i="8" s="1"/>
  <c r="H438" i="8"/>
  <c r="H437" i="8" s="1"/>
  <c r="H436" i="8" s="1"/>
  <c r="J510" i="8"/>
  <c r="J502" i="8" s="1"/>
  <c r="J501" i="8" s="1"/>
  <c r="K457" i="8"/>
  <c r="H150" i="8"/>
  <c r="H149" i="8" s="1"/>
  <c r="H148" i="8" s="1"/>
  <c r="H147" i="8" s="1"/>
  <c r="G150" i="8"/>
  <c r="G149" i="8" s="1"/>
  <c r="G148" i="8" s="1"/>
  <c r="G147" i="8" s="1"/>
  <c r="J254" i="8"/>
  <c r="E300" i="8"/>
  <c r="E299" i="8" s="1"/>
  <c r="E298" i="8" s="1"/>
  <c r="G691" i="8"/>
  <c r="G690" i="8" s="1"/>
  <c r="G689" i="8" s="1"/>
  <c r="K765" i="8"/>
  <c r="J12" i="8"/>
  <c r="G12" i="8"/>
  <c r="E136" i="8"/>
  <c r="E135" i="8" s="1"/>
  <c r="E134" i="8" s="1"/>
  <c r="E133" i="8" s="1"/>
  <c r="K388" i="8"/>
  <c r="J388" i="8"/>
  <c r="K378" i="8"/>
  <c r="J378" i="8"/>
  <c r="J377" i="8" s="1"/>
  <c r="H749" i="8"/>
  <c r="J488" i="8"/>
  <c r="J487" i="8" s="1"/>
  <c r="J486" i="8" s="1"/>
  <c r="G749" i="8"/>
  <c r="G774" i="8"/>
  <c r="G773" i="8" s="1"/>
  <c r="K510" i="8"/>
  <c r="E749" i="8"/>
  <c r="L247" i="8" l="1"/>
  <c r="M247" i="8"/>
  <c r="K327" i="8"/>
  <c r="K274" i="8"/>
  <c r="K650" i="8"/>
  <c r="K203" i="8"/>
  <c r="K497" i="8"/>
  <c r="K502" i="8"/>
  <c r="K377" i="8"/>
  <c r="K376" i="8" s="1"/>
  <c r="K764" i="8"/>
  <c r="K487" i="8"/>
  <c r="K47" i="8"/>
  <c r="M48" i="8"/>
  <c r="L48" i="8"/>
  <c r="K210" i="8"/>
  <c r="K438" i="8"/>
  <c r="K481" i="8"/>
  <c r="K732" i="8"/>
  <c r="K612" i="8"/>
  <c r="K355" i="8"/>
  <c r="K645" i="8"/>
  <c r="E458" i="8"/>
  <c r="E410" i="8"/>
  <c r="E775" i="8"/>
  <c r="K115" i="8"/>
  <c r="K671" i="8"/>
  <c r="K243" i="8"/>
  <c r="K756" i="8"/>
  <c r="E779" i="8"/>
  <c r="L37" i="8"/>
  <c r="M37" i="8"/>
  <c r="K196" i="8"/>
  <c r="K700" i="8"/>
  <c r="K751" i="8"/>
  <c r="K41" i="8"/>
  <c r="M42" i="8"/>
  <c r="L42" i="8"/>
  <c r="K316" i="8"/>
  <c r="K684" i="8"/>
  <c r="K216" i="8"/>
  <c r="M12" i="8"/>
  <c r="L12" i="8"/>
  <c r="K69" i="8"/>
  <c r="M70" i="8"/>
  <c r="L70" i="8"/>
  <c r="K676" i="8"/>
  <c r="K618" i="8"/>
  <c r="K710" i="8"/>
  <c r="M86" i="8"/>
  <c r="L86" i="8"/>
  <c r="K449" i="8"/>
  <c r="K525" i="8"/>
  <c r="K298" i="8"/>
  <c r="K690" i="8"/>
  <c r="J447" i="8"/>
  <c r="J326" i="8"/>
  <c r="J60" i="8"/>
  <c r="J688" i="8"/>
  <c r="E69" i="8"/>
  <c r="E68" i="8" s="1"/>
  <c r="E67" i="8" s="1"/>
  <c r="E60" i="8" s="1"/>
  <c r="E327" i="8"/>
  <c r="E326" i="8" s="1"/>
  <c r="G11" i="8"/>
  <c r="G10" i="8" s="1"/>
  <c r="G9" i="8" s="1"/>
  <c r="G8" i="8" s="1"/>
  <c r="J11" i="8"/>
  <c r="J10" i="8" s="1"/>
  <c r="J9" i="8" s="1"/>
  <c r="J8" i="8" s="1"/>
  <c r="H10" i="8"/>
  <c r="H9" i="8" s="1"/>
  <c r="H8" i="8" s="1"/>
  <c r="H327" i="8"/>
  <c r="H326" i="8" s="1"/>
  <c r="J253" i="8"/>
  <c r="J252" i="8" s="1"/>
  <c r="K253" i="8"/>
  <c r="K591" i="8"/>
  <c r="H591" i="8"/>
  <c r="G60" i="8"/>
  <c r="H60" i="8"/>
  <c r="E10" i="8"/>
  <c r="E9" i="8" s="1"/>
  <c r="E8" i="8" s="1"/>
  <c r="E485" i="8"/>
  <c r="G688" i="8"/>
  <c r="E376" i="8"/>
  <c r="E367" i="8"/>
  <c r="G251" i="8"/>
  <c r="J376" i="8"/>
  <c r="H376" i="8"/>
  <c r="H366" i="8"/>
  <c r="H365" i="8" s="1"/>
  <c r="J387" i="8"/>
  <c r="J386" i="8" s="1"/>
  <c r="G650" i="8"/>
  <c r="G649" i="8" s="1"/>
  <c r="G616" i="8" s="1"/>
  <c r="G387" i="8"/>
  <c r="G386" i="8" s="1"/>
  <c r="G375" i="8" s="1"/>
  <c r="K387" i="8"/>
  <c r="H650" i="8"/>
  <c r="H649" i="8" s="1"/>
  <c r="E650" i="8"/>
  <c r="E649" i="8" s="1"/>
  <c r="K530" i="8"/>
  <c r="E387" i="8"/>
  <c r="E386" i="8" s="1"/>
  <c r="G530" i="8"/>
  <c r="H529" i="8"/>
  <c r="H485" i="8" s="1"/>
  <c r="H387" i="8"/>
  <c r="H386" i="8" s="1"/>
  <c r="J530" i="8"/>
  <c r="J529" i="8" s="1"/>
  <c r="J485" i="8" s="1"/>
  <c r="L243" i="8" l="1"/>
  <c r="M243" i="8"/>
  <c r="K649" i="8"/>
  <c r="K40" i="8"/>
  <c r="M41" i="8"/>
  <c r="L41" i="8"/>
  <c r="K242" i="8"/>
  <c r="K386" i="8"/>
  <c r="K375" i="8" s="1"/>
  <c r="K448" i="8"/>
  <c r="K709" i="8"/>
  <c r="K675" i="8"/>
  <c r="K215" i="8"/>
  <c r="K644" i="8"/>
  <c r="K486" i="8"/>
  <c r="K763" i="8"/>
  <c r="K501" i="8"/>
  <c r="K326" i="8"/>
  <c r="K437" i="8"/>
  <c r="K436" i="8" s="1"/>
  <c r="K68" i="8"/>
  <c r="M69" i="8"/>
  <c r="L69" i="8"/>
  <c r="E774" i="8"/>
  <c r="E409" i="8"/>
  <c r="K202" i="8"/>
  <c r="K683" i="8"/>
  <c r="K755" i="8"/>
  <c r="K84" i="8"/>
  <c r="L85" i="8"/>
  <c r="M85" i="8"/>
  <c r="K315" i="8"/>
  <c r="K750" i="8"/>
  <c r="K195" i="8"/>
  <c r="K670" i="8"/>
  <c r="K611" i="8"/>
  <c r="K480" i="8"/>
  <c r="K209" i="8"/>
  <c r="K114" i="8"/>
  <c r="K529" i="8"/>
  <c r="E366" i="8"/>
  <c r="K617" i="8"/>
  <c r="E457" i="8"/>
  <c r="K354" i="8"/>
  <c r="K46" i="8"/>
  <c r="M47" i="8"/>
  <c r="L47" i="8"/>
  <c r="K689" i="8"/>
  <c r="K252" i="8"/>
  <c r="E375" i="8"/>
  <c r="J251" i="8"/>
  <c r="H590" i="8"/>
  <c r="H546" i="8" s="1"/>
  <c r="K590" i="8"/>
  <c r="H8" i="1"/>
  <c r="G6" i="1"/>
  <c r="F6" i="1"/>
  <c r="G9" i="1"/>
  <c r="I9" i="1"/>
  <c r="H9" i="1"/>
  <c r="K636" i="8"/>
  <c r="E636" i="8"/>
  <c r="E635" i="8" s="1"/>
  <c r="E616" i="8" s="1"/>
  <c r="J636" i="8"/>
  <c r="J635" i="8" s="1"/>
  <c r="J616" i="8" s="1"/>
  <c r="H636" i="8"/>
  <c r="H635" i="8" s="1"/>
  <c r="H616" i="8" s="1"/>
  <c r="G529" i="8"/>
  <c r="G485" i="8" s="1"/>
  <c r="G250" i="8" s="1"/>
  <c r="G7" i="8" s="1"/>
  <c r="F9" i="1"/>
  <c r="J375" i="8"/>
  <c r="H375" i="8"/>
  <c r="L242" i="8" l="1"/>
  <c r="M242" i="8"/>
  <c r="N354" i="8"/>
  <c r="N315" i="8"/>
  <c r="K688" i="8"/>
  <c r="K45" i="8"/>
  <c r="M46" i="8"/>
  <c r="L46" i="8"/>
  <c r="E365" i="8"/>
  <c r="E773" i="8"/>
  <c r="K762" i="8"/>
  <c r="K749" i="8"/>
  <c r="K83" i="8"/>
  <c r="M84" i="8"/>
  <c r="L84" i="8"/>
  <c r="K682" i="8"/>
  <c r="K485" i="8"/>
  <c r="K201" i="8"/>
  <c r="M40" i="8"/>
  <c r="L40" i="8"/>
  <c r="K11" i="8"/>
  <c r="K241" i="8"/>
  <c r="K546" i="8"/>
  <c r="K208" i="8"/>
  <c r="K610" i="8"/>
  <c r="K194" i="8"/>
  <c r="K310" i="8"/>
  <c r="K67" i="8"/>
  <c r="M68" i="8"/>
  <c r="L68" i="8"/>
  <c r="K113" i="8"/>
  <c r="E447" i="8"/>
  <c r="E408" i="8"/>
  <c r="K669" i="8"/>
  <c r="K447" i="8"/>
  <c r="K635" i="8"/>
  <c r="N298" i="8" s="1"/>
  <c r="F12" i="1"/>
  <c r="F23" i="1" s="1"/>
  <c r="F22" i="1" s="1"/>
  <c r="J250" i="8"/>
  <c r="J7" i="8" s="1"/>
  <c r="G12" i="1"/>
  <c r="I8" i="1"/>
  <c r="H6" i="1"/>
  <c r="H12" i="1" s="1"/>
  <c r="L241" i="8" l="1"/>
  <c r="M241" i="8"/>
  <c r="K193" i="8"/>
  <c r="K207" i="8"/>
  <c r="K10" i="8"/>
  <c r="M11" i="8"/>
  <c r="L11" i="8"/>
  <c r="K60" i="8"/>
  <c r="M83" i="8"/>
  <c r="L83" i="8"/>
  <c r="K200" i="8"/>
  <c r="K309" i="8"/>
  <c r="K251" i="8" s="1"/>
  <c r="M45" i="8"/>
  <c r="L45" i="8"/>
  <c r="L67" i="8"/>
  <c r="M67" i="8"/>
  <c r="K616" i="8"/>
  <c r="I6" i="1"/>
  <c r="I12" i="1" s="1"/>
  <c r="J8" i="1"/>
  <c r="J6" i="1" s="1"/>
  <c r="J12" i="1" s="1"/>
  <c r="E252" i="8"/>
  <c r="K250" i="8" l="1"/>
  <c r="M10" i="8"/>
  <c r="L10" i="8"/>
  <c r="E251" i="8"/>
  <c r="E250" i="8" s="1"/>
  <c r="E7" i="8" s="1"/>
  <c r="H254" i="8"/>
  <c r="M9" i="8" l="1"/>
  <c r="L9" i="8"/>
  <c r="H253" i="8"/>
  <c r="H252" i="8" s="1"/>
  <c r="H251" i="8" s="1"/>
  <c r="H250" i="8" s="1"/>
  <c r="M8" i="8" l="1"/>
  <c r="L8" i="8"/>
  <c r="K7" i="8"/>
  <c r="L7" i="8" s="1"/>
  <c r="H7" i="8"/>
  <c r="M7" i="8" l="1"/>
</calcChain>
</file>

<file path=xl/sharedStrings.xml><?xml version="1.0" encoding="utf-8"?>
<sst xmlns="http://schemas.openxmlformats.org/spreadsheetml/2006/main" count="1329" uniqueCount="393">
  <si>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</si>
  <si>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</si>
  <si>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</si>
  <si>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</si>
  <si>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</si>
  <si>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</si>
  <si>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</si>
  <si>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</si>
  <si>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</si>
  <si>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</si>
  <si>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</si>
  <si>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</si>
  <si>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</si>
  <si>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</si>
  <si>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</si>
  <si>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</si>
  <si>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</si>
  <si>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</si>
  <si>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</si>
  <si>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</si>
  <si>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</si>
  <si>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</si>
  <si>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</si>
  <si>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</si>
  <si>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</si>
  <si>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</si>
  <si>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</si>
  <si>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</si>
  <si>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</si>
  <si>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</si>
  <si>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</si>
  <si>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</si>
  <si>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</si>
  <si>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</si>
  <si>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</si>
  <si>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</si>
  <si>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</si>
  <si>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</si>
  <si>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Izvršenje 2021.-EUR</t>
  </si>
  <si>
    <t>Plan za 2023.
EUR</t>
  </si>
  <si>
    <t>Projekcija 
za 2024.
EUR</t>
  </si>
  <si>
    <t>Projekcija 
za 2025.
EUR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</si>
  <si>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</si>
  <si>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</si>
  <si>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</si>
  <si>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</si>
  <si>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</si>
  <si>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</si>
  <si>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3.3.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</si>
  <si>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</si>
  <si>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</si>
  <si>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</si>
  <si>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</si>
  <si>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</si>
  <si>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</si>
  <si>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</si>
  <si>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</si>
  <si>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</si>
  <si>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5.K.</t>
  </si>
  <si>
    <t>Donacije od pravnih i fizičkih osoba izvan općeg proračuna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</si>
  <si>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</si>
  <si>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</si>
  <si>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</si>
  <si>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</si>
  <si>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</si>
  <si>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</si>
  <si>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</si>
  <si>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</si>
  <si>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</si>
  <si>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</si>
  <si>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</si>
  <si>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</si>
  <si>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</si>
  <si>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</si>
  <si>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</si>
  <si>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</si>
  <si>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</si>
  <si>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</si>
  <si>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</si>
  <si>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</si>
  <si>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</si>
  <si>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</si>
  <si>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</si>
  <si>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</si>
  <si>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</si>
  <si>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</si>
  <si>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</si>
  <si>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</si>
  <si>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</si>
  <si>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</si>
  <si>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</si>
  <si>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</si>
  <si>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</si>
  <si>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</si>
  <si>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4.L.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</si>
  <si>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</si>
  <si>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</si>
  <si>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</si>
  <si>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</si>
  <si>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</si>
  <si>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</si>
  <si>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</si>
  <si>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</si>
  <si>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</si>
  <si>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</si>
  <si>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</si>
  <si>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</si>
  <si>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</si>
  <si>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</si>
  <si>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</si>
  <si>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</si>
  <si>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</si>
  <si>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</si>
  <si>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</si>
  <si>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</si>
  <si>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</si>
  <si>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</si>
  <si>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</si>
  <si>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</si>
  <si>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</si>
  <si>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</si>
  <si>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</si>
  <si>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</si>
  <si>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</si>
  <si>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</si>
  <si>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</si>
  <si>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</si>
  <si>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</si>
  <si>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</si>
  <si>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</si>
  <si>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</si>
  <si>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</si>
  <si>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</si>
  <si>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</si>
  <si>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</si>
  <si>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</si>
  <si>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</si>
  <si>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</si>
  <si>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</si>
  <si>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</si>
  <si>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</si>
  <si>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</si>
  <si>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</si>
  <si>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</si>
  <si>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</si>
  <si>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</si>
  <si>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</si>
  <si>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</si>
  <si>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Tekući projekt T100031</t>
  </si>
  <si>
    <t>PRSTEN POTPORE III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</si>
  <si>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</si>
  <si>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</si>
  <si>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</si>
  <si>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</si>
  <si>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IV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</si>
  <si>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</si>
  <si>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</si>
  <si>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</si>
  <si>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</si>
  <si>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</si>
  <si>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</si>
  <si>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</si>
  <si>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</si>
  <si>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</si>
  <si>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</si>
  <si>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</si>
  <si>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</si>
  <si>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</si>
  <si>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</si>
  <si>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</si>
  <si>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</si>
  <si>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</si>
  <si>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</si>
  <si>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</si>
  <si>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</si>
  <si>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</si>
  <si>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</si>
  <si>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</si>
  <si>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</si>
  <si>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</si>
  <si>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</si>
  <si>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</si>
  <si>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</si>
  <si>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</si>
  <si>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</si>
  <si>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</si>
  <si>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ŠKOLSKI SPORTSKI KLUB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</si>
  <si>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</si>
  <si>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</si>
  <si>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</si>
  <si>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</si>
  <si>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</si>
  <si>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</si>
  <si>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</si>
  <si>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</si>
  <si>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</si>
  <si>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</si>
  <si>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</si>
  <si>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</si>
  <si>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</si>
  <si>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</si>
  <si>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</si>
  <si>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</si>
  <si>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</si>
  <si>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</si>
  <si>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</si>
  <si>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</si>
  <si>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</si>
  <si>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</si>
  <si>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Izvršenje 2021. (KN)</t>
  </si>
  <si>
    <t>Plan 2022. (KN)</t>
  </si>
  <si>
    <t>Plan 2022. (EUR)</t>
  </si>
  <si>
    <t>Tekući projekt T100015</t>
  </si>
  <si>
    <t>Naknade građanim i kućanstvima iz EU sredstava</t>
  </si>
  <si>
    <t>Izvor financiranja 6.7.</t>
  </si>
  <si>
    <t>DONACIJE - PRENESENI VIŠAK PRIHODA - OŠ</t>
  </si>
  <si>
    <t>Kapitalni projekt K100060</t>
  </si>
  <si>
    <t>Kapitalni projekt K100119</t>
  </si>
  <si>
    <t>PŠ KOMIN - PROJEKTNA DOKUMENTACIJA ZA NOVU ŠKOLU I DVORANU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</si>
  <si>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</si>
  <si>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</si>
  <si>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</si>
  <si>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</si>
  <si>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</si>
  <si>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</si>
  <si>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Plan za 2023. (EUR)</t>
  </si>
  <si>
    <t>POMOĆI</t>
  </si>
  <si>
    <t>VLASTITI PRIHODI</t>
  </si>
  <si>
    <t>PRIHODI ZA POSEBNE NAMJENE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</si>
  <si>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</si>
  <si>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</si>
  <si>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</si>
  <si>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</si>
  <si>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</si>
  <si>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</si>
  <si>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</si>
  <si>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3.7.</t>
  </si>
  <si>
    <t>4.E.</t>
  </si>
  <si>
    <t>PRIHODI ZA POSEBNE NAMJENE - MANJAK PRIHODA-OŠ</t>
  </si>
  <si>
    <t>4.F.</t>
  </si>
  <si>
    <t>5.D.</t>
  </si>
  <si>
    <t>POMOĆI-VIŠAK PRIHODA-OŠ</t>
  </si>
  <si>
    <t>6.7.</t>
  </si>
  <si>
    <t>09 Obrazovanje</t>
  </si>
  <si>
    <t>091 Predškolsko i osnovno obrazovanje</t>
  </si>
  <si>
    <t>0912 Osnovno obrazovanje</t>
  </si>
  <si>
    <t>096 Dodatne usluge u obrazovanju</t>
  </si>
  <si>
    <t xml:space="preserve">VLASTITI PRIHODI </t>
  </si>
  <si>
    <t>PRSTEN POTPORE VI</t>
  </si>
  <si>
    <t>Tekući projekt T100055</t>
  </si>
  <si>
    <t>Tekući projekt T100026</t>
  </si>
  <si>
    <t>ŠKOLSKA SPORTSKA DRUŠTVA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</si>
  <si>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</si>
  <si>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</si>
  <si>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</si>
  <si>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</si>
  <si>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</si>
  <si>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</si>
  <si>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</si>
  <si>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07 Zdravstvo</t>
  </si>
  <si>
    <t xml:space="preserve">076 Poslovi i usluge zdravstva </t>
  </si>
  <si>
    <t>0760 Poslovi i usluge zdravstva</t>
  </si>
  <si>
    <t>095 Obrazovanje koje se ne može definirati</t>
  </si>
  <si>
    <t>0950 Obrazovanje koje se ne može definirati</t>
  </si>
  <si>
    <t>Tekući projekt T100053</t>
  </si>
  <si>
    <t>Izvršenje 2022.-EUR</t>
  </si>
  <si>
    <t>Proračun 
za 2024.
EUR</t>
  </si>
  <si>
    <t>Projekcija proračuna 
za 2025.
EUR</t>
  </si>
  <si>
    <t>Projekcija proračuna  
za 2026.
EUR</t>
  </si>
  <si>
    <t>PRIHODI POSLOVANJA PREMA EKONOMSKOJ KLASIFIKACIJI</t>
  </si>
  <si>
    <t>PRIJEDLOG FINANCIJSKOG PLANA OŠ DRAGUTINA DOMJANIĆA,Sveti Ivan Zelina 
ZA 2024. I PROJEKCIJA ZA 2025. I 202. GODINU</t>
  </si>
  <si>
    <t>Plan 2023. (EUR)</t>
  </si>
  <si>
    <t>Glazbeni instrumenti i oprema</t>
  </si>
  <si>
    <t>Tekući projekt T100000</t>
  </si>
  <si>
    <t>DODATNA ULAGANJA-Izrada projektne dokumentacije za energetsku obnovu škole</t>
  </si>
  <si>
    <t>TEKUĆE I INVESTICIJSKO ODRŽAVANJE U ŠKOLSTVU-Sanacija prilaza školi, ostalo</t>
  </si>
  <si>
    <t>INDEKS</t>
  </si>
  <si>
    <t>INDEKS**</t>
  </si>
  <si>
    <t>6=5/2*100</t>
  </si>
  <si>
    <t>7=5/3*100</t>
  </si>
  <si>
    <t>1.1. Opći prihodi i primici - izvorna</t>
  </si>
  <si>
    <t>PRIHODI</t>
  </si>
  <si>
    <t xml:space="preserve">RASHODI </t>
  </si>
  <si>
    <t>RAZLIKA</t>
  </si>
  <si>
    <t>PRENESENI VIŠAK</t>
  </si>
  <si>
    <t>RASHODI</t>
  </si>
  <si>
    <t>POSEBNE NEMJENE</t>
  </si>
  <si>
    <t>PRENESENI MANJAK</t>
  </si>
  <si>
    <t>NEFINANCIJSKA IMOVINA</t>
  </si>
  <si>
    <t>7.1.Prihodi od prodaje nefinancijske imovine</t>
  </si>
  <si>
    <t>7.9.Preneseni višak prihoda od prodaje nefi.imovine</t>
  </si>
  <si>
    <t xml:space="preserve">UKUPNO PRIHODI </t>
  </si>
  <si>
    <t xml:space="preserve"> Preneseni višak općih prihoda i pr.-izvorna</t>
  </si>
  <si>
    <t>6.7.Preneseni višak donacije</t>
  </si>
  <si>
    <t>3.3. Vlastiti prihodi</t>
  </si>
  <si>
    <t>3.7.Preneseni višak vlastitih prihoda</t>
  </si>
  <si>
    <t>4.L.Prihodi za posebne namjene</t>
  </si>
  <si>
    <t>4.F.Preneseni višak prihoda za posebne namjene</t>
  </si>
  <si>
    <t>5..Preneseni višak prihoda pomoći - JLS</t>
  </si>
  <si>
    <t>5.K. Pomoći - JLS</t>
  </si>
  <si>
    <t>Proračun
za 2024.
EUR</t>
  </si>
  <si>
    <t>Projekcija 
za 2026.
EUR</t>
  </si>
  <si>
    <t>Plan 2023.</t>
  </si>
  <si>
    <t>PRSTEN POTPORE VII</t>
  </si>
  <si>
    <t>Tekuće donacije u naravi</t>
  </si>
  <si>
    <t>5.K.Pomoći-Ministarstvo i JLS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</si>
  <si>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</si>
  <si>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</si>
  <si>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</si>
  <si>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</si>
  <si>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</si>
  <si>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</si>
  <si>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6.3. Donacije</t>
  </si>
  <si>
    <t>5.D.Preneseni višak prihoda pomoći - Ministarstvo</t>
  </si>
  <si>
    <t>EUR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</si>
  <si>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</si>
  <si>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</si>
  <si>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</si>
  <si>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</si>
  <si>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</si>
  <si>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</si>
  <si>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</si>
  <si>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REKONSTRUKCIJA SANITARNOG ČVORA-FAZA III</t>
  </si>
  <si>
    <r>
      <t xml:space="preserve">financijskog plana sažetak Računa prihoda i rashoda i Računa financiranja bude iskazan dvojno, odnosno u </t>
    </r>
    <r>
      <rPr>
        <b/>
        <u/>
        <sz val="11"/>
        <color theme="1"/>
        <rFont val="Calibri"/>
        <family val="2"/>
        <scheme val="minor"/>
      </rPr>
      <t>kunama i eurima</t>
    </r>
  </si>
  <si>
    <t xml:space="preserve">**Napomena:U Uputi o procesu prilagodbe poslovnih procesa subjekata opće države za poslovanje u euru iz lipnja 2022.dana je preporuka da u Općem dijelu </t>
  </si>
  <si>
    <t>***Napomena:Redak UKUPAN UNOS VIŠKA/MANJKA IZ PRETHODNE GODINE(IH) GODINA služi kao informacija i ne uzima se u obzir kod uravnoteženja</t>
  </si>
  <si>
    <t>proračuna, već se proračun uravnotežuje retkom VIŠAK/MANJAK IZ PRETHODNE(IH) GODINE KOJI ĆE SE POKRITI/RASPOREDITI.</t>
  </si>
  <si>
    <t>IZVRŠENJE FINANCIJSKOG PLANA OŠ DRAGUTINA DOMJANIĆA, Sveti Ivan Zelina
ZA 1.1.-30.6.2024.</t>
  </si>
  <si>
    <t>Izvorni plan za 2024.</t>
  </si>
  <si>
    <t>Tekući plan za 2024.</t>
  </si>
  <si>
    <t>Indeks</t>
  </si>
  <si>
    <t>6(5/2*100)</t>
  </si>
  <si>
    <t>7(5/3*100)</t>
  </si>
  <si>
    <t xml:space="preserve">Izvorni plan za 2024. </t>
  </si>
  <si>
    <t>9(8/5*100)</t>
  </si>
  <si>
    <t>10(8/6*100)</t>
  </si>
  <si>
    <t>Izvorni plan za 2024</t>
  </si>
  <si>
    <t>Tekući plan za 2024</t>
  </si>
  <si>
    <t>7(6/3*100)</t>
  </si>
  <si>
    <t>8(6/4*100)</t>
  </si>
  <si>
    <t>Izvorni plan 
za 2024.</t>
  </si>
  <si>
    <t>Plaće za prekovremeni rad</t>
  </si>
  <si>
    <t>Plaće za posebne uvijete rada</t>
  </si>
  <si>
    <t>Plaće za posebne uvjete rada</t>
  </si>
  <si>
    <t>Prijenosi između proračunskih korisnika istog proračuna</t>
  </si>
  <si>
    <t>Pomoći dane u inozemstvo i unutar općeg proračuna</t>
  </si>
  <si>
    <t>Tekući prijenosi proračunskih korisnika istog proračuna</t>
  </si>
  <si>
    <t>Tekući prijenosi između proračunskih korisnika istog proračuna</t>
  </si>
  <si>
    <t>Izvor financiranja 1.1. 0912</t>
  </si>
  <si>
    <t>Izvor financiranja 1.1. 0970</t>
  </si>
  <si>
    <t>Izvor financiranja 1.1. 0980</t>
  </si>
  <si>
    <t xml:space="preserve">Izvor financiranja 1.1. </t>
  </si>
  <si>
    <t>Izvor financiranja 1.1. 0960</t>
  </si>
  <si>
    <t>Izvor financiranja 1.1. 0421</t>
  </si>
  <si>
    <t>Izvor financiranja 1.1. 0950</t>
  </si>
  <si>
    <t>Izvor financiranja 3.3. 0912</t>
  </si>
  <si>
    <t>Izvor financiranja 3.7. 0912</t>
  </si>
  <si>
    <t>Izvor financiranja 6.3. 0912</t>
  </si>
  <si>
    <t>Izvor financiranja 6.7. 0912</t>
  </si>
  <si>
    <t>Ostali rashodi  0980</t>
  </si>
  <si>
    <t xml:space="preserve">Izvor financiranja 3.3. </t>
  </si>
  <si>
    <t>Izvor financiranja 5.K.0980</t>
  </si>
  <si>
    <t>Izvor financiranja 6.3. 0980</t>
  </si>
  <si>
    <t>Izvor financiranja 6.7. 0980</t>
  </si>
  <si>
    <t>Izvor financiranja 4.L.0980</t>
  </si>
  <si>
    <t>Izvor financiranja 4.F.0980</t>
  </si>
  <si>
    <t>Izvor financiranja 3.3.0960</t>
  </si>
  <si>
    <t>Izvor financiranja 3.7.0960</t>
  </si>
  <si>
    <t>Izvor financiranja 5.K.0960</t>
  </si>
  <si>
    <t>Izvor financiranja 4.L.0912</t>
  </si>
  <si>
    <t>Izvor financiranja 4.F.0912</t>
  </si>
  <si>
    <t>Izvor financiranja 6.3.0912</t>
  </si>
  <si>
    <t>Izvor financiranja 6.7.0912</t>
  </si>
  <si>
    <t>Izvor financiranja 5.D.0912</t>
  </si>
  <si>
    <t>Izvor financiranja 5.K.0912</t>
  </si>
  <si>
    <t>Izvor financiranja 5.K.0970</t>
  </si>
  <si>
    <t xml:space="preserve">IZVRŠENJE FINANCIJSKOG PLANA OŠ DRAGUTINA DOMJANIĆA, Sveti Ivan Zelina 
ZA 1.1.-31.12. 2024. </t>
  </si>
  <si>
    <t>ZA 1.1.-31.12.2024.</t>
  </si>
  <si>
    <t xml:space="preserve">IZVRŠENJE FINANCIJSKOG PLANA OŠ DRAGUTINA DOMJANIĆA,Sveti Ivan Zelina
ZA 1.1.-31.12.2024. </t>
  </si>
  <si>
    <t>IZVJEŠTAJ O PRIHODIMA I RASHODIMA PREMA IZVORIMA FINANCIRANJA-IZVRŠENJE 31.12.2024.</t>
  </si>
  <si>
    <t xml:space="preserve">IZVRŠENJE FINANCIJSKOG PLANA OŠ DRAGUTINA DOMJANIĆA, Sveti Ivan Zelina
ZA 1.1.-31.12.2024. </t>
  </si>
  <si>
    <t>Izvršenje 31.12.2023.</t>
  </si>
  <si>
    <t>PRENESENI VIŠAK/MANJAK PRIHODA</t>
  </si>
  <si>
    <t xml:space="preserve">Izvršenje 31.12.2023. </t>
  </si>
  <si>
    <t>DODATNA ULAGANJA-Stolarija</t>
  </si>
  <si>
    <t>OPSKRBA BESPLATNIM ZALIHAMA MENST.HIG.POTREPŠTINAMA</t>
  </si>
  <si>
    <t>Izvor financiranja 5.K. 0980</t>
  </si>
  <si>
    <t>TOOOO</t>
  </si>
  <si>
    <t>Izvršenje 31.12.2024</t>
  </si>
  <si>
    <t xml:space="preserve">Izvršenje             31.12.2023. </t>
  </si>
  <si>
    <t xml:space="preserve">Izvršenje           31.12.2024. </t>
  </si>
  <si>
    <t>da li tu ide inos koji mi prenosimo u slijedeću godinu</t>
  </si>
  <si>
    <t>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</si>
</sst>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rgb="FFFF0000"/>
      <name val="Arial"/>
      <family val="2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7"/>
      <name val="Calibri"/>
      <family val="2"/>
      <charset val="238"/>
      <scheme val="minor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18" fillId="5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0" fillId="0" borderId="0" xfId="0" applyNumberForma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>
      <alignment horizontal="left" vertical="center" wrapText="1"/>
    </xf>
    <xf numFmtId="4" fontId="10" fillId="8" borderId="4" xfId="0" applyNumberFormat="1" applyFont="1" applyFill="1" applyBorder="1" applyAlignment="1">
      <alignment horizontal="right" wrapText="1"/>
    </xf>
    <xf numFmtId="0" fontId="19" fillId="0" borderId="0" xfId="0" applyFont="1"/>
    <xf numFmtId="4" fontId="20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164" fontId="28" fillId="3" borderId="4" xfId="0" applyNumberFormat="1" applyFont="1" applyFill="1" applyBorder="1" applyAlignment="1">
      <alignment horizontal="right" wrapText="1"/>
    </xf>
    <xf numFmtId="0" fontId="27" fillId="2" borderId="3" xfId="0" applyFont="1" applyFill="1" applyBorder="1" applyAlignment="1">
      <alignment horizontal="left" vertical="center" wrapText="1"/>
    </xf>
    <xf numFmtId="164" fontId="27" fillId="2" borderId="4" xfId="0" applyNumberFormat="1" applyFont="1" applyFill="1" applyBorder="1" applyAlignment="1">
      <alignment horizontal="right" wrapText="1"/>
    </xf>
    <xf numFmtId="0" fontId="29" fillId="2" borderId="3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wrapText="1"/>
    </xf>
    <xf numFmtId="0" fontId="27" fillId="5" borderId="3" xfId="0" applyFont="1" applyFill="1" applyBorder="1" applyAlignment="1">
      <alignment horizontal="left" vertical="center" wrapText="1"/>
    </xf>
    <xf numFmtId="0" fontId="29" fillId="5" borderId="3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164" fontId="28" fillId="5" borderId="4" xfId="0" applyNumberFormat="1" applyFont="1" applyFill="1" applyBorder="1" applyAlignment="1">
      <alignment horizontal="right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9" fillId="2" borderId="3" xfId="0" quotePrefix="1" applyFont="1" applyFill="1" applyBorder="1" applyAlignment="1">
      <alignment horizontal="left" vertical="center"/>
    </xf>
    <xf numFmtId="0" fontId="30" fillId="2" borderId="3" xfId="0" quotePrefix="1" applyFont="1" applyFill="1" applyBorder="1" applyAlignment="1">
      <alignment horizontal="left" vertical="center"/>
    </xf>
    <xf numFmtId="164" fontId="29" fillId="2" borderId="4" xfId="0" quotePrefix="1" applyNumberFormat="1" applyFont="1" applyFill="1" applyBorder="1" applyAlignment="1">
      <alignment horizontal="right" wrapText="1"/>
    </xf>
    <xf numFmtId="0" fontId="27" fillId="2" borderId="3" xfId="0" quotePrefix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vertical="center" wrapText="1"/>
    </xf>
    <xf numFmtId="0" fontId="29" fillId="5" borderId="3" xfId="0" quotePrefix="1" applyFont="1" applyFill="1" applyBorder="1" applyAlignment="1">
      <alignment horizontal="left" vertical="center"/>
    </xf>
    <xf numFmtId="0" fontId="28" fillId="5" borderId="3" xfId="0" quotePrefix="1" applyFont="1" applyFill="1" applyBorder="1" applyAlignment="1">
      <alignment horizontal="left" vertical="center"/>
    </xf>
    <xf numFmtId="164" fontId="28" fillId="5" borderId="4" xfId="0" quotePrefix="1" applyNumberFormat="1" applyFont="1" applyFill="1" applyBorder="1" applyAlignment="1">
      <alignment horizontal="right" wrapText="1"/>
    </xf>
    <xf numFmtId="4" fontId="28" fillId="5" borderId="4" xfId="0" applyNumberFormat="1" applyFont="1" applyFill="1" applyBorder="1" applyAlignment="1">
      <alignment horizontal="right" vertical="center" wrapText="1"/>
    </xf>
    <xf numFmtId="0" fontId="27" fillId="9" borderId="3" xfId="0" applyFont="1" applyFill="1" applyBorder="1"/>
    <xf numFmtId="0" fontId="28" fillId="9" borderId="3" xfId="0" applyFont="1" applyFill="1" applyBorder="1" applyAlignment="1">
      <alignment vertical="center" wrapText="1"/>
    </xf>
    <xf numFmtId="4" fontId="27" fillId="9" borderId="3" xfId="0" applyNumberFormat="1" applyFont="1" applyFill="1" applyBorder="1" applyAlignment="1">
      <alignment horizontal="right" wrapText="1"/>
    </xf>
    <xf numFmtId="0" fontId="31" fillId="0" borderId="0" xfId="0" applyFont="1"/>
    <xf numFmtId="0" fontId="26" fillId="0" borderId="0" xfId="0" applyFont="1" applyAlignment="1">
      <alignment horizontal="center" vertical="center" wrapText="1"/>
    </xf>
    <xf numFmtId="4" fontId="26" fillId="2" borderId="4" xfId="0" applyNumberFormat="1" applyFont="1" applyFill="1" applyBorder="1" applyAlignment="1">
      <alignment horizontal="right"/>
    </xf>
    <xf numFmtId="0" fontId="28" fillId="2" borderId="3" xfId="0" applyFont="1" applyFill="1" applyBorder="1" applyAlignment="1">
      <alignment horizontal="left" vertical="center" wrapText="1"/>
    </xf>
    <xf numFmtId="4" fontId="28" fillId="2" borderId="4" xfId="0" applyNumberFormat="1" applyFont="1" applyFill="1" applyBorder="1" applyAlignment="1">
      <alignment horizontal="right" wrapText="1"/>
    </xf>
    <xf numFmtId="4" fontId="27" fillId="2" borderId="4" xfId="0" applyNumberFormat="1" applyFont="1" applyFill="1" applyBorder="1" applyAlignment="1">
      <alignment horizontal="right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4" fontId="28" fillId="2" borderId="4" xfId="0" quotePrefix="1" applyNumberFormat="1" applyFont="1" applyFill="1" applyBorder="1" applyAlignment="1">
      <alignment horizontal="right" wrapText="1"/>
    </xf>
    <xf numFmtId="4" fontId="27" fillId="2" borderId="4" xfId="0" quotePrefix="1" applyNumberFormat="1" applyFont="1" applyFill="1" applyBorder="1" applyAlignment="1">
      <alignment horizontal="right" wrapText="1"/>
    </xf>
    <xf numFmtId="4" fontId="29" fillId="2" borderId="4" xfId="0" quotePrefix="1" applyNumberFormat="1" applyFont="1" applyFill="1" applyBorder="1" applyAlignment="1">
      <alignment horizontal="right" wrapText="1"/>
    </xf>
    <xf numFmtId="0" fontId="29" fillId="2" borderId="3" xfId="0" quotePrefix="1" applyFont="1" applyFill="1" applyBorder="1" applyAlignment="1">
      <alignment horizontal="left"/>
    </xf>
    <xf numFmtId="0" fontId="29" fillId="2" borderId="3" xfId="0" quotePrefix="1" applyFont="1" applyFill="1" applyBorder="1" applyAlignment="1">
      <alignment horizontal="left" wrapText="1"/>
    </xf>
    <xf numFmtId="0" fontId="29" fillId="2" borderId="3" xfId="0" quotePrefix="1" applyFont="1" applyFill="1" applyBorder="1" applyAlignment="1">
      <alignment horizontal="left" vertical="center" wrapText="1"/>
    </xf>
    <xf numFmtId="4" fontId="24" fillId="2" borderId="3" xfId="0" applyNumberFormat="1" applyFont="1" applyFill="1" applyBorder="1" applyAlignment="1">
      <alignment horizontal="right" wrapText="1"/>
    </xf>
    <xf numFmtId="4" fontId="31" fillId="0" borderId="3" xfId="0" applyNumberFormat="1" applyFont="1" applyBorder="1" applyAlignment="1">
      <alignment horizontal="right"/>
    </xf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/>
    </xf>
    <xf numFmtId="0" fontId="27" fillId="2" borderId="3" xfId="0" quotePrefix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7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4" fontId="32" fillId="0" borderId="3" xfId="0" applyNumberFormat="1" applyFont="1" applyBorder="1" applyAlignment="1">
      <alignment horizontal="right" wrapText="1"/>
    </xf>
    <xf numFmtId="0" fontId="28" fillId="5" borderId="3" xfId="0" applyFont="1" applyFill="1" applyBorder="1" applyAlignment="1">
      <alignment vertical="center" wrapText="1"/>
    </xf>
    <xf numFmtId="4" fontId="28" fillId="5" borderId="4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wrapText="1"/>
    </xf>
    <xf numFmtId="4" fontId="24" fillId="2" borderId="4" xfId="0" applyNumberFormat="1" applyFont="1" applyFill="1" applyBorder="1" applyAlignment="1">
      <alignment horizontal="right" wrapText="1"/>
    </xf>
    <xf numFmtId="0" fontId="10" fillId="10" borderId="3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10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9" fillId="2" borderId="4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center" vertical="center" wrapText="1"/>
      <protection hidden="1"/>
    </xf>
    <xf numFmtId="4" fontId="34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6" fillId="2" borderId="3" xfId="0" quotePrefix="1" applyFont="1" applyFill="1" applyBorder="1" applyAlignment="1">
      <alignment horizontal="left" vertical="center" wrapText="1" indent="1"/>
    </xf>
    <xf numFmtId="4" fontId="24" fillId="0" borderId="3" xfId="0" applyNumberFormat="1" applyFont="1" applyBorder="1" applyAlignment="1">
      <alignment horizontal="right" wrapText="1"/>
    </xf>
    <xf numFmtId="0" fontId="30" fillId="2" borderId="3" xfId="0" quotePrefix="1" applyFont="1" applyFill="1" applyBorder="1" applyAlignment="1">
      <alignment vertical="center" wrapText="1"/>
    </xf>
    <xf numFmtId="0" fontId="29" fillId="2" borderId="3" xfId="0" quotePrefix="1" applyFont="1" applyFill="1" applyBorder="1" applyAlignment="1">
      <alignment horizontal="left" vertical="center" wrapText="1" indent="1"/>
    </xf>
    <xf numFmtId="0" fontId="29" fillId="2" borderId="3" xfId="0" applyFont="1" applyFill="1" applyBorder="1" applyAlignment="1">
      <alignment horizontal="left" vertical="center" wrapText="1" indent="1"/>
    </xf>
    <xf numFmtId="4" fontId="24" fillId="0" borderId="3" xfId="0" applyNumberFormat="1" applyFont="1" applyBorder="1" applyAlignment="1">
      <alignment horizontal="right"/>
    </xf>
    <xf numFmtId="0" fontId="36" fillId="2" borderId="3" xfId="0" applyFont="1" applyFill="1" applyBorder="1" applyAlignment="1">
      <alignment horizontal="left" vertical="center" wrapText="1" indent="1"/>
    </xf>
    <xf numFmtId="0" fontId="27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17" fillId="0" borderId="0" xfId="0" applyFont="1" applyAlignment="1">
      <alignment vertical="top" wrapText="1"/>
    </xf>
    <xf numFmtId="0" fontId="37" fillId="0" borderId="3" xfId="0" applyFont="1" applyBorder="1" applyAlignment="1">
      <alignment horizontal="center" vertical="center" wrapText="1"/>
    </xf>
    <xf numFmtId="4" fontId="29" fillId="0" borderId="3" xfId="0" applyNumberFormat="1" applyFont="1" applyBorder="1" applyAlignment="1">
      <alignment horizontal="right" wrapText="1"/>
    </xf>
    <xf numFmtId="4" fontId="29" fillId="0" borderId="3" xfId="0" applyNumberFormat="1" applyFont="1" applyBorder="1" applyAlignment="1">
      <alignment horizontal="right"/>
    </xf>
    <xf numFmtId="0" fontId="24" fillId="2" borderId="4" xfId="0" applyFont="1" applyFill="1" applyBorder="1" applyAlignment="1">
      <alignment horizontal="left" wrapText="1"/>
    </xf>
    <xf numFmtId="4" fontId="29" fillId="2" borderId="3" xfId="0" applyNumberFormat="1" applyFont="1" applyFill="1" applyBorder="1" applyAlignment="1">
      <alignment vertical="center" wrapText="1"/>
    </xf>
    <xf numFmtId="4" fontId="31" fillId="0" borderId="3" xfId="0" applyNumberFormat="1" applyFont="1" applyBorder="1"/>
    <xf numFmtId="4" fontId="29" fillId="0" borderId="3" xfId="0" applyNumberFormat="1" applyFont="1" applyBorder="1"/>
    <xf numFmtId="4" fontId="31" fillId="0" borderId="3" xfId="0" applyNumberFormat="1" applyFont="1" applyBorder="1" applyAlignment="1">
      <alignment vertical="top" wrapText="1"/>
    </xf>
    <xf numFmtId="0" fontId="10" fillId="3" borderId="0" xfId="0" quotePrefix="1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4" fontId="6" fillId="3" borderId="0" xfId="0" applyNumberFormat="1" applyFont="1" applyFill="1" applyAlignment="1">
      <alignment horizontal="right"/>
    </xf>
    <xf numFmtId="4" fontId="9" fillId="3" borderId="2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2" fillId="0" borderId="0" xfId="0" quotePrefix="1" applyNumberFormat="1" applyFont="1" applyAlignment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8" fillId="0" borderId="0" xfId="0" applyFont="1" applyAlignment="1">
      <alignment wrapText="1"/>
    </xf>
    <xf numFmtId="0" fontId="39" fillId="0" borderId="0" xfId="0" quotePrefix="1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41" fillId="0" borderId="0" xfId="0" applyFont="1"/>
    <xf numFmtId="0" fontId="0" fillId="0" borderId="3" xfId="0" applyBorder="1"/>
    <xf numFmtId="0" fontId="43" fillId="0" borderId="3" xfId="0" applyFont="1" applyBorder="1"/>
    <xf numFmtId="0" fontId="44" fillId="0" borderId="3" xfId="0" applyFont="1" applyBorder="1"/>
    <xf numFmtId="0" fontId="43" fillId="3" borderId="3" xfId="0" applyFont="1" applyFill="1" applyBorder="1"/>
    <xf numFmtId="0" fontId="44" fillId="3" borderId="3" xfId="0" applyFont="1" applyFill="1" applyBorder="1"/>
    <xf numFmtId="0" fontId="45" fillId="4" borderId="1" xfId="0" applyFont="1" applyFill="1" applyBorder="1" applyAlignment="1" applyProtection="1">
      <alignment horizontal="center" vertical="center" wrapText="1"/>
      <protection hidden="1"/>
    </xf>
    <xf numFmtId="0" fontId="46" fillId="4" borderId="2" xfId="0" applyFont="1" applyFill="1" applyBorder="1" applyAlignment="1" applyProtection="1">
      <alignment horizontal="center" vertical="center" wrapText="1"/>
      <protection hidden="1"/>
    </xf>
    <xf numFmtId="0" fontId="46" fillId="4" borderId="4" xfId="0" applyFont="1" applyFill="1" applyBorder="1" applyAlignment="1" applyProtection="1">
      <alignment horizontal="center" vertical="center" wrapText="1"/>
      <protection hidden="1"/>
    </xf>
    <xf numFmtId="0" fontId="45" fillId="4" borderId="4" xfId="0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43" fillId="12" borderId="3" xfId="0" applyFont="1" applyFill="1" applyBorder="1"/>
    <xf numFmtId="0" fontId="45" fillId="12" borderId="4" xfId="0" applyFont="1" applyFill="1" applyBorder="1" applyAlignment="1" applyProtection="1">
      <alignment horizontal="center" vertical="center" wrapText="1"/>
      <protection hidden="1"/>
    </xf>
    <xf numFmtId="0" fontId="44" fillId="12" borderId="3" xfId="0" applyFont="1" applyFill="1" applyBorder="1"/>
    <xf numFmtId="4" fontId="10" fillId="13" borderId="4" xfId="0" applyNumberFormat="1" applyFont="1" applyFill="1" applyBorder="1" applyAlignment="1">
      <alignment horizontal="right" wrapText="1"/>
    </xf>
    <xf numFmtId="0" fontId="1" fillId="2" borderId="0" xfId="0" applyFont="1" applyFill="1"/>
    <xf numFmtId="2" fontId="47" fillId="2" borderId="3" xfId="0" applyNumberFormat="1" applyFont="1" applyFill="1" applyBorder="1"/>
    <xf numFmtId="164" fontId="28" fillId="2" borderId="4" xfId="0" applyNumberFormat="1" applyFont="1" applyFill="1" applyBorder="1" applyAlignment="1">
      <alignment horizontal="right" wrapText="1"/>
    </xf>
    <xf numFmtId="2" fontId="44" fillId="2" borderId="3" xfId="0" applyNumberFormat="1" applyFont="1" applyFill="1" applyBorder="1"/>
    <xf numFmtId="4" fontId="44" fillId="0" borderId="3" xfId="0" applyNumberFormat="1" applyFont="1" applyBorder="1"/>
    <xf numFmtId="0" fontId="48" fillId="0" borderId="3" xfId="0" applyFont="1" applyBorder="1"/>
    <xf numFmtId="2" fontId="48" fillId="0" borderId="3" xfId="0" applyNumberFormat="1" applyFont="1" applyBorder="1"/>
    <xf numFmtId="2" fontId="44" fillId="0" borderId="3" xfId="0" applyNumberFormat="1" applyFont="1" applyBorder="1"/>
    <xf numFmtId="2" fontId="49" fillId="0" borderId="3" xfId="0" applyNumberFormat="1" applyFont="1" applyBorder="1"/>
    <xf numFmtId="0" fontId="10" fillId="6" borderId="4" xfId="0" applyFont="1" applyFill="1" applyBorder="1" applyAlignment="1">
      <alignment horizontal="left" vertical="center" wrapText="1"/>
    </xf>
    <xf numFmtId="4" fontId="10" fillId="6" borderId="4" xfId="0" applyNumberFormat="1" applyFont="1" applyFill="1" applyBorder="1" applyAlignment="1">
      <alignment horizontal="right"/>
    </xf>
    <xf numFmtId="0" fontId="10" fillId="7" borderId="4" xfId="0" applyFont="1" applyFill="1" applyBorder="1" applyAlignment="1">
      <alignment horizontal="left" vertical="center" wrapText="1"/>
    </xf>
    <xf numFmtId="4" fontId="10" fillId="7" borderId="4" xfId="0" applyNumberFormat="1" applyFont="1" applyFill="1" applyBorder="1" applyAlignment="1">
      <alignment horizontal="right"/>
    </xf>
    <xf numFmtId="0" fontId="50" fillId="5" borderId="4" xfId="0" applyFont="1" applyFill="1" applyBorder="1" applyAlignment="1">
      <alignment horizontal="left" vertical="center" wrapText="1"/>
    </xf>
    <xf numFmtId="4" fontId="10" fillId="5" borderId="4" xfId="0" applyNumberFormat="1" applyFont="1" applyFill="1" applyBorder="1" applyAlignment="1">
      <alignment horizontal="right"/>
    </xf>
    <xf numFmtId="0" fontId="10" fillId="2" borderId="4" xfId="0" applyFont="1" applyFill="1" applyBorder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0" fontId="27" fillId="2" borderId="4" xfId="0" applyFont="1" applyFill="1" applyBorder="1" applyAlignment="1">
      <alignment horizontal="left" vertical="center" wrapText="1"/>
    </xf>
    <xf numFmtId="4" fontId="27" fillId="2" borderId="4" xfId="0" applyNumberFormat="1" applyFont="1" applyFill="1" applyBorder="1" applyAlignment="1">
      <alignment horizontal="right"/>
    </xf>
    <xf numFmtId="0" fontId="29" fillId="2" borderId="4" xfId="0" applyFont="1" applyFill="1" applyBorder="1" applyAlignment="1">
      <alignment horizontal="left" vertical="center" wrapText="1"/>
    </xf>
    <xf numFmtId="4" fontId="29" fillId="2" borderId="4" xfId="0" applyNumberFormat="1" applyFont="1" applyFill="1" applyBorder="1" applyAlignment="1">
      <alignment horizontal="right"/>
    </xf>
    <xf numFmtId="0" fontId="10" fillId="11" borderId="4" xfId="0" applyFont="1" applyFill="1" applyBorder="1" applyAlignment="1">
      <alignment horizontal="left" vertical="center" wrapText="1"/>
    </xf>
    <xf numFmtId="4" fontId="10" fillId="11" borderId="4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left" vertical="center" wrapText="1" indent="1"/>
    </xf>
    <xf numFmtId="0" fontId="29" fillId="2" borderId="2" xfId="0" applyFont="1" applyFill="1" applyBorder="1" applyAlignment="1">
      <alignment horizontal="left" vertical="center" wrapText="1" indent="1"/>
    </xf>
    <xf numFmtId="0" fontId="29" fillId="2" borderId="4" xfId="0" applyFont="1" applyFill="1" applyBorder="1" applyAlignment="1">
      <alignment horizontal="left" vertical="center" wrapText="1" indent="1"/>
    </xf>
    <xf numFmtId="0" fontId="52" fillId="0" borderId="0" xfId="0" applyFont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0" fontId="53" fillId="7" borderId="4" xfId="0" applyFont="1" applyFill="1" applyBorder="1" applyAlignment="1">
      <alignment horizontal="left" vertical="center" wrapText="1"/>
    </xf>
    <xf numFmtId="4" fontId="53" fillId="7" borderId="4" xfId="0" applyNumberFormat="1" applyFont="1" applyFill="1" applyBorder="1" applyAlignment="1">
      <alignment horizontal="right"/>
    </xf>
    <xf numFmtId="4" fontId="55" fillId="2" borderId="4" xfId="0" applyNumberFormat="1" applyFont="1" applyFill="1" applyBorder="1" applyAlignment="1">
      <alignment horizontal="right"/>
    </xf>
    <xf numFmtId="4" fontId="1" fillId="0" borderId="0" xfId="0" applyNumberFormat="1" applyFont="1"/>
    <xf numFmtId="4" fontId="10" fillId="0" borderId="1" xfId="0" quotePrefix="1" applyNumberFormat="1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vertical="center" wrapText="1"/>
    </xf>
    <xf numFmtId="4" fontId="9" fillId="3" borderId="2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10" fillId="0" borderId="1" xfId="0" quotePrefix="1" applyNumberFormat="1" applyFont="1" applyBorder="1" applyAlignment="1">
      <alignment horizontal="left" vertical="center" wrapText="1"/>
    </xf>
    <xf numFmtId="4" fontId="10" fillId="3" borderId="1" xfId="0" quotePrefix="1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4" fontId="10" fillId="4" borderId="1" xfId="0" applyNumberFormat="1" applyFont="1" applyFill="1" applyBorder="1" applyAlignment="1">
      <alignment horizontal="left" vertical="center" wrapText="1"/>
    </xf>
    <xf numFmtId="4" fontId="10" fillId="4" borderId="2" xfId="0" applyNumberFormat="1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0" fillId="0" borderId="0" xfId="0"/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51" fillId="0" borderId="2" xfId="0" applyFont="1" applyBorder="1" applyAlignment="1">
      <alignment horizontal="left" vertical="center" wrapText="1" indent="1"/>
    </xf>
    <xf numFmtId="0" fontId="51" fillId="0" borderId="4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29" fillId="2" borderId="1" xfId="0" applyFont="1" applyFill="1" applyBorder="1" applyAlignment="1">
      <alignment horizontal="left" vertical="center" wrapText="1" indent="1"/>
    </xf>
    <xf numFmtId="0" fontId="29" fillId="2" borderId="2" xfId="0" applyFont="1" applyFill="1" applyBorder="1" applyAlignment="1">
      <alignment horizontal="left" vertical="center" wrapText="1" indent="1"/>
    </xf>
    <xf numFmtId="0" fontId="29" fillId="2" borderId="4" xfId="0" applyFont="1" applyFill="1" applyBorder="1" applyAlignment="1">
      <alignment horizontal="left" vertical="center" wrapText="1" indent="1"/>
    </xf>
    <xf numFmtId="0" fontId="53" fillId="7" borderId="1" xfId="0" applyFont="1" applyFill="1" applyBorder="1" applyAlignment="1">
      <alignment horizontal="left" vertical="center" wrapText="1"/>
    </xf>
    <xf numFmtId="0" fontId="53" fillId="7" borderId="2" xfId="0" applyFont="1" applyFill="1" applyBorder="1" applyAlignment="1">
      <alignment horizontal="left" vertical="center" wrapText="1"/>
    </xf>
    <xf numFmtId="0" fontId="53" fillId="7" borderId="4" xfId="0" applyFont="1" applyFill="1" applyBorder="1" applyAlignment="1">
      <alignment horizontal="left" vertical="center" wrapText="1"/>
    </xf>
    <xf numFmtId="0" fontId="54" fillId="5" borderId="1" xfId="0" applyFont="1" applyFill="1" applyBorder="1" applyAlignment="1">
      <alignment horizontal="left" vertical="center" wrapText="1"/>
    </xf>
    <xf numFmtId="0" fontId="54" fillId="5" borderId="2" xfId="0" applyFont="1" applyFill="1" applyBorder="1" applyAlignment="1">
      <alignment horizontal="left" vertical="center" wrapText="1"/>
    </xf>
    <xf numFmtId="0" fontId="54" fillId="5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left" vertical="center" wrapText="1"/>
    </xf>
    <xf numFmtId="0" fontId="50" fillId="5" borderId="2" xfId="0" applyFont="1" applyFill="1" applyBorder="1" applyAlignment="1">
      <alignment horizontal="left" vertical="center" wrapText="1"/>
    </xf>
    <xf numFmtId="0" fontId="50" fillId="5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13" fillId="4" borderId="4" xfId="0" applyFont="1" applyFill="1" applyBorder="1" applyAlignment="1" applyProtection="1">
      <alignment horizontal="center" vertical="center" wrapText="1"/>
      <protection hidden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0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01BD-BB1D-4A69-9EF4-10687F02ADEA}">
  <dimension ref="A1:K44"/>
  <sheetViews>
    <sheetView tabSelected="1" topLeftCell="A6" zoomScaleNormal="100" workbookViewId="0">
      <selection activeCell="Q12" sqref="Q12:Q13"/>
    </sheetView>
  </sheetViews>
  <sheetFormatPr defaultRowHeight="15" x14ac:dyDescent="0.25"/>
  <cols>
    <col min="5" max="9" width="25.28515625" customWidth="1"/>
    <col min="10" max="11" width="6.5703125" customWidth="1"/>
  </cols>
  <sheetData>
    <row r="1" spans="1:11" ht="15.75" x14ac:dyDescent="0.25">
      <c r="A1" s="233" t="s">
        <v>327</v>
      </c>
      <c r="B1" s="233"/>
      <c r="C1" s="233"/>
      <c r="D1" s="233"/>
      <c r="E1" s="233"/>
      <c r="F1" s="233"/>
      <c r="G1" s="233"/>
      <c r="H1" s="233"/>
      <c r="I1" s="233"/>
    </row>
    <row r="2" spans="1:11" ht="18" x14ac:dyDescent="0.25">
      <c r="A2" s="4"/>
      <c r="B2" s="4"/>
      <c r="C2" s="4"/>
      <c r="D2" s="4"/>
      <c r="E2" s="245" t="s">
        <v>377</v>
      </c>
      <c r="F2" s="246"/>
      <c r="G2" s="246"/>
      <c r="H2" s="246"/>
      <c r="I2" s="4"/>
    </row>
    <row r="3" spans="1:11" ht="15.75" x14ac:dyDescent="0.25">
      <c r="A3" s="233" t="s">
        <v>22</v>
      </c>
      <c r="B3" s="233"/>
      <c r="C3" s="233"/>
      <c r="D3" s="233"/>
      <c r="E3" s="233"/>
      <c r="F3" s="233"/>
      <c r="G3" s="233"/>
      <c r="H3" s="234"/>
      <c r="I3" s="234"/>
    </row>
    <row r="4" spans="1:11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1" ht="15.75" x14ac:dyDescent="0.25">
      <c r="A5" s="233" t="s">
        <v>26</v>
      </c>
      <c r="B5" s="235"/>
      <c r="C5" s="235"/>
      <c r="D5" s="235"/>
      <c r="E5" s="235"/>
      <c r="F5" s="235"/>
      <c r="G5" s="235"/>
      <c r="H5" s="235"/>
      <c r="I5" s="235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21" t="s">
        <v>314</v>
      </c>
    </row>
    <row r="7" spans="1:11" x14ac:dyDescent="0.25">
      <c r="A7" s="16"/>
      <c r="B7" s="17"/>
      <c r="C7" s="17"/>
      <c r="D7" s="18"/>
      <c r="E7" s="19"/>
      <c r="F7" s="3" t="s">
        <v>381</v>
      </c>
      <c r="G7" s="3" t="s">
        <v>328</v>
      </c>
      <c r="H7" s="3" t="s">
        <v>329</v>
      </c>
      <c r="I7" s="3" t="s">
        <v>388</v>
      </c>
      <c r="J7" s="175" t="s">
        <v>330</v>
      </c>
      <c r="K7" s="175" t="s">
        <v>330</v>
      </c>
    </row>
    <row r="8" spans="1:11" x14ac:dyDescent="0.25">
      <c r="A8" s="247">
        <v>1</v>
      </c>
      <c r="B8" s="248"/>
      <c r="C8" s="248"/>
      <c r="D8" s="248"/>
      <c r="E8" s="249"/>
      <c r="F8" s="3">
        <v>2</v>
      </c>
      <c r="G8" s="3">
        <v>3</v>
      </c>
      <c r="H8" s="3">
        <v>4</v>
      </c>
      <c r="I8" s="3">
        <v>5</v>
      </c>
      <c r="J8" s="176" t="s">
        <v>331</v>
      </c>
      <c r="K8" s="176" t="s">
        <v>332</v>
      </c>
    </row>
    <row r="9" spans="1:11" x14ac:dyDescent="0.25">
      <c r="A9" s="236" t="s">
        <v>0</v>
      </c>
      <c r="B9" s="237"/>
      <c r="C9" s="237"/>
      <c r="D9" s="237"/>
      <c r="E9" s="238"/>
      <c r="F9" s="30">
        <f>F10+F11</f>
        <v>2510696.65</v>
      </c>
      <c r="G9" s="30">
        <f t="shared" ref="G9:I9" si="0">G10+G11</f>
        <v>3300054.1</v>
      </c>
      <c r="H9" s="30">
        <f t="shared" si="0"/>
        <v>0</v>
      </c>
      <c r="I9" s="30">
        <f t="shared" si="0"/>
        <v>3199433.86</v>
      </c>
      <c r="J9" s="194">
        <f>I9/F9*100</f>
        <v>127.43211570382269</v>
      </c>
      <c r="K9" s="194">
        <f>I9/G9*100</f>
        <v>96.950951804093137</v>
      </c>
    </row>
    <row r="10" spans="1:11" x14ac:dyDescent="0.25">
      <c r="A10" s="239" t="s">
        <v>306</v>
      </c>
      <c r="B10" s="240"/>
      <c r="C10" s="240"/>
      <c r="D10" s="240"/>
      <c r="E10" s="232"/>
      <c r="F10" s="29">
        <v>2510696.65</v>
      </c>
      <c r="G10" s="29">
        <v>3300054.1</v>
      </c>
      <c r="H10" s="29"/>
      <c r="I10" s="29">
        <v>3199433.86</v>
      </c>
      <c r="J10" s="194">
        <f t="shared" ref="J10:J15" si="1">I10/F10*100</f>
        <v>127.43211570382269</v>
      </c>
      <c r="K10" s="194">
        <f t="shared" ref="K10:K15" si="2">I10/G10*100</f>
        <v>96.950951804093137</v>
      </c>
    </row>
    <row r="11" spans="1:11" x14ac:dyDescent="0.25">
      <c r="A11" s="231" t="s">
        <v>307</v>
      </c>
      <c r="B11" s="232"/>
      <c r="C11" s="232"/>
      <c r="D11" s="232"/>
      <c r="E11" s="232"/>
      <c r="F11" s="29"/>
      <c r="G11" s="29"/>
      <c r="H11" s="29"/>
      <c r="I11" s="29"/>
      <c r="J11" s="194" t="e">
        <f t="shared" si="1"/>
        <v>#DIV/0!</v>
      </c>
      <c r="K11" s="194" t="e">
        <f t="shared" si="2"/>
        <v>#DIV/0!</v>
      </c>
    </row>
    <row r="12" spans="1:11" x14ac:dyDescent="0.25">
      <c r="A12" s="145" t="s">
        <v>2</v>
      </c>
      <c r="B12" s="144"/>
      <c r="C12" s="144"/>
      <c r="D12" s="144"/>
      <c r="E12" s="144"/>
      <c r="F12" s="30">
        <f>F13+F14</f>
        <v>2525255.52</v>
      </c>
      <c r="G12" s="30">
        <f t="shared" ref="G12:I12" si="3">G13+G14</f>
        <v>3296614.25</v>
      </c>
      <c r="H12" s="30">
        <f t="shared" si="3"/>
        <v>0</v>
      </c>
      <c r="I12" s="30">
        <f t="shared" si="3"/>
        <v>3207629.6700000004</v>
      </c>
      <c r="J12" s="194">
        <f t="shared" si="1"/>
        <v>127.0219842940884</v>
      </c>
      <c r="K12" s="194">
        <f t="shared" si="2"/>
        <v>97.300728163751657</v>
      </c>
    </row>
    <row r="13" spans="1:11" x14ac:dyDescent="0.25">
      <c r="A13" s="241" t="s">
        <v>308</v>
      </c>
      <c r="B13" s="240"/>
      <c r="C13" s="240"/>
      <c r="D13" s="240"/>
      <c r="E13" s="240"/>
      <c r="F13" s="29">
        <v>2353295.85</v>
      </c>
      <c r="G13" s="29">
        <v>3010708.63</v>
      </c>
      <c r="H13" s="29"/>
      <c r="I13" s="33">
        <v>2925509.49</v>
      </c>
      <c r="J13" s="194">
        <f t="shared" si="1"/>
        <v>124.31541448560326</v>
      </c>
      <c r="K13" s="194">
        <f t="shared" si="2"/>
        <v>97.170130010222891</v>
      </c>
    </row>
    <row r="14" spans="1:11" x14ac:dyDescent="0.25">
      <c r="A14" s="231" t="s">
        <v>309</v>
      </c>
      <c r="B14" s="232"/>
      <c r="C14" s="232"/>
      <c r="D14" s="232"/>
      <c r="E14" s="232"/>
      <c r="F14" s="29">
        <v>171959.67</v>
      </c>
      <c r="G14" s="29">
        <v>285905.62</v>
      </c>
      <c r="H14" s="29"/>
      <c r="I14" s="33">
        <v>282120.18</v>
      </c>
      <c r="J14" s="194">
        <f t="shared" si="1"/>
        <v>164.06182914866025</v>
      </c>
      <c r="K14" s="194">
        <f t="shared" si="2"/>
        <v>98.67598265469563</v>
      </c>
    </row>
    <row r="15" spans="1:11" x14ac:dyDescent="0.25">
      <c r="A15" s="242" t="s">
        <v>3</v>
      </c>
      <c r="B15" s="237"/>
      <c r="C15" s="237"/>
      <c r="D15" s="237"/>
      <c r="E15" s="237"/>
      <c r="F15" s="30">
        <f>F9-F12</f>
        <v>-14558.870000000112</v>
      </c>
      <c r="G15" s="30">
        <f t="shared" ref="G15:I15" si="4">G9-G12</f>
        <v>3439.8500000000931</v>
      </c>
      <c r="H15" s="30">
        <f t="shared" si="4"/>
        <v>0</v>
      </c>
      <c r="I15" s="30">
        <f t="shared" si="4"/>
        <v>-8195.8100000005215</v>
      </c>
      <c r="J15" s="194">
        <f t="shared" si="1"/>
        <v>56.294272838485803</v>
      </c>
      <c r="K15" s="194">
        <f t="shared" si="2"/>
        <v>-238.2606799715191</v>
      </c>
    </row>
    <row r="16" spans="1:11" ht="18" x14ac:dyDescent="0.25">
      <c r="A16" s="146"/>
      <c r="B16" s="147"/>
      <c r="C16" s="147"/>
      <c r="D16" s="147"/>
      <c r="E16" s="147"/>
      <c r="F16" s="147"/>
      <c r="G16" s="148"/>
      <c r="H16" s="148"/>
      <c r="I16" s="148"/>
    </row>
    <row r="17" spans="1:11" ht="15.75" x14ac:dyDescent="0.25">
      <c r="A17" s="243" t="s">
        <v>27</v>
      </c>
      <c r="B17" s="244"/>
      <c r="C17" s="244"/>
      <c r="D17" s="244"/>
      <c r="E17" s="244"/>
      <c r="F17" s="244"/>
      <c r="G17" s="244"/>
      <c r="H17" s="244"/>
      <c r="I17" s="244"/>
    </row>
    <row r="18" spans="1:11" ht="18" x14ac:dyDescent="0.25">
      <c r="A18" s="146"/>
      <c r="B18" s="147"/>
      <c r="C18" s="147"/>
      <c r="D18" s="147"/>
      <c r="E18" s="147"/>
      <c r="F18" s="147"/>
      <c r="G18" s="148"/>
      <c r="H18" s="148"/>
      <c r="I18" s="148"/>
    </row>
    <row r="19" spans="1:11" x14ac:dyDescent="0.25">
      <c r="A19" s="151"/>
      <c r="B19" s="152"/>
      <c r="C19" s="152"/>
      <c r="D19" s="153"/>
      <c r="E19" s="154"/>
      <c r="F19" s="3" t="s">
        <v>381</v>
      </c>
      <c r="G19" s="3" t="s">
        <v>328</v>
      </c>
      <c r="H19" s="3" t="s">
        <v>329</v>
      </c>
      <c r="I19" s="3" t="s">
        <v>388</v>
      </c>
      <c r="J19" s="174"/>
      <c r="K19" s="174"/>
    </row>
    <row r="20" spans="1:11" x14ac:dyDescent="0.25">
      <c r="A20" s="231" t="s">
        <v>310</v>
      </c>
      <c r="B20" s="232"/>
      <c r="C20" s="232"/>
      <c r="D20" s="232"/>
      <c r="E20" s="232"/>
      <c r="F20" s="29"/>
      <c r="G20" s="29"/>
      <c r="H20" s="29"/>
      <c r="I20" s="33"/>
      <c r="J20" s="174"/>
      <c r="K20" s="174"/>
    </row>
    <row r="21" spans="1:11" x14ac:dyDescent="0.25">
      <c r="A21" s="231" t="s">
        <v>311</v>
      </c>
      <c r="B21" s="232"/>
      <c r="C21" s="232"/>
      <c r="D21" s="232"/>
      <c r="E21" s="232"/>
      <c r="F21" s="29"/>
      <c r="G21" s="29"/>
      <c r="H21" s="29"/>
      <c r="I21" s="33"/>
      <c r="J21" s="174"/>
      <c r="K21" s="174"/>
    </row>
    <row r="22" spans="1:11" x14ac:dyDescent="0.25">
      <c r="A22" s="242" t="s">
        <v>5</v>
      </c>
      <c r="B22" s="237"/>
      <c r="C22" s="237"/>
      <c r="D22" s="237"/>
      <c r="E22" s="237"/>
      <c r="F22" s="30">
        <f>F20-F21</f>
        <v>0</v>
      </c>
      <c r="G22" s="30">
        <f t="shared" ref="G22:I22" si="5">G20-G21</f>
        <v>0</v>
      </c>
      <c r="H22" s="30">
        <f t="shared" si="5"/>
        <v>0</v>
      </c>
      <c r="I22" s="30">
        <f t="shared" si="5"/>
        <v>0</v>
      </c>
      <c r="J22" s="174"/>
      <c r="K22" s="174"/>
    </row>
    <row r="23" spans="1:11" x14ac:dyDescent="0.25">
      <c r="A23" s="242" t="s">
        <v>6</v>
      </c>
      <c r="B23" s="237"/>
      <c r="C23" s="237"/>
      <c r="D23" s="237"/>
      <c r="E23" s="237"/>
      <c r="F23" s="30">
        <v>0</v>
      </c>
      <c r="G23" s="30">
        <f t="shared" ref="G23:I23" si="6">G15+G22</f>
        <v>3439.8500000000931</v>
      </c>
      <c r="H23" s="30">
        <f t="shared" si="6"/>
        <v>0</v>
      </c>
      <c r="I23" s="30">
        <f t="shared" si="6"/>
        <v>-8195.8100000005215</v>
      </c>
      <c r="J23" s="194" t="e">
        <f>I23/F23*100</f>
        <v>#DIV/0!</v>
      </c>
      <c r="K23" s="193">
        <f>I23/G23*100</f>
        <v>-238.2606799715191</v>
      </c>
    </row>
    <row r="24" spans="1:11" ht="18" x14ac:dyDescent="0.25">
      <c r="A24" s="155"/>
      <c r="B24" s="147"/>
      <c r="C24" s="147"/>
      <c r="D24" s="147"/>
      <c r="E24" s="147"/>
      <c r="F24" s="147"/>
      <c r="G24" s="148"/>
      <c r="H24" s="148"/>
      <c r="I24" s="148"/>
    </row>
    <row r="25" spans="1:11" ht="15.75" x14ac:dyDescent="0.25">
      <c r="A25" s="243" t="s">
        <v>315</v>
      </c>
      <c r="B25" s="244"/>
      <c r="C25" s="244"/>
      <c r="D25" s="244"/>
      <c r="E25" s="244"/>
      <c r="F25" s="244"/>
      <c r="G25" s="244"/>
      <c r="H25" s="244"/>
      <c r="I25" s="244"/>
    </row>
    <row r="26" spans="1:11" ht="15.75" x14ac:dyDescent="0.25">
      <c r="A26" s="149"/>
      <c r="B26" s="150"/>
      <c r="C26" s="150"/>
      <c r="D26" s="150"/>
      <c r="E26" s="150"/>
      <c r="F26" s="150"/>
      <c r="G26" s="150"/>
      <c r="H26" s="150"/>
      <c r="I26" s="150"/>
    </row>
    <row r="27" spans="1:11" x14ac:dyDescent="0.25">
      <c r="A27" s="151"/>
      <c r="B27" s="152"/>
      <c r="C27" s="152"/>
      <c r="D27" s="153"/>
      <c r="E27" s="154"/>
      <c r="F27" s="3" t="s">
        <v>381</v>
      </c>
      <c r="G27" s="3" t="s">
        <v>328</v>
      </c>
      <c r="H27" s="3" t="s">
        <v>329</v>
      </c>
      <c r="I27" s="3" t="s">
        <v>388</v>
      </c>
      <c r="J27" s="174"/>
      <c r="K27" s="174"/>
    </row>
    <row r="28" spans="1:11" ht="15" customHeight="1" x14ac:dyDescent="0.25">
      <c r="A28" s="252" t="s">
        <v>316</v>
      </c>
      <c r="B28" s="253"/>
      <c r="C28" s="253"/>
      <c r="D28" s="253"/>
      <c r="E28" s="254"/>
      <c r="F28" s="156">
        <v>11119.02</v>
      </c>
      <c r="G28" s="156">
        <v>-3439.85</v>
      </c>
      <c r="H28" s="156">
        <v>0</v>
      </c>
      <c r="I28" s="157">
        <v>-3439.85</v>
      </c>
      <c r="J28" s="194">
        <f>I28/F29*100</f>
        <v>23.627177109212457</v>
      </c>
      <c r="K28" s="194">
        <f>I28/G28*100</f>
        <v>100</v>
      </c>
    </row>
    <row r="29" spans="1:11" ht="15" customHeight="1" x14ac:dyDescent="0.25">
      <c r="A29" s="242" t="s">
        <v>317</v>
      </c>
      <c r="B29" s="237"/>
      <c r="C29" s="237"/>
      <c r="D29" s="237"/>
      <c r="E29" s="237"/>
      <c r="F29" s="158">
        <v>-14558.87</v>
      </c>
      <c r="G29" s="158">
        <v>0</v>
      </c>
      <c r="H29" s="158">
        <f t="shared" ref="H29:I29" si="7">H23+H28</f>
        <v>0</v>
      </c>
      <c r="I29" s="159">
        <f t="shared" si="7"/>
        <v>-11635.660000000522</v>
      </c>
      <c r="J29" s="194">
        <f t="shared" ref="J29:J30" si="8">I29/F30*100</f>
        <v>338.26067997152552</v>
      </c>
      <c r="K29" s="194" t="e">
        <f t="shared" ref="K29:K30" si="9">I29/G29*100</f>
        <v>#DIV/0!</v>
      </c>
    </row>
    <row r="30" spans="1:11" ht="42" customHeight="1" x14ac:dyDescent="0.25">
      <c r="A30" s="236" t="s">
        <v>318</v>
      </c>
      <c r="B30" s="255"/>
      <c r="C30" s="255"/>
      <c r="D30" s="255"/>
      <c r="E30" s="256"/>
      <c r="F30" s="158">
        <f>F28+F29</f>
        <v>-3439.8500000000004</v>
      </c>
      <c r="G30" s="158">
        <v>0</v>
      </c>
      <c r="H30" s="158">
        <f t="shared" ref="H30:I30" si="10">H15+H22+H28-H29</f>
        <v>0</v>
      </c>
      <c r="I30" s="159">
        <f t="shared" si="10"/>
        <v>0</v>
      </c>
      <c r="J30" s="194" t="e">
        <f t="shared" si="8"/>
        <v>#DIV/0!</v>
      </c>
      <c r="K30" s="194" t="e">
        <f t="shared" si="9"/>
        <v>#DIV/0!</v>
      </c>
    </row>
    <row r="31" spans="1:11" ht="15.75" x14ac:dyDescent="0.25">
      <c r="A31" s="160"/>
      <c r="B31" s="161"/>
      <c r="C31" s="161"/>
      <c r="D31" s="161"/>
      <c r="E31" s="161"/>
      <c r="F31" s="161"/>
      <c r="G31" s="161"/>
      <c r="H31" s="161"/>
      <c r="I31" s="161"/>
    </row>
    <row r="32" spans="1:11" ht="15.75" x14ac:dyDescent="0.25">
      <c r="A32" s="257" t="s">
        <v>319</v>
      </c>
      <c r="B32" s="257"/>
      <c r="C32" s="257"/>
      <c r="D32" s="257"/>
      <c r="E32" s="257"/>
      <c r="F32" s="257"/>
      <c r="G32" s="257"/>
      <c r="H32" s="257"/>
      <c r="I32" s="257"/>
    </row>
    <row r="33" spans="1:11" ht="18" x14ac:dyDescent="0.25">
      <c r="A33" s="162"/>
      <c r="B33" s="163"/>
      <c r="C33" s="163"/>
      <c r="D33" s="163"/>
      <c r="E33" s="163"/>
      <c r="F33" s="163"/>
      <c r="G33" s="164"/>
      <c r="H33" s="164"/>
      <c r="I33" s="164"/>
    </row>
    <row r="34" spans="1:11" x14ac:dyDescent="0.25">
      <c r="A34" s="165"/>
      <c r="B34" s="166"/>
      <c r="C34" s="166"/>
      <c r="D34" s="167"/>
      <c r="E34" s="168"/>
      <c r="F34" s="3" t="s">
        <v>381</v>
      </c>
      <c r="G34" s="3" t="s">
        <v>328</v>
      </c>
      <c r="H34" s="3" t="s">
        <v>329</v>
      </c>
      <c r="I34" s="3" t="s">
        <v>388</v>
      </c>
      <c r="J34" s="174"/>
      <c r="K34" s="174"/>
    </row>
    <row r="35" spans="1:11" x14ac:dyDescent="0.25">
      <c r="A35" s="258" t="s">
        <v>316</v>
      </c>
      <c r="B35" s="259"/>
      <c r="C35" s="259"/>
      <c r="D35" s="259"/>
      <c r="E35" s="260"/>
      <c r="F35" s="169">
        <v>0</v>
      </c>
      <c r="G35" s="169">
        <v>0</v>
      </c>
      <c r="H35" s="169">
        <f>G38</f>
        <v>0</v>
      </c>
      <c r="I35" s="170">
        <f>H38</f>
        <v>0</v>
      </c>
      <c r="J35" s="174"/>
      <c r="K35" s="174"/>
    </row>
    <row r="36" spans="1:11" ht="29.25" customHeight="1" x14ac:dyDescent="0.25">
      <c r="A36" s="258" t="s">
        <v>4</v>
      </c>
      <c r="B36" s="259"/>
      <c r="C36" s="259"/>
      <c r="D36" s="259"/>
      <c r="E36" s="260"/>
      <c r="F36" s="169">
        <v>0</v>
      </c>
      <c r="G36" s="169">
        <v>0</v>
      </c>
      <c r="H36" s="169">
        <v>0</v>
      </c>
      <c r="I36" s="170">
        <v>0</v>
      </c>
      <c r="J36" s="174"/>
      <c r="K36" s="174"/>
    </row>
    <row r="37" spans="1:11" x14ac:dyDescent="0.25">
      <c r="A37" s="258" t="s">
        <v>320</v>
      </c>
      <c r="B37" s="261"/>
      <c r="C37" s="261"/>
      <c r="D37" s="261"/>
      <c r="E37" s="262"/>
      <c r="F37" s="169">
        <v>0</v>
      </c>
      <c r="G37" s="169">
        <v>0</v>
      </c>
      <c r="H37" s="169">
        <v>0</v>
      </c>
      <c r="I37" s="170">
        <v>0</v>
      </c>
      <c r="J37" s="174"/>
      <c r="K37" s="174"/>
    </row>
    <row r="38" spans="1:11" ht="15" customHeight="1" x14ac:dyDescent="0.25">
      <c r="A38" s="263" t="s">
        <v>317</v>
      </c>
      <c r="B38" s="264"/>
      <c r="C38" s="264"/>
      <c r="D38" s="264"/>
      <c r="E38" s="264"/>
      <c r="F38" s="171">
        <f>F35-F36+F37</f>
        <v>0</v>
      </c>
      <c r="G38" s="171">
        <v>0</v>
      </c>
      <c r="H38" s="171">
        <v>0</v>
      </c>
      <c r="I38" s="172">
        <f t="shared" ref="I38" si="11">I35-I36+I37</f>
        <v>0</v>
      </c>
      <c r="J38" s="174"/>
      <c r="K38" s="174"/>
    </row>
    <row r="39" spans="1:11" ht="9" customHeight="1" x14ac:dyDescent="0.25"/>
    <row r="40" spans="1:11" ht="16.5" customHeight="1" x14ac:dyDescent="0.25">
      <c r="A40" s="250" t="s">
        <v>321</v>
      </c>
      <c r="B40" s="251"/>
      <c r="C40" s="251"/>
      <c r="D40" s="251"/>
      <c r="E40" s="251"/>
      <c r="F40" s="251"/>
      <c r="G40" s="251"/>
      <c r="H40" s="251"/>
      <c r="I40" s="251"/>
    </row>
    <row r="41" spans="1:11" x14ac:dyDescent="0.25">
      <c r="A41" s="173" t="s">
        <v>324</v>
      </c>
    </row>
    <row r="42" spans="1:11" x14ac:dyDescent="0.25">
      <c r="A42" s="173" t="s">
        <v>323</v>
      </c>
      <c r="B42" s="173"/>
      <c r="C42" s="173"/>
      <c r="D42" s="173"/>
      <c r="E42" s="173"/>
      <c r="F42" s="173"/>
      <c r="G42" s="173"/>
    </row>
    <row r="43" spans="1:11" x14ac:dyDescent="0.25">
      <c r="A43" s="173" t="s">
        <v>325</v>
      </c>
      <c r="B43" s="173"/>
      <c r="C43" s="173"/>
      <c r="D43" s="173"/>
      <c r="E43" s="173"/>
      <c r="F43" s="173"/>
      <c r="G43" s="173"/>
    </row>
    <row r="44" spans="1:11" x14ac:dyDescent="0.25">
      <c r="A44" s="173" t="s">
        <v>326</v>
      </c>
    </row>
  </sheetData>
  <mergeCells count="26">
    <mergeCell ref="A40:I40"/>
    <mergeCell ref="A22:E22"/>
    <mergeCell ref="A23:E23"/>
    <mergeCell ref="A25:I25"/>
    <mergeCell ref="A28:E28"/>
    <mergeCell ref="A29:E29"/>
    <mergeCell ref="A30:E30"/>
    <mergeCell ref="A32:I32"/>
    <mergeCell ref="A35:E35"/>
    <mergeCell ref="A36:E36"/>
    <mergeCell ref="A37:E37"/>
    <mergeCell ref="A38:E38"/>
    <mergeCell ref="A21:E21"/>
    <mergeCell ref="A1:I1"/>
    <mergeCell ref="A3:I3"/>
    <mergeCell ref="A5:I5"/>
    <mergeCell ref="A9:E9"/>
    <mergeCell ref="A10:E10"/>
    <mergeCell ref="A11:E11"/>
    <mergeCell ref="A13:E13"/>
    <mergeCell ref="A14:E14"/>
    <mergeCell ref="A15:E15"/>
    <mergeCell ref="A17:I17"/>
    <mergeCell ref="A20:E20"/>
    <mergeCell ref="E2:H2"/>
    <mergeCell ref="A8:E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74"/>
  <sheetViews>
    <sheetView workbookViewId="0">
      <pane ySplit="7" topLeftCell="A40" activePane="bottomLeft" state="frozen"/>
      <selection pane="bottomLeft" activeCell="Q41" sqref="Q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3.5703125" customWidth="1"/>
    <col min="6" max="6" width="18.7109375" hidden="1" customWidth="1"/>
    <col min="7" max="9" width="18.7109375" customWidth="1"/>
    <col min="10" max="10" width="6.5703125" customWidth="1"/>
    <col min="11" max="11" width="7.28515625" customWidth="1"/>
  </cols>
  <sheetData>
    <row r="1" spans="1:11" ht="42" customHeight="1" x14ac:dyDescent="0.25">
      <c r="A1" s="265" t="s">
        <v>378</v>
      </c>
      <c r="B1" s="265"/>
      <c r="C1" s="265"/>
      <c r="D1" s="265"/>
      <c r="E1" s="265"/>
      <c r="F1" s="265"/>
      <c r="G1" s="265"/>
      <c r="H1" s="265"/>
    </row>
    <row r="2" spans="1:11" ht="15.75" x14ac:dyDescent="0.25">
      <c r="A2" s="265" t="s">
        <v>22</v>
      </c>
      <c r="B2" s="265"/>
      <c r="C2" s="265"/>
      <c r="D2" s="265"/>
      <c r="E2" s="265"/>
      <c r="F2" s="265"/>
      <c r="G2" s="266"/>
      <c r="H2" s="266"/>
    </row>
    <row r="3" spans="1:11" ht="18" customHeight="1" x14ac:dyDescent="0.25">
      <c r="A3" s="265" t="s">
        <v>8</v>
      </c>
      <c r="B3" s="267"/>
      <c r="C3" s="267"/>
      <c r="D3" s="267"/>
      <c r="E3" s="267"/>
      <c r="F3" s="267"/>
      <c r="G3" s="267"/>
      <c r="H3" s="267"/>
    </row>
    <row r="4" spans="1:11" ht="18" x14ac:dyDescent="0.25">
      <c r="A4" s="45"/>
      <c r="B4" s="45"/>
      <c r="C4" s="45"/>
      <c r="D4" s="45"/>
      <c r="E4" s="45"/>
      <c r="F4" s="45"/>
      <c r="G4" s="46"/>
      <c r="H4" s="46"/>
      <c r="I4" s="46"/>
    </row>
    <row r="5" spans="1:11" x14ac:dyDescent="0.25">
      <c r="A5" s="265" t="s">
        <v>269</v>
      </c>
      <c r="B5" s="268"/>
      <c r="C5" s="268"/>
      <c r="D5" s="268"/>
      <c r="E5" s="268"/>
      <c r="F5" s="268"/>
      <c r="G5" s="268"/>
      <c r="H5" s="268"/>
    </row>
    <row r="6" spans="1:11" ht="18" x14ac:dyDescent="0.25">
      <c r="A6" s="45"/>
      <c r="B6" s="45"/>
      <c r="C6" s="45"/>
      <c r="D6" s="45"/>
      <c r="E6" s="45"/>
      <c r="F6" s="45"/>
      <c r="G6" s="223"/>
      <c r="H6" s="46"/>
      <c r="I6" s="46"/>
    </row>
    <row r="7" spans="1:11" ht="25.5" x14ac:dyDescent="0.25">
      <c r="A7" s="47" t="s">
        <v>9</v>
      </c>
      <c r="B7" s="48" t="s">
        <v>10</v>
      </c>
      <c r="C7" s="48" t="s">
        <v>11</v>
      </c>
      <c r="D7" s="48" t="s">
        <v>7</v>
      </c>
      <c r="E7" s="49" t="s">
        <v>381</v>
      </c>
      <c r="F7" s="47" t="s">
        <v>225</v>
      </c>
      <c r="G7" s="47" t="s">
        <v>333</v>
      </c>
      <c r="H7" s="47" t="s">
        <v>329</v>
      </c>
      <c r="I7" s="47" t="s">
        <v>388</v>
      </c>
      <c r="J7" s="175" t="s">
        <v>330</v>
      </c>
      <c r="K7" s="175" t="s">
        <v>330</v>
      </c>
    </row>
    <row r="8" spans="1:11" x14ac:dyDescent="0.25">
      <c r="A8" s="47">
        <v>1</v>
      </c>
      <c r="B8" s="48">
        <v>2</v>
      </c>
      <c r="C8" s="48">
        <v>3</v>
      </c>
      <c r="D8" s="48">
        <v>4</v>
      </c>
      <c r="E8" s="49">
        <v>5</v>
      </c>
      <c r="F8" s="48"/>
      <c r="G8" s="48">
        <v>6</v>
      </c>
      <c r="H8" s="48">
        <v>7</v>
      </c>
      <c r="I8" s="48">
        <v>8</v>
      </c>
      <c r="J8" s="176" t="s">
        <v>334</v>
      </c>
      <c r="K8" s="176" t="s">
        <v>335</v>
      </c>
    </row>
    <row r="9" spans="1:11" ht="20.25" customHeight="1" x14ac:dyDescent="0.25">
      <c r="A9" s="50">
        <v>6</v>
      </c>
      <c r="B9" s="50"/>
      <c r="C9" s="50"/>
      <c r="D9" s="51" t="s">
        <v>1</v>
      </c>
      <c r="E9" s="52">
        <f>E10+E17+E21+E26+E35</f>
        <v>2510696.65</v>
      </c>
      <c r="F9" s="52">
        <f>F10+F17+F21+F26+F35</f>
        <v>2459399.65</v>
      </c>
      <c r="G9" s="52">
        <f t="shared" ref="G9:H9" si="0">G10+G17+G21+G26+G35</f>
        <v>3300054.1</v>
      </c>
      <c r="H9" s="52">
        <f t="shared" si="0"/>
        <v>0</v>
      </c>
      <c r="I9" s="52">
        <f t="shared" ref="I9" si="1">I10+I17+I21+I26+I35</f>
        <v>3199433.86</v>
      </c>
      <c r="J9" s="191">
        <f>I9/E9*100</f>
        <v>127.43211570382269</v>
      </c>
      <c r="K9" s="191">
        <f>I9/G9*100</f>
        <v>96.950951804093137</v>
      </c>
    </row>
    <row r="10" spans="1:11" s="27" customFormat="1" ht="37.5" customHeight="1" x14ac:dyDescent="0.25">
      <c r="A10" s="53"/>
      <c r="B10" s="53">
        <v>63</v>
      </c>
      <c r="C10" s="53"/>
      <c r="D10" s="53" t="s">
        <v>33</v>
      </c>
      <c r="E10" s="54">
        <f t="shared" ref="E10:H10" si="2">E11</f>
        <v>2090958.49</v>
      </c>
      <c r="F10" s="54">
        <f t="shared" si="2"/>
        <v>1905995</v>
      </c>
      <c r="G10" s="54">
        <f>G11+G15</f>
        <v>2686756.1</v>
      </c>
      <c r="H10" s="54">
        <f t="shared" si="2"/>
        <v>0</v>
      </c>
      <c r="I10" s="54">
        <f>I11+I15</f>
        <v>2616382.4300000002</v>
      </c>
      <c r="J10" s="191">
        <f t="shared" ref="J10:J50" si="3">I10/E10*100</f>
        <v>125.12837736917486</v>
      </c>
      <c r="K10" s="191">
        <f t="shared" ref="K10:K50" si="4">I10/G10*100</f>
        <v>97.38071982045561</v>
      </c>
    </row>
    <row r="11" spans="1:11" s="27" customFormat="1" ht="37.5" customHeight="1" x14ac:dyDescent="0.25">
      <c r="A11" s="53"/>
      <c r="B11" s="53">
        <v>636</v>
      </c>
      <c r="C11" s="53"/>
      <c r="D11" s="53" t="s">
        <v>55</v>
      </c>
      <c r="E11" s="54">
        <f t="shared" ref="E11:H11" si="5">E12+E13</f>
        <v>2090958.49</v>
      </c>
      <c r="F11" s="54">
        <f t="shared" si="5"/>
        <v>1905995</v>
      </c>
      <c r="G11" s="54">
        <f t="shared" si="5"/>
        <v>2686056.1</v>
      </c>
      <c r="H11" s="54">
        <f t="shared" si="5"/>
        <v>0</v>
      </c>
      <c r="I11" s="54">
        <f t="shared" ref="I11" si="6">I12+I13</f>
        <v>2615906.4300000002</v>
      </c>
      <c r="J11" s="191">
        <f t="shared" si="3"/>
        <v>125.10561268961395</v>
      </c>
      <c r="K11" s="191">
        <f t="shared" si="4"/>
        <v>97.388376586773447</v>
      </c>
    </row>
    <row r="12" spans="1:11" ht="37.5" customHeight="1" x14ac:dyDescent="0.25">
      <c r="A12" s="53"/>
      <c r="B12" s="55">
        <v>6361</v>
      </c>
      <c r="C12" s="53"/>
      <c r="D12" s="55" t="s">
        <v>56</v>
      </c>
      <c r="E12" s="57">
        <v>2083787.07</v>
      </c>
      <c r="F12" s="58">
        <v>1885198</v>
      </c>
      <c r="G12" s="58">
        <v>2682856.1</v>
      </c>
      <c r="H12" s="58"/>
      <c r="I12" s="58">
        <v>2613170.9500000002</v>
      </c>
      <c r="J12" s="191">
        <f t="shared" si="3"/>
        <v>125.40489321684869</v>
      </c>
      <c r="K12" s="191">
        <f t="shared" si="4"/>
        <v>97.402575933908636</v>
      </c>
    </row>
    <row r="13" spans="1:11" ht="57.75" customHeight="1" x14ac:dyDescent="0.25">
      <c r="A13" s="53"/>
      <c r="B13" s="55">
        <v>6362</v>
      </c>
      <c r="C13" s="53"/>
      <c r="D13" s="55" t="s">
        <v>57</v>
      </c>
      <c r="E13" s="57">
        <v>7171.42</v>
      </c>
      <c r="F13" s="59">
        <v>20797</v>
      </c>
      <c r="G13" s="58">
        <v>3200</v>
      </c>
      <c r="H13" s="58"/>
      <c r="I13" s="58">
        <v>2735.48</v>
      </c>
      <c r="J13" s="191">
        <f t="shared" si="3"/>
        <v>38.144189016958983</v>
      </c>
      <c r="K13" s="191">
        <f t="shared" si="4"/>
        <v>85.483750000000001</v>
      </c>
    </row>
    <row r="14" spans="1:11" hidden="1" x14ac:dyDescent="0.25">
      <c r="A14" s="60"/>
      <c r="B14" s="61"/>
      <c r="C14" s="62" t="s">
        <v>58</v>
      </c>
      <c r="D14" s="62" t="s">
        <v>226</v>
      </c>
      <c r="E14" s="63">
        <f t="shared" ref="E14:H14" si="7">E10</f>
        <v>2090958.49</v>
      </c>
      <c r="F14" s="63">
        <f t="shared" si="7"/>
        <v>1905995</v>
      </c>
      <c r="G14" s="63">
        <f t="shared" si="7"/>
        <v>2686756.1</v>
      </c>
      <c r="H14" s="63">
        <f t="shared" si="7"/>
        <v>0</v>
      </c>
      <c r="I14" s="63">
        <f t="shared" ref="I14" si="8">I10</f>
        <v>2616382.4300000002</v>
      </c>
      <c r="J14" s="191">
        <f t="shared" si="3"/>
        <v>125.12837736917486</v>
      </c>
      <c r="K14" s="191">
        <f t="shared" si="4"/>
        <v>97.38071982045561</v>
      </c>
    </row>
    <row r="15" spans="1:11" ht="37.5" customHeight="1" x14ac:dyDescent="0.25">
      <c r="A15" s="53"/>
      <c r="B15" s="53">
        <v>639</v>
      </c>
      <c r="C15" s="84"/>
      <c r="D15" s="53" t="s">
        <v>344</v>
      </c>
      <c r="E15" s="190"/>
      <c r="F15" s="190"/>
      <c r="G15" s="190">
        <f>G16</f>
        <v>700</v>
      </c>
      <c r="H15" s="190"/>
      <c r="I15" s="54">
        <f>I16</f>
        <v>476</v>
      </c>
      <c r="J15" s="191" t="e">
        <f t="shared" si="3"/>
        <v>#DIV/0!</v>
      </c>
      <c r="K15" s="191">
        <f t="shared" si="4"/>
        <v>68</v>
      </c>
    </row>
    <row r="16" spans="1:11" ht="37.5" customHeight="1" x14ac:dyDescent="0.25">
      <c r="A16" s="53"/>
      <c r="B16" s="55">
        <v>6391</v>
      </c>
      <c r="C16" s="55"/>
      <c r="D16" s="55" t="s">
        <v>347</v>
      </c>
      <c r="E16" s="54"/>
      <c r="F16" s="54"/>
      <c r="G16" s="56">
        <v>700</v>
      </c>
      <c r="H16" s="54"/>
      <c r="I16" s="56">
        <v>476</v>
      </c>
      <c r="J16" s="191" t="e">
        <f t="shared" si="3"/>
        <v>#DIV/0!</v>
      </c>
      <c r="K16" s="191">
        <f t="shared" si="4"/>
        <v>68</v>
      </c>
    </row>
    <row r="17" spans="1:11" s="27" customFormat="1" ht="37.5" customHeight="1" x14ac:dyDescent="0.25">
      <c r="A17" s="53"/>
      <c r="B17" s="53">
        <v>64</v>
      </c>
      <c r="C17" s="53"/>
      <c r="D17" s="53" t="s">
        <v>49</v>
      </c>
      <c r="E17" s="54">
        <f t="shared" ref="E17:I18" si="9">E18</f>
        <v>0</v>
      </c>
      <c r="F17" s="54">
        <f t="shared" si="9"/>
        <v>0</v>
      </c>
      <c r="G17" s="54">
        <f t="shared" si="9"/>
        <v>0</v>
      </c>
      <c r="H17" s="54">
        <f t="shared" si="9"/>
        <v>0</v>
      </c>
      <c r="I17" s="54">
        <f t="shared" si="9"/>
        <v>0</v>
      </c>
      <c r="J17" s="191" t="e">
        <f t="shared" si="3"/>
        <v>#DIV/0!</v>
      </c>
      <c r="K17" s="191" t="e">
        <f t="shared" si="4"/>
        <v>#DIV/0!</v>
      </c>
    </row>
    <row r="18" spans="1:11" s="27" customFormat="1" ht="37.5" customHeight="1" x14ac:dyDescent="0.25">
      <c r="A18" s="53"/>
      <c r="B18" s="53">
        <v>641</v>
      </c>
      <c r="C18" s="53"/>
      <c r="D18" s="53" t="s">
        <v>50</v>
      </c>
      <c r="E18" s="54">
        <f t="shared" si="9"/>
        <v>0</v>
      </c>
      <c r="F18" s="54">
        <f t="shared" si="9"/>
        <v>0</v>
      </c>
      <c r="G18" s="54">
        <f t="shared" si="9"/>
        <v>0</v>
      </c>
      <c r="H18" s="54">
        <f t="shared" si="9"/>
        <v>0</v>
      </c>
      <c r="I18" s="54">
        <f t="shared" si="9"/>
        <v>0</v>
      </c>
      <c r="J18" s="191" t="e">
        <f t="shared" si="3"/>
        <v>#DIV/0!</v>
      </c>
      <c r="K18" s="191" t="e">
        <f t="shared" si="4"/>
        <v>#DIV/0!</v>
      </c>
    </row>
    <row r="19" spans="1:11" ht="37.5" customHeight="1" x14ac:dyDescent="0.25">
      <c r="A19" s="53"/>
      <c r="B19" s="55">
        <v>6413</v>
      </c>
      <c r="C19" s="53"/>
      <c r="D19" s="55" t="s">
        <v>51</v>
      </c>
      <c r="E19" s="56">
        <v>0</v>
      </c>
      <c r="F19" s="56"/>
      <c r="G19" s="56"/>
      <c r="H19" s="56"/>
      <c r="I19" s="56"/>
      <c r="J19" s="191" t="e">
        <f t="shared" si="3"/>
        <v>#DIV/0!</v>
      </c>
      <c r="K19" s="191" t="e">
        <f t="shared" si="4"/>
        <v>#DIV/0!</v>
      </c>
    </row>
    <row r="20" spans="1:11" hidden="1" x14ac:dyDescent="0.25">
      <c r="A20" s="60"/>
      <c r="B20" s="61"/>
      <c r="C20" s="62" t="s">
        <v>94</v>
      </c>
      <c r="D20" s="62" t="s">
        <v>228</v>
      </c>
      <c r="E20" s="63" t="e">
        <f>#REF!/7.5345</f>
        <v>#REF!</v>
      </c>
      <c r="F20" s="63">
        <v>0</v>
      </c>
      <c r="G20" s="63">
        <v>0</v>
      </c>
      <c r="H20" s="63">
        <v>0</v>
      </c>
      <c r="I20" s="63">
        <v>0</v>
      </c>
      <c r="J20" s="191" t="e">
        <f t="shared" si="3"/>
        <v>#REF!</v>
      </c>
      <c r="K20" s="191" t="e">
        <f t="shared" si="4"/>
        <v>#DIV/0!</v>
      </c>
    </row>
    <row r="21" spans="1:11" s="27" customFormat="1" ht="60.75" customHeight="1" x14ac:dyDescent="0.25">
      <c r="A21" s="53"/>
      <c r="B21" s="53">
        <v>65</v>
      </c>
      <c r="C21" s="53"/>
      <c r="D21" s="53" t="s">
        <v>52</v>
      </c>
      <c r="E21" s="54">
        <f t="shared" ref="E21:I22" si="10">E22</f>
        <v>53156.47</v>
      </c>
      <c r="F21" s="54">
        <f t="shared" si="10"/>
        <v>155565</v>
      </c>
      <c r="G21" s="54">
        <f t="shared" si="10"/>
        <v>65250</v>
      </c>
      <c r="H21" s="54">
        <f t="shared" si="10"/>
        <v>0</v>
      </c>
      <c r="I21" s="54">
        <f t="shared" si="10"/>
        <v>53813.88</v>
      </c>
      <c r="J21" s="191">
        <f t="shared" si="3"/>
        <v>101.23674502840387</v>
      </c>
      <c r="K21" s="191">
        <f t="shared" si="4"/>
        <v>82.473379310344825</v>
      </c>
    </row>
    <row r="22" spans="1:11" s="27" customFormat="1" ht="37.5" customHeight="1" x14ac:dyDescent="0.25">
      <c r="A22" s="53"/>
      <c r="B22" s="53">
        <v>652</v>
      </c>
      <c r="C22" s="53"/>
      <c r="D22" s="53" t="s">
        <v>53</v>
      </c>
      <c r="E22" s="54">
        <f t="shared" si="10"/>
        <v>53156.47</v>
      </c>
      <c r="F22" s="54">
        <f t="shared" si="10"/>
        <v>155565</v>
      </c>
      <c r="G22" s="54">
        <f t="shared" si="10"/>
        <v>65250</v>
      </c>
      <c r="H22" s="54">
        <f t="shared" si="10"/>
        <v>0</v>
      </c>
      <c r="I22" s="54">
        <f t="shared" si="10"/>
        <v>53813.88</v>
      </c>
      <c r="J22" s="191">
        <f t="shared" si="3"/>
        <v>101.23674502840387</v>
      </c>
      <c r="K22" s="191">
        <f t="shared" si="4"/>
        <v>82.473379310344825</v>
      </c>
    </row>
    <row r="23" spans="1:11" ht="37.5" customHeight="1" x14ac:dyDescent="0.25">
      <c r="A23" s="53"/>
      <c r="B23" s="55">
        <v>6526</v>
      </c>
      <c r="C23" s="53"/>
      <c r="D23" s="55" t="s">
        <v>54</v>
      </c>
      <c r="E23" s="57">
        <v>53156.47</v>
      </c>
      <c r="F23" s="58">
        <v>155565</v>
      </c>
      <c r="G23" s="58">
        <v>65250</v>
      </c>
      <c r="H23" s="58"/>
      <c r="I23" s="58">
        <v>53813.88</v>
      </c>
      <c r="J23" s="191">
        <f t="shared" si="3"/>
        <v>101.23674502840387</v>
      </c>
      <c r="K23" s="191">
        <f t="shared" si="4"/>
        <v>82.473379310344825</v>
      </c>
    </row>
    <row r="24" spans="1:11" hidden="1" x14ac:dyDescent="0.25">
      <c r="A24" s="60"/>
      <c r="B24" s="61"/>
      <c r="C24" s="62" t="s">
        <v>94</v>
      </c>
      <c r="D24" s="62" t="s">
        <v>228</v>
      </c>
      <c r="E24" s="63" t="e">
        <f>#REF!/7.5345</f>
        <v>#REF!</v>
      </c>
      <c r="F24" s="63">
        <v>149592</v>
      </c>
      <c r="G24" s="63">
        <v>149592</v>
      </c>
      <c r="H24" s="63">
        <v>149592</v>
      </c>
      <c r="I24" s="63">
        <v>149592</v>
      </c>
      <c r="J24" s="191" t="e">
        <f t="shared" si="3"/>
        <v>#REF!</v>
      </c>
      <c r="K24" s="191">
        <f t="shared" si="4"/>
        <v>100</v>
      </c>
    </row>
    <row r="25" spans="1:11" hidden="1" x14ac:dyDescent="0.25">
      <c r="A25" s="60"/>
      <c r="B25" s="61"/>
      <c r="C25" s="62" t="s">
        <v>62</v>
      </c>
      <c r="D25" s="62" t="s">
        <v>230</v>
      </c>
      <c r="E25" s="63" t="e">
        <f>#REF!/7.5345</f>
        <v>#REF!</v>
      </c>
      <c r="F25" s="63">
        <v>5973</v>
      </c>
      <c r="G25" s="63">
        <v>5973</v>
      </c>
      <c r="H25" s="63">
        <v>5973</v>
      </c>
      <c r="I25" s="63">
        <v>5973</v>
      </c>
      <c r="J25" s="191" t="e">
        <f t="shared" si="3"/>
        <v>#REF!</v>
      </c>
      <c r="K25" s="191">
        <f t="shared" si="4"/>
        <v>100</v>
      </c>
    </row>
    <row r="26" spans="1:11" s="27" customFormat="1" ht="37.5" customHeight="1" x14ac:dyDescent="0.25">
      <c r="A26" s="64"/>
      <c r="B26" s="64">
        <v>66</v>
      </c>
      <c r="C26" s="65"/>
      <c r="D26" s="53" t="s">
        <v>45</v>
      </c>
      <c r="E26" s="66">
        <f t="shared" ref="E26:H26" si="11">E27+E30</f>
        <v>7065.86</v>
      </c>
      <c r="F26" s="66">
        <f t="shared" si="11"/>
        <v>4634</v>
      </c>
      <c r="G26" s="66">
        <f t="shared" si="11"/>
        <v>7900</v>
      </c>
      <c r="H26" s="66">
        <f t="shared" si="11"/>
        <v>0</v>
      </c>
      <c r="I26" s="66">
        <f t="shared" ref="I26" si="12">I27+I30</f>
        <v>4418.42</v>
      </c>
      <c r="J26" s="191">
        <f t="shared" si="3"/>
        <v>62.531949401771335</v>
      </c>
      <c r="K26" s="191">
        <f t="shared" si="4"/>
        <v>55.929367088607599</v>
      </c>
    </row>
    <row r="27" spans="1:11" s="27" customFormat="1" ht="37.5" customHeight="1" x14ac:dyDescent="0.25">
      <c r="A27" s="64"/>
      <c r="B27" s="64">
        <v>661</v>
      </c>
      <c r="C27" s="65"/>
      <c r="D27" s="53" t="s">
        <v>46</v>
      </c>
      <c r="E27" s="66">
        <f t="shared" ref="E27:H27" si="13">E28+E29</f>
        <v>1297.07</v>
      </c>
      <c r="F27" s="66">
        <f t="shared" si="13"/>
        <v>1130</v>
      </c>
      <c r="G27" s="66">
        <f t="shared" si="13"/>
        <v>1500</v>
      </c>
      <c r="H27" s="66">
        <f t="shared" si="13"/>
        <v>0</v>
      </c>
      <c r="I27" s="66">
        <f t="shared" ref="I27" si="14">I28+I29</f>
        <v>1259.0999999999999</v>
      </c>
      <c r="J27" s="191">
        <f t="shared" si="3"/>
        <v>97.072632934228693</v>
      </c>
      <c r="K27" s="191">
        <f t="shared" si="4"/>
        <v>83.94</v>
      </c>
    </row>
    <row r="28" spans="1:11" ht="37.5" customHeight="1" x14ac:dyDescent="0.25">
      <c r="A28" s="67"/>
      <c r="B28" s="67">
        <v>6614</v>
      </c>
      <c r="C28" s="68"/>
      <c r="D28" s="55" t="s">
        <v>229</v>
      </c>
      <c r="E28" s="69"/>
      <c r="F28" s="69"/>
      <c r="G28" s="69"/>
      <c r="H28" s="69"/>
      <c r="I28" s="69"/>
      <c r="J28" s="191" t="e">
        <f t="shared" si="3"/>
        <v>#DIV/0!</v>
      </c>
      <c r="K28" s="191" t="e">
        <f t="shared" si="4"/>
        <v>#DIV/0!</v>
      </c>
    </row>
    <row r="29" spans="1:11" ht="37.5" customHeight="1" x14ac:dyDescent="0.25">
      <c r="A29" s="67"/>
      <c r="B29" s="67">
        <v>6615</v>
      </c>
      <c r="C29" s="65"/>
      <c r="D29" s="67" t="s">
        <v>47</v>
      </c>
      <c r="E29" s="57">
        <v>1297.07</v>
      </c>
      <c r="F29" s="58">
        <v>1130</v>
      </c>
      <c r="G29" s="58">
        <v>1500</v>
      </c>
      <c r="H29" s="58"/>
      <c r="I29" s="58">
        <v>1259.0999999999999</v>
      </c>
      <c r="J29" s="191">
        <f t="shared" si="3"/>
        <v>97.072632934228693</v>
      </c>
      <c r="K29" s="191">
        <f t="shared" si="4"/>
        <v>83.94</v>
      </c>
    </row>
    <row r="30" spans="1:11" s="27" customFormat="1" ht="27" customHeight="1" x14ac:dyDescent="0.25">
      <c r="A30" s="64"/>
      <c r="B30" s="64">
        <v>663</v>
      </c>
      <c r="C30" s="65"/>
      <c r="D30" s="70" t="s">
        <v>59</v>
      </c>
      <c r="E30" s="66">
        <f t="shared" ref="E30:H30" si="15">E31+E32</f>
        <v>5768.79</v>
      </c>
      <c r="F30" s="66">
        <f t="shared" si="15"/>
        <v>3504</v>
      </c>
      <c r="G30" s="66">
        <f t="shared" si="15"/>
        <v>6400</v>
      </c>
      <c r="H30" s="66">
        <f t="shared" si="15"/>
        <v>0</v>
      </c>
      <c r="I30" s="66">
        <f t="shared" ref="I30" si="16">I31+I32</f>
        <v>3159.32</v>
      </c>
      <c r="J30" s="191">
        <f t="shared" si="3"/>
        <v>54.765730768497377</v>
      </c>
      <c r="K30" s="191">
        <f t="shared" si="4"/>
        <v>49.364375000000003</v>
      </c>
    </row>
    <row r="31" spans="1:11" ht="27" customHeight="1" x14ac:dyDescent="0.25">
      <c r="A31" s="71"/>
      <c r="B31" s="72">
        <v>6631</v>
      </c>
      <c r="C31" s="71"/>
      <c r="D31" s="73" t="s">
        <v>60</v>
      </c>
      <c r="E31" s="57">
        <v>1660.25</v>
      </c>
      <c r="F31" s="58">
        <v>3504</v>
      </c>
      <c r="G31" s="58">
        <v>2300</v>
      </c>
      <c r="H31" s="58"/>
      <c r="I31" s="58">
        <v>100</v>
      </c>
      <c r="J31" s="191">
        <f t="shared" si="3"/>
        <v>6.0231892787230841</v>
      </c>
      <c r="K31" s="191">
        <f t="shared" si="4"/>
        <v>4.3478260869565215</v>
      </c>
    </row>
    <row r="32" spans="1:11" ht="27" customHeight="1" x14ac:dyDescent="0.25">
      <c r="A32" s="55"/>
      <c r="B32" s="55">
        <v>6632</v>
      </c>
      <c r="C32" s="55"/>
      <c r="D32" s="73" t="s">
        <v>61</v>
      </c>
      <c r="E32" s="57">
        <v>4108.54</v>
      </c>
      <c r="F32" s="58"/>
      <c r="G32" s="58">
        <v>4100</v>
      </c>
      <c r="H32" s="58"/>
      <c r="I32" s="58">
        <v>3059.32</v>
      </c>
      <c r="J32" s="191">
        <f t="shared" si="3"/>
        <v>74.46246111757462</v>
      </c>
      <c r="K32" s="191">
        <f t="shared" si="4"/>
        <v>74.617560975609763</v>
      </c>
    </row>
    <row r="33" spans="1:11" hidden="1" x14ac:dyDescent="0.25">
      <c r="A33" s="74"/>
      <c r="B33" s="74"/>
      <c r="C33" s="75" t="s">
        <v>48</v>
      </c>
      <c r="D33" s="75" t="s">
        <v>227</v>
      </c>
      <c r="E33" s="76" t="e">
        <f>#REF!/7.5345</f>
        <v>#REF!</v>
      </c>
      <c r="F33" s="76">
        <v>1130</v>
      </c>
      <c r="G33" s="76">
        <v>1130</v>
      </c>
      <c r="H33" s="76">
        <v>1130</v>
      </c>
      <c r="I33" s="76">
        <v>1130</v>
      </c>
      <c r="J33" s="191" t="e">
        <f t="shared" si="3"/>
        <v>#REF!</v>
      </c>
      <c r="K33" s="191">
        <f t="shared" si="4"/>
        <v>100</v>
      </c>
    </row>
    <row r="34" spans="1:11" hidden="1" x14ac:dyDescent="0.25">
      <c r="A34" s="74"/>
      <c r="B34" s="74"/>
      <c r="C34" s="75" t="s">
        <v>62</v>
      </c>
      <c r="D34" s="75" t="s">
        <v>230</v>
      </c>
      <c r="E34" s="76" t="e">
        <f>#REF!/7.5345</f>
        <v>#REF!</v>
      </c>
      <c r="F34" s="76">
        <v>3504</v>
      </c>
      <c r="G34" s="76">
        <v>3504</v>
      </c>
      <c r="H34" s="76">
        <v>3504</v>
      </c>
      <c r="I34" s="76">
        <v>3504</v>
      </c>
      <c r="J34" s="191" t="e">
        <f t="shared" si="3"/>
        <v>#REF!</v>
      </c>
      <c r="K34" s="191">
        <f t="shared" si="4"/>
        <v>100</v>
      </c>
    </row>
    <row r="35" spans="1:11" s="27" customFormat="1" ht="38.25" x14ac:dyDescent="0.25">
      <c r="A35" s="53"/>
      <c r="B35" s="53">
        <v>67</v>
      </c>
      <c r="C35" s="53"/>
      <c r="D35" s="53" t="s">
        <v>34</v>
      </c>
      <c r="E35" s="54">
        <f t="shared" ref="E35:I35" si="17">E36</f>
        <v>359515.82999999996</v>
      </c>
      <c r="F35" s="54">
        <f t="shared" si="17"/>
        <v>393205.65</v>
      </c>
      <c r="G35" s="54">
        <f t="shared" si="17"/>
        <v>540148</v>
      </c>
      <c r="H35" s="54">
        <f t="shared" si="17"/>
        <v>0</v>
      </c>
      <c r="I35" s="54">
        <f t="shared" si="17"/>
        <v>524819.13</v>
      </c>
      <c r="J35" s="191">
        <f t="shared" si="3"/>
        <v>145.97942182406825</v>
      </c>
      <c r="K35" s="191">
        <f t="shared" si="4"/>
        <v>97.162098165687922</v>
      </c>
    </row>
    <row r="36" spans="1:11" s="27" customFormat="1" ht="38.25" x14ac:dyDescent="0.25">
      <c r="A36" s="53"/>
      <c r="B36" s="53">
        <v>671</v>
      </c>
      <c r="C36" s="53"/>
      <c r="D36" s="53" t="s">
        <v>42</v>
      </c>
      <c r="E36" s="54">
        <f t="shared" ref="E36:H36" si="18">E37+E38</f>
        <v>359515.82999999996</v>
      </c>
      <c r="F36" s="54">
        <f t="shared" si="18"/>
        <v>393205.65</v>
      </c>
      <c r="G36" s="54">
        <f t="shared" si="18"/>
        <v>540148</v>
      </c>
      <c r="H36" s="54">
        <f t="shared" si="18"/>
        <v>0</v>
      </c>
      <c r="I36" s="54">
        <f t="shared" ref="I36" si="19">I37+I38</f>
        <v>524819.13</v>
      </c>
      <c r="J36" s="191">
        <f t="shared" si="3"/>
        <v>145.97942182406825</v>
      </c>
      <c r="K36" s="191">
        <f t="shared" si="4"/>
        <v>97.162098165687922</v>
      </c>
    </row>
    <row r="37" spans="1:11" ht="25.5" x14ac:dyDescent="0.25">
      <c r="A37" s="53"/>
      <c r="B37" s="55">
        <v>6711</v>
      </c>
      <c r="C37" s="55"/>
      <c r="D37" s="55" t="s">
        <v>43</v>
      </c>
      <c r="E37" s="57">
        <v>157530.4</v>
      </c>
      <c r="F37" s="58">
        <v>171558.77</v>
      </c>
      <c r="G37" s="58">
        <v>266198</v>
      </c>
      <c r="H37" s="58"/>
      <c r="I37" s="58">
        <v>252300.32</v>
      </c>
      <c r="J37" s="191">
        <f t="shared" si="3"/>
        <v>160.15976598802519</v>
      </c>
      <c r="K37" s="191">
        <f t="shared" si="4"/>
        <v>94.779194434218141</v>
      </c>
    </row>
    <row r="38" spans="1:11" ht="38.25" x14ac:dyDescent="0.25">
      <c r="A38" s="53"/>
      <c r="B38" s="55">
        <v>6712</v>
      </c>
      <c r="C38" s="55"/>
      <c r="D38" s="55" t="s">
        <v>44</v>
      </c>
      <c r="E38" s="57">
        <v>201985.43</v>
      </c>
      <c r="F38" s="58">
        <v>221646.88</v>
      </c>
      <c r="G38" s="58">
        <v>273950</v>
      </c>
      <c r="H38" s="58"/>
      <c r="I38" s="58">
        <v>272518.81</v>
      </c>
      <c r="J38" s="191">
        <f t="shared" si="3"/>
        <v>134.92003358856132</v>
      </c>
      <c r="K38" s="191">
        <f t="shared" si="4"/>
        <v>99.477572549735356</v>
      </c>
    </row>
    <row r="39" spans="1:11" hidden="1" x14ac:dyDescent="0.25">
      <c r="A39" s="74"/>
      <c r="B39" s="74"/>
      <c r="C39" s="75" t="s">
        <v>63</v>
      </c>
      <c r="D39" s="75" t="s">
        <v>121</v>
      </c>
      <c r="E39" s="76">
        <f t="shared" ref="E39:H39" si="20">E35</f>
        <v>359515.82999999996</v>
      </c>
      <c r="F39" s="76">
        <v>393205.65</v>
      </c>
      <c r="G39" s="76">
        <f t="shared" si="20"/>
        <v>540148</v>
      </c>
      <c r="H39" s="76">
        <f t="shared" si="20"/>
        <v>0</v>
      </c>
      <c r="I39" s="76">
        <f t="shared" ref="I39" si="21">I35</f>
        <v>524819.13</v>
      </c>
      <c r="J39" s="191">
        <f t="shared" si="3"/>
        <v>145.97942182406825</v>
      </c>
      <c r="K39" s="191">
        <f t="shared" si="4"/>
        <v>97.162098165687922</v>
      </c>
    </row>
    <row r="40" spans="1:11" ht="20.25" customHeight="1" x14ac:dyDescent="0.25">
      <c r="A40" s="50">
        <v>9</v>
      </c>
      <c r="B40" s="50"/>
      <c r="C40" s="50"/>
      <c r="D40" s="51" t="s">
        <v>231</v>
      </c>
      <c r="E40" s="52">
        <f>E41+E44</f>
        <v>11119.02</v>
      </c>
      <c r="F40" s="52">
        <f t="shared" ref="E40:I42" si="22">F41</f>
        <v>6643</v>
      </c>
      <c r="G40" s="52">
        <f>G41</f>
        <v>-3439.8500000000004</v>
      </c>
      <c r="H40" s="52">
        <f t="shared" si="22"/>
        <v>0</v>
      </c>
      <c r="I40" s="52">
        <f t="shared" si="22"/>
        <v>-11635.66</v>
      </c>
      <c r="J40" s="191">
        <f t="shared" si="3"/>
        <v>-104.64645265500016</v>
      </c>
      <c r="K40" s="191">
        <f t="shared" si="4"/>
        <v>338.26067997151034</v>
      </c>
    </row>
    <row r="41" spans="1:11" s="27" customFormat="1" ht="41.25" customHeight="1" x14ac:dyDescent="0.25">
      <c r="A41" s="64"/>
      <c r="B41" s="53">
        <v>92</v>
      </c>
      <c r="C41" s="53"/>
      <c r="D41" s="53" t="s">
        <v>232</v>
      </c>
      <c r="E41" s="54">
        <f t="shared" si="22"/>
        <v>11119.02</v>
      </c>
      <c r="F41" s="54">
        <f t="shared" si="22"/>
        <v>6643</v>
      </c>
      <c r="G41" s="54">
        <f t="shared" si="22"/>
        <v>-3439.8500000000004</v>
      </c>
      <c r="H41" s="54">
        <f t="shared" si="22"/>
        <v>0</v>
      </c>
      <c r="I41" s="54">
        <f t="shared" si="22"/>
        <v>-11635.66</v>
      </c>
      <c r="J41" s="191">
        <f t="shared" si="3"/>
        <v>-104.64645265500016</v>
      </c>
      <c r="K41" s="191">
        <f t="shared" si="4"/>
        <v>338.26067997151034</v>
      </c>
    </row>
    <row r="42" spans="1:11" s="27" customFormat="1" ht="27" customHeight="1" x14ac:dyDescent="0.25">
      <c r="A42" s="64"/>
      <c r="B42" s="64">
        <v>922</v>
      </c>
      <c r="C42" s="65"/>
      <c r="D42" s="70" t="s">
        <v>233</v>
      </c>
      <c r="E42" s="66">
        <f t="shared" si="22"/>
        <v>11119.02</v>
      </c>
      <c r="F42" s="66">
        <f t="shared" si="22"/>
        <v>6643</v>
      </c>
      <c r="G42" s="66">
        <f>G43+G44</f>
        <v>-3439.8500000000004</v>
      </c>
      <c r="H42" s="66">
        <f t="shared" si="22"/>
        <v>0</v>
      </c>
      <c r="I42" s="66">
        <f>I43+I44</f>
        <v>-11635.66</v>
      </c>
      <c r="J42" s="191">
        <f t="shared" si="3"/>
        <v>-104.64645265500016</v>
      </c>
      <c r="K42" s="191">
        <f t="shared" si="4"/>
        <v>338.26067997151034</v>
      </c>
    </row>
    <row r="43" spans="1:11" ht="27" customHeight="1" x14ac:dyDescent="0.25">
      <c r="A43" s="71"/>
      <c r="B43" s="72">
        <v>9221</v>
      </c>
      <c r="C43" s="71"/>
      <c r="D43" s="73" t="s">
        <v>234</v>
      </c>
      <c r="E43" s="56">
        <v>11119.02</v>
      </c>
      <c r="F43" s="56">
        <v>6643</v>
      </c>
      <c r="G43" s="56">
        <v>8406.25</v>
      </c>
      <c r="H43" s="56"/>
      <c r="I43" s="56">
        <v>3469.67</v>
      </c>
      <c r="J43" s="191">
        <f t="shared" si="3"/>
        <v>31.20481841025558</v>
      </c>
      <c r="K43" s="191">
        <f t="shared" si="4"/>
        <v>41.274884758364308</v>
      </c>
    </row>
    <row r="44" spans="1:11" ht="27" customHeight="1" x14ac:dyDescent="0.25">
      <c r="A44" s="71"/>
      <c r="B44" s="72">
        <v>9222</v>
      </c>
      <c r="C44" s="71"/>
      <c r="D44" s="73" t="s">
        <v>235</v>
      </c>
      <c r="E44" s="56"/>
      <c r="F44" s="56"/>
      <c r="G44" s="56">
        <v>-11846.1</v>
      </c>
      <c r="H44" s="56"/>
      <c r="I44" s="56">
        <v>-15105.33</v>
      </c>
      <c r="J44" s="191" t="e">
        <f t="shared" si="3"/>
        <v>#DIV/0!</v>
      </c>
      <c r="K44" s="191">
        <f t="shared" si="4"/>
        <v>127.51310557905133</v>
      </c>
    </row>
    <row r="45" spans="1:11" ht="25.5" hidden="1" x14ac:dyDescent="0.25">
      <c r="A45" s="61"/>
      <c r="B45" s="61"/>
      <c r="C45" s="62" t="s">
        <v>236</v>
      </c>
      <c r="D45" s="28" t="s">
        <v>173</v>
      </c>
      <c r="E45" s="77" t="e">
        <f>#REF!/7.5345</f>
        <v>#REF!</v>
      </c>
      <c r="F45" s="77">
        <v>2000</v>
      </c>
      <c r="G45" s="77">
        <v>2000</v>
      </c>
      <c r="H45" s="77">
        <v>2000</v>
      </c>
      <c r="I45" s="77"/>
      <c r="J45" s="191" t="e">
        <f t="shared" si="3"/>
        <v>#REF!</v>
      </c>
      <c r="K45" s="191">
        <f t="shared" si="4"/>
        <v>0</v>
      </c>
    </row>
    <row r="46" spans="1:11" ht="25.5" hidden="1" x14ac:dyDescent="0.25">
      <c r="A46" s="61"/>
      <c r="B46" s="61"/>
      <c r="C46" s="62" t="s">
        <v>237</v>
      </c>
      <c r="D46" s="28" t="s">
        <v>238</v>
      </c>
      <c r="E46" s="77" t="e">
        <f>#REF!/7.5345</f>
        <v>#REF!</v>
      </c>
      <c r="F46" s="77">
        <v>0</v>
      </c>
      <c r="G46" s="77">
        <v>0</v>
      </c>
      <c r="H46" s="77">
        <v>0</v>
      </c>
      <c r="I46" s="77"/>
      <c r="J46" s="191" t="e">
        <f t="shared" si="3"/>
        <v>#REF!</v>
      </c>
      <c r="K46" s="191" t="e">
        <f t="shared" si="4"/>
        <v>#DIV/0!</v>
      </c>
    </row>
    <row r="47" spans="1:11" ht="25.5" hidden="1" x14ac:dyDescent="0.25">
      <c r="A47" s="61"/>
      <c r="B47" s="61"/>
      <c r="C47" s="62" t="s">
        <v>239</v>
      </c>
      <c r="D47" s="28" t="s">
        <v>185</v>
      </c>
      <c r="E47" s="77">
        <v>0</v>
      </c>
      <c r="F47" s="77">
        <v>1328</v>
      </c>
      <c r="G47" s="77">
        <v>1328</v>
      </c>
      <c r="H47" s="77">
        <v>1328</v>
      </c>
      <c r="I47" s="77"/>
      <c r="J47" s="191" t="e">
        <f t="shared" si="3"/>
        <v>#DIV/0!</v>
      </c>
      <c r="K47" s="191">
        <f t="shared" si="4"/>
        <v>0</v>
      </c>
    </row>
    <row r="48" spans="1:11" hidden="1" x14ac:dyDescent="0.25">
      <c r="A48" s="61"/>
      <c r="B48" s="61"/>
      <c r="C48" s="62" t="s">
        <v>240</v>
      </c>
      <c r="D48" s="28" t="s">
        <v>241</v>
      </c>
      <c r="E48" s="77" t="e">
        <f>#REF!/7.5345</f>
        <v>#REF!</v>
      </c>
      <c r="F48" s="77">
        <v>0</v>
      </c>
      <c r="G48" s="77">
        <v>0</v>
      </c>
      <c r="H48" s="77">
        <v>0</v>
      </c>
      <c r="I48" s="77"/>
      <c r="J48" s="191" t="e">
        <f t="shared" si="3"/>
        <v>#REF!</v>
      </c>
      <c r="K48" s="191" t="e">
        <f t="shared" si="4"/>
        <v>#DIV/0!</v>
      </c>
    </row>
    <row r="49" spans="1:11" ht="25.5" hidden="1" x14ac:dyDescent="0.25">
      <c r="A49" s="61"/>
      <c r="B49" s="61"/>
      <c r="C49" s="62" t="s">
        <v>242</v>
      </c>
      <c r="D49" s="28" t="s">
        <v>215</v>
      </c>
      <c r="E49" s="77" t="e">
        <f>#REF!/7.5345</f>
        <v>#REF!</v>
      </c>
      <c r="F49" s="77">
        <v>3315</v>
      </c>
      <c r="G49" s="77">
        <v>3315</v>
      </c>
      <c r="H49" s="77">
        <v>3315</v>
      </c>
      <c r="I49" s="77"/>
      <c r="J49" s="191" t="e">
        <f t="shared" si="3"/>
        <v>#REF!</v>
      </c>
      <c r="K49" s="191">
        <f t="shared" si="4"/>
        <v>0</v>
      </c>
    </row>
    <row r="50" spans="1:11" x14ac:dyDescent="0.25">
      <c r="A50" s="78"/>
      <c r="B50" s="78"/>
      <c r="C50" s="78"/>
      <c r="D50" s="79" t="s">
        <v>116</v>
      </c>
      <c r="E50" s="80">
        <f>E9+E40</f>
        <v>2521815.67</v>
      </c>
      <c r="F50" s="80">
        <f>F45+F46+F47+F48+F49+F9</f>
        <v>2466042.65</v>
      </c>
      <c r="G50" s="80">
        <f t="shared" ref="G50:H50" si="23">G9+G40</f>
        <v>3296614.25</v>
      </c>
      <c r="H50" s="80">
        <f t="shared" si="23"/>
        <v>0</v>
      </c>
      <c r="I50" s="80">
        <f t="shared" ref="I50" si="24">I9+I40</f>
        <v>3187798.1999999997</v>
      </c>
      <c r="J50" s="191">
        <f t="shared" si="3"/>
        <v>126.40885049302592</v>
      </c>
      <c r="K50" s="191">
        <f t="shared" si="4"/>
        <v>96.699157324821968</v>
      </c>
    </row>
    <row r="51" spans="1:11" ht="27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</row>
    <row r="52" spans="1:11" x14ac:dyDescent="0.25">
      <c r="A52" s="265" t="s">
        <v>12</v>
      </c>
      <c r="B52" s="268"/>
      <c r="C52" s="268"/>
      <c r="D52" s="268"/>
      <c r="E52" s="268"/>
      <c r="F52" s="268"/>
      <c r="G52" s="268"/>
      <c r="H52" s="268"/>
    </row>
    <row r="53" spans="1:11" x14ac:dyDescent="0.25">
      <c r="A53" s="82"/>
      <c r="B53" s="82"/>
      <c r="C53" s="82"/>
      <c r="D53" s="82"/>
      <c r="E53" s="82"/>
      <c r="F53" s="82"/>
      <c r="G53" s="46"/>
      <c r="H53" s="46"/>
      <c r="I53" s="46"/>
    </row>
    <row r="54" spans="1:11" ht="25.5" x14ac:dyDescent="0.25">
      <c r="A54" s="47" t="s">
        <v>9</v>
      </c>
      <c r="B54" s="48" t="s">
        <v>10</v>
      </c>
      <c r="C54" s="48" t="s">
        <v>11</v>
      </c>
      <c r="D54" s="48" t="s">
        <v>13</v>
      </c>
      <c r="E54" s="49" t="s">
        <v>381</v>
      </c>
      <c r="F54" s="47" t="s">
        <v>225</v>
      </c>
      <c r="G54" s="47" t="s">
        <v>333</v>
      </c>
      <c r="H54" s="47" t="s">
        <v>329</v>
      </c>
      <c r="I54" s="47" t="s">
        <v>388</v>
      </c>
      <c r="J54" s="175" t="s">
        <v>330</v>
      </c>
      <c r="K54" s="175" t="s">
        <v>330</v>
      </c>
    </row>
    <row r="55" spans="1:11" x14ac:dyDescent="0.25">
      <c r="A55" s="53">
        <v>3</v>
      </c>
      <c r="B55" s="53"/>
      <c r="C55" s="53"/>
      <c r="D55" s="53" t="s">
        <v>14</v>
      </c>
      <c r="E55" s="83">
        <f>E56+E71+E111+E122+E129</f>
        <v>2353295.85</v>
      </c>
      <c r="F55" s="83">
        <f t="shared" ref="F55:H55" si="25">F56+F71+F111+F122+F129</f>
        <v>2215645.77</v>
      </c>
      <c r="G55" s="83">
        <f>G56+G71+G111+G122+G129+G119</f>
        <v>3010708.63</v>
      </c>
      <c r="H55" s="83">
        <f t="shared" si="25"/>
        <v>0</v>
      </c>
      <c r="I55" s="83">
        <f>I56+I71+I111+I122+I129+I119</f>
        <v>2925509.4899999998</v>
      </c>
      <c r="J55" s="192">
        <f>I55/E55*100</f>
        <v>124.31541448560324</v>
      </c>
      <c r="K55" s="192">
        <f>I55/G55*100</f>
        <v>97.170130010222863</v>
      </c>
    </row>
    <row r="56" spans="1:11" x14ac:dyDescent="0.25">
      <c r="A56" s="53"/>
      <c r="B56" s="84">
        <v>31</v>
      </c>
      <c r="C56" s="55"/>
      <c r="D56" s="84" t="s">
        <v>15</v>
      </c>
      <c r="E56" s="85">
        <f t="shared" ref="E56:H56" si="26">E57+E61+E63</f>
        <v>1949982.25</v>
      </c>
      <c r="F56" s="85">
        <f t="shared" si="26"/>
        <v>1839189</v>
      </c>
      <c r="G56" s="85">
        <f t="shared" si="26"/>
        <v>2545720</v>
      </c>
      <c r="H56" s="85">
        <f t="shared" si="26"/>
        <v>0</v>
      </c>
      <c r="I56" s="85">
        <f>I57+I61+I63</f>
        <v>2491959.9099999997</v>
      </c>
      <c r="J56" s="192">
        <f t="shared" ref="J56:J119" si="27">I56/E56*100</f>
        <v>127.79397915032303</v>
      </c>
      <c r="K56" s="192">
        <f t="shared" ref="K56:K119" si="28">I56/G56*100</f>
        <v>97.888216693116277</v>
      </c>
    </row>
    <row r="57" spans="1:11" s="27" customFormat="1" x14ac:dyDescent="0.25">
      <c r="A57" s="53"/>
      <c r="B57" s="53">
        <v>311</v>
      </c>
      <c r="C57" s="53"/>
      <c r="D57" s="53" t="s">
        <v>64</v>
      </c>
      <c r="E57" s="86">
        <f>E58+E59+E60</f>
        <v>1612130.23</v>
      </c>
      <c r="F57" s="86">
        <f t="shared" ref="F57:H57" si="29">F58</f>
        <v>1511418</v>
      </c>
      <c r="G57" s="86">
        <f>G58+G59+G60</f>
        <v>2089200</v>
      </c>
      <c r="H57" s="86">
        <f t="shared" si="29"/>
        <v>0</v>
      </c>
      <c r="I57" s="86">
        <f>I58+I59+I60</f>
        <v>2059334.88</v>
      </c>
      <c r="J57" s="192">
        <f t="shared" si="27"/>
        <v>127.73998289207688</v>
      </c>
      <c r="K57" s="192">
        <f t="shared" si="28"/>
        <v>98.570499712808726</v>
      </c>
    </row>
    <row r="58" spans="1:11" x14ac:dyDescent="0.25">
      <c r="A58" s="53"/>
      <c r="B58" s="55">
        <v>3111</v>
      </c>
      <c r="C58" s="55"/>
      <c r="D58" s="55" t="s">
        <v>65</v>
      </c>
      <c r="E58" s="87">
        <v>1612130.23</v>
      </c>
      <c r="F58" s="88">
        <v>1511418</v>
      </c>
      <c r="G58" s="88">
        <v>1952900</v>
      </c>
      <c r="H58" s="88"/>
      <c r="I58" s="88">
        <v>1938911.39</v>
      </c>
      <c r="J58" s="192">
        <f t="shared" si="27"/>
        <v>120.2701465377273</v>
      </c>
      <c r="K58" s="192">
        <f t="shared" si="28"/>
        <v>99.283700650314913</v>
      </c>
    </row>
    <row r="59" spans="1:11" x14ac:dyDescent="0.25">
      <c r="A59" s="53"/>
      <c r="B59" s="55">
        <v>3113</v>
      </c>
      <c r="C59" s="55"/>
      <c r="D59" s="55" t="s">
        <v>341</v>
      </c>
      <c r="E59" s="87"/>
      <c r="F59" s="87"/>
      <c r="G59" s="87">
        <v>65500</v>
      </c>
      <c r="H59" s="87"/>
      <c r="I59" s="87">
        <v>59212.54</v>
      </c>
      <c r="J59" s="192" t="e">
        <f t="shared" si="27"/>
        <v>#DIV/0!</v>
      </c>
      <c r="K59" s="192">
        <f t="shared" si="28"/>
        <v>90.400824427480913</v>
      </c>
    </row>
    <row r="60" spans="1:11" x14ac:dyDescent="0.25">
      <c r="A60" s="53"/>
      <c r="B60" s="55">
        <v>3114</v>
      </c>
      <c r="C60" s="55"/>
      <c r="D60" s="55" t="s">
        <v>342</v>
      </c>
      <c r="E60" s="87"/>
      <c r="F60" s="87"/>
      <c r="G60" s="87">
        <v>70800</v>
      </c>
      <c r="H60" s="87"/>
      <c r="I60" s="87">
        <v>61210.95</v>
      </c>
      <c r="J60" s="192" t="e">
        <f t="shared" si="27"/>
        <v>#DIV/0!</v>
      </c>
      <c r="K60" s="192">
        <f t="shared" si="28"/>
        <v>86.4561440677966</v>
      </c>
    </row>
    <row r="61" spans="1:11" s="27" customFormat="1" x14ac:dyDescent="0.25">
      <c r="A61" s="53"/>
      <c r="B61" s="53">
        <v>312</v>
      </c>
      <c r="C61" s="53"/>
      <c r="D61" s="53" t="s">
        <v>66</v>
      </c>
      <c r="E61" s="86">
        <f t="shared" ref="E61:I61" si="30">E62</f>
        <v>81951.460000000006</v>
      </c>
      <c r="F61" s="86">
        <f t="shared" si="30"/>
        <v>78144</v>
      </c>
      <c r="G61" s="86">
        <f t="shared" si="30"/>
        <v>115000</v>
      </c>
      <c r="H61" s="86">
        <f t="shared" si="30"/>
        <v>0</v>
      </c>
      <c r="I61" s="86">
        <f t="shared" si="30"/>
        <v>96664.92</v>
      </c>
      <c r="J61" s="192">
        <f t="shared" si="27"/>
        <v>117.95387171869787</v>
      </c>
      <c r="K61" s="192">
        <f t="shared" si="28"/>
        <v>84.056452173913044</v>
      </c>
    </row>
    <row r="62" spans="1:11" x14ac:dyDescent="0.25">
      <c r="A62" s="53"/>
      <c r="B62" s="55">
        <v>3121</v>
      </c>
      <c r="C62" s="55"/>
      <c r="D62" s="55" t="s">
        <v>66</v>
      </c>
      <c r="E62" s="87">
        <v>81951.460000000006</v>
      </c>
      <c r="F62" s="88">
        <v>78144</v>
      </c>
      <c r="G62" s="88">
        <v>115000</v>
      </c>
      <c r="H62" s="88"/>
      <c r="I62" s="88">
        <v>96664.92</v>
      </c>
      <c r="J62" s="192">
        <f t="shared" si="27"/>
        <v>117.95387171869787</v>
      </c>
      <c r="K62" s="192">
        <f t="shared" si="28"/>
        <v>84.056452173913044</v>
      </c>
    </row>
    <row r="63" spans="1:11" s="27" customFormat="1" x14ac:dyDescent="0.25">
      <c r="A63" s="53"/>
      <c r="B63" s="53">
        <v>313</v>
      </c>
      <c r="C63" s="53"/>
      <c r="D63" s="53" t="s">
        <v>67</v>
      </c>
      <c r="E63" s="86">
        <f t="shared" ref="E63:I63" si="31">E64</f>
        <v>255900.56</v>
      </c>
      <c r="F63" s="86">
        <f t="shared" si="31"/>
        <v>249627</v>
      </c>
      <c r="G63" s="86">
        <f t="shared" si="31"/>
        <v>341520</v>
      </c>
      <c r="H63" s="86">
        <f t="shared" si="31"/>
        <v>0</v>
      </c>
      <c r="I63" s="86">
        <f t="shared" si="31"/>
        <v>335960.11</v>
      </c>
      <c r="J63" s="192">
        <f t="shared" si="27"/>
        <v>131.28541414680765</v>
      </c>
      <c r="K63" s="192">
        <f t="shared" si="28"/>
        <v>98.372016280159286</v>
      </c>
    </row>
    <row r="64" spans="1:11" ht="25.5" x14ac:dyDescent="0.25">
      <c r="A64" s="53"/>
      <c r="B64" s="55">
        <v>3132</v>
      </c>
      <c r="C64" s="55"/>
      <c r="D64" s="55" t="s">
        <v>68</v>
      </c>
      <c r="E64" s="87">
        <v>255900.56</v>
      </c>
      <c r="F64" s="88">
        <v>249627</v>
      </c>
      <c r="G64" s="88">
        <v>341520</v>
      </c>
      <c r="H64" s="88"/>
      <c r="I64" s="88">
        <v>335960.11</v>
      </c>
      <c r="J64" s="192">
        <f t="shared" si="27"/>
        <v>131.28541414680765</v>
      </c>
      <c r="K64" s="192">
        <f t="shared" si="28"/>
        <v>98.372016280159286</v>
      </c>
    </row>
    <row r="65" spans="1:11" ht="25.5" x14ac:dyDescent="0.25">
      <c r="A65" s="53"/>
      <c r="B65" s="55">
        <v>3133</v>
      </c>
      <c r="C65" s="55"/>
      <c r="D65" s="55" t="s">
        <v>220</v>
      </c>
      <c r="E65" s="87"/>
      <c r="F65" s="87"/>
      <c r="G65" s="87"/>
      <c r="H65" s="87"/>
      <c r="I65" s="87"/>
      <c r="J65" s="192" t="e">
        <f t="shared" si="27"/>
        <v>#DIV/0!</v>
      </c>
      <c r="K65" s="192" t="e">
        <f t="shared" si="28"/>
        <v>#DIV/0!</v>
      </c>
    </row>
    <row r="66" spans="1:11" hidden="1" x14ac:dyDescent="0.25">
      <c r="A66" s="74"/>
      <c r="B66" s="74"/>
      <c r="C66" s="75" t="s">
        <v>63</v>
      </c>
      <c r="D66" s="75" t="s">
        <v>121</v>
      </c>
      <c r="E66" s="76" t="e">
        <f>#REF!/7.5345</f>
        <v>#REF!</v>
      </c>
      <c r="F66" s="76">
        <v>72468</v>
      </c>
      <c r="G66" s="76">
        <v>72468</v>
      </c>
      <c r="H66" s="76">
        <v>72468</v>
      </c>
      <c r="I66" s="76"/>
      <c r="J66" s="192" t="e">
        <f t="shared" si="27"/>
        <v>#REF!</v>
      </c>
      <c r="K66" s="192">
        <f t="shared" si="28"/>
        <v>0</v>
      </c>
    </row>
    <row r="67" spans="1:11" hidden="1" x14ac:dyDescent="0.25">
      <c r="A67" s="74"/>
      <c r="B67" s="74"/>
      <c r="C67" s="75" t="s">
        <v>48</v>
      </c>
      <c r="D67" s="75" t="s">
        <v>227</v>
      </c>
      <c r="E67" s="76" t="e">
        <f>#REF!/7.5345</f>
        <v>#REF!</v>
      </c>
      <c r="F67" s="76">
        <v>0</v>
      </c>
      <c r="G67" s="76"/>
      <c r="H67" s="76"/>
      <c r="I67" s="76"/>
      <c r="J67" s="192" t="e">
        <f t="shared" si="27"/>
        <v>#REF!</v>
      </c>
      <c r="K67" s="192" t="e">
        <f t="shared" si="28"/>
        <v>#DIV/0!</v>
      </c>
    </row>
    <row r="68" spans="1:11" hidden="1" x14ac:dyDescent="0.25">
      <c r="A68" s="60"/>
      <c r="B68" s="61"/>
      <c r="C68" s="62" t="s">
        <v>58</v>
      </c>
      <c r="D68" s="62" t="s">
        <v>226</v>
      </c>
      <c r="E68" s="63" t="e">
        <f>#REF!/7.5345</f>
        <v>#REF!</v>
      </c>
      <c r="F68" s="63">
        <v>1766176</v>
      </c>
      <c r="G68" s="63">
        <v>1766176</v>
      </c>
      <c r="H68" s="63">
        <v>1766176</v>
      </c>
      <c r="I68" s="63"/>
      <c r="J68" s="192" t="e">
        <f t="shared" si="27"/>
        <v>#REF!</v>
      </c>
      <c r="K68" s="192">
        <f t="shared" si="28"/>
        <v>0</v>
      </c>
    </row>
    <row r="69" spans="1:11" hidden="1" x14ac:dyDescent="0.25">
      <c r="A69" s="61"/>
      <c r="B69" s="61"/>
      <c r="C69" s="62" t="s">
        <v>240</v>
      </c>
      <c r="D69" s="28" t="s">
        <v>241</v>
      </c>
      <c r="E69" s="77" t="e">
        <f>#REF!/7.5345</f>
        <v>#REF!</v>
      </c>
      <c r="F69" s="77">
        <v>0</v>
      </c>
      <c r="G69" s="77"/>
      <c r="H69" s="77"/>
      <c r="I69" s="77"/>
      <c r="J69" s="192" t="e">
        <f t="shared" si="27"/>
        <v>#REF!</v>
      </c>
      <c r="K69" s="192" t="e">
        <f t="shared" si="28"/>
        <v>#DIV/0!</v>
      </c>
    </row>
    <row r="70" spans="1:11" hidden="1" x14ac:dyDescent="0.25">
      <c r="A70" s="74"/>
      <c r="B70" s="74"/>
      <c r="C70" s="75" t="s">
        <v>62</v>
      </c>
      <c r="D70" s="75" t="s">
        <v>230</v>
      </c>
      <c r="E70" s="76" t="e">
        <f>#REF!/7.5345</f>
        <v>#REF!</v>
      </c>
      <c r="F70" s="76">
        <v>545</v>
      </c>
      <c r="G70" s="76">
        <v>545</v>
      </c>
      <c r="H70" s="76">
        <v>545</v>
      </c>
      <c r="I70" s="76"/>
      <c r="J70" s="192" t="e">
        <f t="shared" si="27"/>
        <v>#REF!</v>
      </c>
      <c r="K70" s="192">
        <f t="shared" si="28"/>
        <v>0</v>
      </c>
    </row>
    <row r="71" spans="1:11" x14ac:dyDescent="0.25">
      <c r="A71" s="67"/>
      <c r="B71" s="65">
        <v>32</v>
      </c>
      <c r="C71" s="65"/>
      <c r="D71" s="65" t="s">
        <v>25</v>
      </c>
      <c r="E71" s="89">
        <f t="shared" ref="E71:H71" si="32">E72+E77+E84+E94</f>
        <v>348970.44999999995</v>
      </c>
      <c r="F71" s="89">
        <f t="shared" si="32"/>
        <v>313909.49999999994</v>
      </c>
      <c r="G71" s="89">
        <f t="shared" si="32"/>
        <v>392705.63</v>
      </c>
      <c r="H71" s="89">
        <f t="shared" si="32"/>
        <v>0</v>
      </c>
      <c r="I71" s="89">
        <f>I72+I77+I84+I94</f>
        <v>364338.38999999996</v>
      </c>
      <c r="J71" s="192">
        <f t="shared" si="27"/>
        <v>104.40379407482783</v>
      </c>
      <c r="K71" s="192">
        <f t="shared" si="28"/>
        <v>92.776462104706752</v>
      </c>
    </row>
    <row r="72" spans="1:11" s="27" customFormat="1" x14ac:dyDescent="0.25">
      <c r="A72" s="64"/>
      <c r="B72" s="64">
        <v>321</v>
      </c>
      <c r="C72" s="64"/>
      <c r="D72" s="64" t="s">
        <v>69</v>
      </c>
      <c r="E72" s="90">
        <f t="shared" ref="E72:H72" si="33">SUM(E73:E76)</f>
        <v>70104.94</v>
      </c>
      <c r="F72" s="90">
        <f t="shared" si="33"/>
        <v>73288.079999999987</v>
      </c>
      <c r="G72" s="90">
        <f t="shared" si="33"/>
        <v>80137.36</v>
      </c>
      <c r="H72" s="90">
        <f t="shared" si="33"/>
        <v>0</v>
      </c>
      <c r="I72" s="90">
        <f>SUM(I73:I76)</f>
        <v>73237.69</v>
      </c>
      <c r="J72" s="192">
        <f t="shared" si="27"/>
        <v>104.46865798615619</v>
      </c>
      <c r="K72" s="192">
        <f t="shared" si="28"/>
        <v>91.390195534267662</v>
      </c>
    </row>
    <row r="73" spans="1:11" x14ac:dyDescent="0.25">
      <c r="A73" s="67"/>
      <c r="B73" s="67">
        <v>3211</v>
      </c>
      <c r="C73" s="67"/>
      <c r="D73" s="67" t="s">
        <v>79</v>
      </c>
      <c r="E73" s="87">
        <v>9973.41</v>
      </c>
      <c r="F73" s="88">
        <v>9979.39</v>
      </c>
      <c r="G73" s="88">
        <v>12352.36</v>
      </c>
      <c r="H73" s="88"/>
      <c r="I73" s="88">
        <v>9280.42</v>
      </c>
      <c r="J73" s="192">
        <f t="shared" si="27"/>
        <v>93.051624268931093</v>
      </c>
      <c r="K73" s="192">
        <f t="shared" si="28"/>
        <v>75.130744246443598</v>
      </c>
    </row>
    <row r="74" spans="1:11" ht="26.25" x14ac:dyDescent="0.25">
      <c r="A74" s="92"/>
      <c r="B74" s="92">
        <v>3212</v>
      </c>
      <c r="C74" s="92"/>
      <c r="D74" s="93" t="s">
        <v>70</v>
      </c>
      <c r="E74" s="87">
        <v>58620.39</v>
      </c>
      <c r="F74" s="88">
        <v>61796</v>
      </c>
      <c r="G74" s="88">
        <v>65840</v>
      </c>
      <c r="H74" s="88"/>
      <c r="I74" s="88">
        <v>61898.47</v>
      </c>
      <c r="J74" s="192">
        <f t="shared" si="27"/>
        <v>105.59204740876001</v>
      </c>
      <c r="K74" s="192">
        <f t="shared" si="28"/>
        <v>94.013472053462948</v>
      </c>
    </row>
    <row r="75" spans="1:11" x14ac:dyDescent="0.25">
      <c r="A75" s="67"/>
      <c r="B75" s="67">
        <v>3213</v>
      </c>
      <c r="C75" s="67"/>
      <c r="D75" s="67" t="s">
        <v>80</v>
      </c>
      <c r="E75" s="87">
        <v>1007.94</v>
      </c>
      <c r="F75" s="88">
        <v>875.79</v>
      </c>
      <c r="G75" s="88">
        <v>1080</v>
      </c>
      <c r="H75" s="88"/>
      <c r="I75" s="88">
        <v>1109</v>
      </c>
      <c r="J75" s="192">
        <f t="shared" si="27"/>
        <v>110.02639045974958</v>
      </c>
      <c r="K75" s="192">
        <f t="shared" si="28"/>
        <v>102.68518518518519</v>
      </c>
    </row>
    <row r="76" spans="1:11" x14ac:dyDescent="0.25">
      <c r="A76" s="67"/>
      <c r="B76" s="67">
        <v>3214</v>
      </c>
      <c r="C76" s="67"/>
      <c r="D76" s="67" t="s">
        <v>81</v>
      </c>
      <c r="E76" s="87">
        <v>503.2</v>
      </c>
      <c r="F76" s="88">
        <v>636.9</v>
      </c>
      <c r="G76" s="88">
        <v>865</v>
      </c>
      <c r="H76" s="88"/>
      <c r="I76" s="88">
        <v>949.8</v>
      </c>
      <c r="J76" s="192">
        <f t="shared" si="27"/>
        <v>188.75198728139904</v>
      </c>
      <c r="K76" s="192">
        <f t="shared" si="28"/>
        <v>109.80346820809248</v>
      </c>
    </row>
    <row r="77" spans="1:11" s="27" customFormat="1" x14ac:dyDescent="0.25">
      <c r="A77" s="64"/>
      <c r="B77" s="64">
        <v>322</v>
      </c>
      <c r="C77" s="65"/>
      <c r="D77" s="70" t="s">
        <v>71</v>
      </c>
      <c r="E77" s="90">
        <f t="shared" ref="E77:H77" si="34">SUM(E78:E83)</f>
        <v>214850.01999999996</v>
      </c>
      <c r="F77" s="90">
        <f t="shared" si="34"/>
        <v>177469.46999999997</v>
      </c>
      <c r="G77" s="90">
        <f t="shared" si="34"/>
        <v>235619.3</v>
      </c>
      <c r="H77" s="90">
        <f t="shared" si="34"/>
        <v>0</v>
      </c>
      <c r="I77" s="90">
        <f t="shared" ref="I77" si="35">SUM(I78:I83)</f>
        <v>227237.59999999998</v>
      </c>
      <c r="J77" s="192">
        <f t="shared" si="27"/>
        <v>105.76568715236799</v>
      </c>
      <c r="K77" s="192">
        <f t="shared" si="28"/>
        <v>96.44269378612023</v>
      </c>
    </row>
    <row r="78" spans="1:11" x14ac:dyDescent="0.25">
      <c r="A78" s="67"/>
      <c r="B78" s="67">
        <v>3221</v>
      </c>
      <c r="C78" s="68"/>
      <c r="D78" s="94" t="s">
        <v>82</v>
      </c>
      <c r="E78" s="87">
        <v>13172.53</v>
      </c>
      <c r="F78" s="88">
        <v>16271.72</v>
      </c>
      <c r="G78" s="88">
        <v>16354.77</v>
      </c>
      <c r="H78" s="88"/>
      <c r="I78" s="88">
        <v>17766.919999999998</v>
      </c>
      <c r="J78" s="192">
        <f t="shared" si="27"/>
        <v>134.87856926497793</v>
      </c>
      <c r="K78" s="192">
        <f t="shared" si="28"/>
        <v>108.63448400680656</v>
      </c>
    </row>
    <row r="79" spans="1:11" x14ac:dyDescent="0.25">
      <c r="A79" s="67"/>
      <c r="B79" s="67">
        <v>3222</v>
      </c>
      <c r="C79" s="68"/>
      <c r="D79" s="94" t="s">
        <v>83</v>
      </c>
      <c r="E79" s="87">
        <v>159483.82999999999</v>
      </c>
      <c r="F79" s="88">
        <v>120161.72</v>
      </c>
      <c r="G79" s="88">
        <v>170456.86</v>
      </c>
      <c r="H79" s="88"/>
      <c r="I79" s="88">
        <v>161229.13</v>
      </c>
      <c r="J79" s="192">
        <f t="shared" si="27"/>
        <v>101.09434291865202</v>
      </c>
      <c r="K79" s="192">
        <f t="shared" si="28"/>
        <v>94.586471908493451</v>
      </c>
    </row>
    <row r="80" spans="1:11" x14ac:dyDescent="0.25">
      <c r="A80" s="67"/>
      <c r="B80" s="67">
        <v>3223</v>
      </c>
      <c r="C80" s="68"/>
      <c r="D80" s="94" t="s">
        <v>95</v>
      </c>
      <c r="E80" s="87">
        <v>34387.18</v>
      </c>
      <c r="F80" s="88">
        <v>32402.37</v>
      </c>
      <c r="G80" s="88">
        <v>39510</v>
      </c>
      <c r="H80" s="95"/>
      <c r="I80" s="95">
        <v>39494.65</v>
      </c>
      <c r="J80" s="192">
        <f t="shared" si="27"/>
        <v>114.85283178207692</v>
      </c>
      <c r="K80" s="192">
        <f t="shared" si="28"/>
        <v>99.961149076183247</v>
      </c>
    </row>
    <row r="81" spans="1:11" x14ac:dyDescent="0.25">
      <c r="A81" s="67"/>
      <c r="B81" s="67">
        <v>3224</v>
      </c>
      <c r="C81" s="68"/>
      <c r="D81" s="94" t="s">
        <v>96</v>
      </c>
      <c r="E81" s="87">
        <v>4645.3</v>
      </c>
      <c r="F81" s="88">
        <v>4845.3</v>
      </c>
      <c r="G81" s="88">
        <v>6000</v>
      </c>
      <c r="H81" s="95"/>
      <c r="I81" s="95">
        <v>7124.65</v>
      </c>
      <c r="J81" s="192">
        <f t="shared" si="27"/>
        <v>153.37330204723051</v>
      </c>
      <c r="K81" s="192">
        <f t="shared" si="28"/>
        <v>118.74416666666664</v>
      </c>
    </row>
    <row r="82" spans="1:11" x14ac:dyDescent="0.25">
      <c r="A82" s="67"/>
      <c r="B82" s="67">
        <v>3225</v>
      </c>
      <c r="C82" s="68"/>
      <c r="D82" s="94" t="s">
        <v>72</v>
      </c>
      <c r="E82" s="87">
        <v>1294.49</v>
      </c>
      <c r="F82" s="88">
        <v>2844.09</v>
      </c>
      <c r="G82" s="88">
        <v>2164.67</v>
      </c>
      <c r="H82" s="88"/>
      <c r="I82" s="88">
        <v>1030.8699999999999</v>
      </c>
      <c r="J82" s="192">
        <f t="shared" si="27"/>
        <v>79.635223138069804</v>
      </c>
      <c r="K82" s="192">
        <f t="shared" si="28"/>
        <v>47.622501351245219</v>
      </c>
    </row>
    <row r="83" spans="1:11" x14ac:dyDescent="0.25">
      <c r="A83" s="67"/>
      <c r="B83" s="67">
        <v>3227</v>
      </c>
      <c r="C83" s="65"/>
      <c r="D83" s="67" t="s">
        <v>97</v>
      </c>
      <c r="E83" s="87">
        <v>1866.69</v>
      </c>
      <c r="F83" s="88">
        <v>944.27</v>
      </c>
      <c r="G83" s="88">
        <v>1133</v>
      </c>
      <c r="H83" s="95"/>
      <c r="I83" s="95">
        <v>591.38</v>
      </c>
      <c r="J83" s="192">
        <f t="shared" si="27"/>
        <v>31.680675420128672</v>
      </c>
      <c r="K83" s="192">
        <f t="shared" si="28"/>
        <v>52.195939982347753</v>
      </c>
    </row>
    <row r="84" spans="1:11" s="27" customFormat="1" x14ac:dyDescent="0.25">
      <c r="A84" s="64"/>
      <c r="B84" s="64">
        <v>323</v>
      </c>
      <c r="C84" s="65"/>
      <c r="D84" s="70" t="s">
        <v>84</v>
      </c>
      <c r="E84" s="90">
        <f t="shared" ref="E84:H84" si="36">SUM(E85:E93)</f>
        <v>48259.080000000009</v>
      </c>
      <c r="F84" s="90">
        <f t="shared" si="36"/>
        <v>44079.08</v>
      </c>
      <c r="G84" s="90">
        <f t="shared" si="36"/>
        <v>51081</v>
      </c>
      <c r="H84" s="90">
        <f t="shared" si="36"/>
        <v>0</v>
      </c>
      <c r="I84" s="90">
        <f t="shared" ref="I84" si="37">SUM(I85:I93)</f>
        <v>45896.189999999995</v>
      </c>
      <c r="J84" s="192">
        <f t="shared" si="27"/>
        <v>95.10374006300988</v>
      </c>
      <c r="K84" s="192">
        <f t="shared" si="28"/>
        <v>89.849826745756729</v>
      </c>
    </row>
    <row r="85" spans="1:11" x14ac:dyDescent="0.25">
      <c r="A85" s="67"/>
      <c r="B85" s="67">
        <v>3231</v>
      </c>
      <c r="C85" s="68"/>
      <c r="D85" s="94" t="s">
        <v>126</v>
      </c>
      <c r="E85" s="91">
        <v>11003.22</v>
      </c>
      <c r="F85" s="91">
        <v>9320.4599999999991</v>
      </c>
      <c r="G85" s="91">
        <v>13125</v>
      </c>
      <c r="H85" s="91"/>
      <c r="I85" s="91">
        <v>10181.299999999999</v>
      </c>
      <c r="J85" s="192">
        <f t="shared" si="27"/>
        <v>92.530186618099066</v>
      </c>
      <c r="K85" s="192">
        <f t="shared" si="28"/>
        <v>77.57180952380952</v>
      </c>
    </row>
    <row r="86" spans="1:11" x14ac:dyDescent="0.25">
      <c r="A86" s="67"/>
      <c r="B86" s="67">
        <v>3232</v>
      </c>
      <c r="C86" s="68"/>
      <c r="D86" s="94" t="s">
        <v>98</v>
      </c>
      <c r="E86" s="87">
        <v>11703.1</v>
      </c>
      <c r="F86" s="88">
        <v>9601.01</v>
      </c>
      <c r="G86" s="88">
        <v>12035</v>
      </c>
      <c r="H86" s="95"/>
      <c r="I86" s="95">
        <v>10907.82</v>
      </c>
      <c r="J86" s="192">
        <f t="shared" si="27"/>
        <v>93.204535550409716</v>
      </c>
      <c r="K86" s="192">
        <f t="shared" si="28"/>
        <v>90.63415039468218</v>
      </c>
    </row>
    <row r="87" spans="1:11" x14ac:dyDescent="0.25">
      <c r="A87" s="67"/>
      <c r="B87" s="67">
        <v>3233</v>
      </c>
      <c r="C87" s="68"/>
      <c r="D87" s="94" t="s">
        <v>102</v>
      </c>
      <c r="E87" s="87">
        <v>632.21</v>
      </c>
      <c r="F87" s="88">
        <v>66.36</v>
      </c>
      <c r="G87" s="88">
        <v>50</v>
      </c>
      <c r="H87" s="95"/>
      <c r="I87" s="95">
        <v>0</v>
      </c>
      <c r="J87" s="192">
        <f t="shared" si="27"/>
        <v>0</v>
      </c>
      <c r="K87" s="192">
        <f t="shared" si="28"/>
        <v>0</v>
      </c>
    </row>
    <row r="88" spans="1:11" x14ac:dyDescent="0.25">
      <c r="A88" s="67"/>
      <c r="B88" s="67">
        <v>3234</v>
      </c>
      <c r="C88" s="68"/>
      <c r="D88" s="94" t="s">
        <v>99</v>
      </c>
      <c r="E88" s="87">
        <v>8779.8700000000008</v>
      </c>
      <c r="F88" s="88">
        <v>11281.75</v>
      </c>
      <c r="G88" s="88">
        <v>8300</v>
      </c>
      <c r="H88" s="95"/>
      <c r="I88" s="95">
        <v>7651.84</v>
      </c>
      <c r="J88" s="192">
        <f t="shared" si="27"/>
        <v>87.152087673279894</v>
      </c>
      <c r="K88" s="192">
        <f t="shared" si="28"/>
        <v>92.190843373493976</v>
      </c>
    </row>
    <row r="89" spans="1:11" x14ac:dyDescent="0.25">
      <c r="A89" s="67"/>
      <c r="B89" s="67">
        <v>3235</v>
      </c>
      <c r="C89" s="68"/>
      <c r="D89" s="94" t="s">
        <v>103</v>
      </c>
      <c r="E89" s="87">
        <v>4561.58</v>
      </c>
      <c r="F89" s="87">
        <v>4167.5</v>
      </c>
      <c r="G89" s="87">
        <v>4500</v>
      </c>
      <c r="H89" s="108"/>
      <c r="I89" s="108">
        <v>4800.82</v>
      </c>
      <c r="J89" s="192">
        <f t="shared" si="27"/>
        <v>105.24467399453698</v>
      </c>
      <c r="K89" s="192">
        <f t="shared" si="28"/>
        <v>106.68488888888888</v>
      </c>
    </row>
    <row r="90" spans="1:11" x14ac:dyDescent="0.25">
      <c r="A90" s="67"/>
      <c r="B90" s="67">
        <v>3236</v>
      </c>
      <c r="C90" s="68"/>
      <c r="D90" s="94" t="s">
        <v>100</v>
      </c>
      <c r="E90" s="91">
        <v>5233.26</v>
      </c>
      <c r="F90" s="91">
        <v>3849.35</v>
      </c>
      <c r="G90" s="91">
        <v>6200</v>
      </c>
      <c r="H90" s="91"/>
      <c r="I90" s="91">
        <v>5892.25</v>
      </c>
      <c r="J90" s="192">
        <f t="shared" si="27"/>
        <v>112.59234205829635</v>
      </c>
      <c r="K90" s="192">
        <f t="shared" si="28"/>
        <v>95.036290322580641</v>
      </c>
    </row>
    <row r="91" spans="1:11" x14ac:dyDescent="0.25">
      <c r="A91" s="67"/>
      <c r="B91" s="67">
        <v>3237</v>
      </c>
      <c r="C91" s="68"/>
      <c r="D91" s="94" t="s">
        <v>85</v>
      </c>
      <c r="E91" s="87">
        <v>4196.37</v>
      </c>
      <c r="F91" s="88">
        <v>3204.56</v>
      </c>
      <c r="G91" s="88">
        <v>4621</v>
      </c>
      <c r="H91" s="88"/>
      <c r="I91" s="88">
        <v>3967.52</v>
      </c>
      <c r="J91" s="192">
        <f t="shared" si="27"/>
        <v>94.546477074233209</v>
      </c>
      <c r="K91" s="192">
        <f t="shared" si="28"/>
        <v>85.858472192166204</v>
      </c>
    </row>
    <row r="92" spans="1:11" x14ac:dyDescent="0.25">
      <c r="A92" s="67"/>
      <c r="B92" s="67">
        <v>3238</v>
      </c>
      <c r="C92" s="68"/>
      <c r="D92" s="94" t="s">
        <v>104</v>
      </c>
      <c r="E92" s="96">
        <v>2102.9699999999998</v>
      </c>
      <c r="F92" s="96">
        <v>2389.0100000000002</v>
      </c>
      <c r="G92" s="96">
        <v>2200</v>
      </c>
      <c r="H92" s="96"/>
      <c r="I92" s="96">
        <v>2448.14</v>
      </c>
      <c r="J92" s="192">
        <f t="shared" si="27"/>
        <v>116.41345335406592</v>
      </c>
      <c r="K92" s="192">
        <f t="shared" si="28"/>
        <v>111.2790909090909</v>
      </c>
    </row>
    <row r="93" spans="1:11" x14ac:dyDescent="0.25">
      <c r="A93" s="67"/>
      <c r="B93" s="67">
        <v>3239</v>
      </c>
      <c r="C93" s="68"/>
      <c r="D93" s="94" t="s">
        <v>105</v>
      </c>
      <c r="E93" s="87">
        <v>46.5</v>
      </c>
      <c r="F93" s="88">
        <v>199.08</v>
      </c>
      <c r="G93" s="88">
        <v>50</v>
      </c>
      <c r="H93" s="88"/>
      <c r="I93" s="88">
        <v>46.5</v>
      </c>
      <c r="J93" s="192">
        <f t="shared" si="27"/>
        <v>100</v>
      </c>
      <c r="K93" s="192">
        <f t="shared" si="28"/>
        <v>93</v>
      </c>
    </row>
    <row r="94" spans="1:11" s="27" customFormat="1" ht="25.5" x14ac:dyDescent="0.25">
      <c r="A94" s="64"/>
      <c r="B94" s="64">
        <v>329</v>
      </c>
      <c r="C94" s="65"/>
      <c r="D94" s="70" t="s">
        <v>74</v>
      </c>
      <c r="E94" s="90">
        <f t="shared" ref="E94:H94" si="38">SUM(E95:E101)</f>
        <v>15756.41</v>
      </c>
      <c r="F94" s="90">
        <f t="shared" si="38"/>
        <v>19072.870000000003</v>
      </c>
      <c r="G94" s="90">
        <f t="shared" si="38"/>
        <v>25867.97</v>
      </c>
      <c r="H94" s="90">
        <f t="shared" si="38"/>
        <v>0</v>
      </c>
      <c r="I94" s="90">
        <f t="shared" ref="I94" si="39">SUM(I95:I101)</f>
        <v>17966.91</v>
      </c>
      <c r="J94" s="192">
        <f t="shared" si="27"/>
        <v>114.02921096874226</v>
      </c>
      <c r="K94" s="192">
        <f t="shared" si="28"/>
        <v>69.456203946424864</v>
      </c>
    </row>
    <row r="95" spans="1:11" ht="25.5" x14ac:dyDescent="0.25">
      <c r="A95" s="67"/>
      <c r="B95" s="67">
        <v>3291</v>
      </c>
      <c r="C95" s="68"/>
      <c r="D95" s="94" t="s">
        <v>110</v>
      </c>
      <c r="E95" s="96"/>
      <c r="F95" s="96">
        <v>796.34</v>
      </c>
      <c r="G95" s="96">
        <v>1400</v>
      </c>
      <c r="H95" s="96"/>
      <c r="I95" s="96">
        <v>1397.22</v>
      </c>
      <c r="J95" s="192" t="e">
        <f t="shared" si="27"/>
        <v>#DIV/0!</v>
      </c>
      <c r="K95" s="192">
        <f t="shared" si="28"/>
        <v>99.801428571428573</v>
      </c>
    </row>
    <row r="96" spans="1:11" x14ac:dyDescent="0.25">
      <c r="A96" s="67"/>
      <c r="B96" s="67">
        <v>3292</v>
      </c>
      <c r="C96" s="68"/>
      <c r="D96" s="94" t="s">
        <v>127</v>
      </c>
      <c r="E96" s="96"/>
      <c r="F96" s="96"/>
      <c r="G96" s="96"/>
      <c r="H96" s="96"/>
      <c r="I96" s="96"/>
      <c r="J96" s="192" t="e">
        <f t="shared" si="27"/>
        <v>#DIV/0!</v>
      </c>
      <c r="K96" s="192" t="e">
        <f t="shared" si="28"/>
        <v>#DIV/0!</v>
      </c>
    </row>
    <row r="97" spans="1:11" x14ac:dyDescent="0.25">
      <c r="A97" s="67"/>
      <c r="B97" s="67">
        <v>3293</v>
      </c>
      <c r="C97" s="68"/>
      <c r="D97" s="94" t="s">
        <v>114</v>
      </c>
      <c r="E97" s="96"/>
      <c r="F97" s="96"/>
      <c r="G97" s="96"/>
      <c r="H97" s="96"/>
      <c r="I97" s="96"/>
      <c r="J97" s="192" t="e">
        <f t="shared" si="27"/>
        <v>#DIV/0!</v>
      </c>
      <c r="K97" s="192" t="e">
        <f t="shared" si="28"/>
        <v>#DIV/0!</v>
      </c>
    </row>
    <row r="98" spans="1:11" x14ac:dyDescent="0.25">
      <c r="A98" s="67"/>
      <c r="B98" s="67">
        <v>3294</v>
      </c>
      <c r="C98" s="68"/>
      <c r="D98" s="94" t="s">
        <v>106</v>
      </c>
      <c r="E98" s="96">
        <v>163.09</v>
      </c>
      <c r="F98" s="96">
        <v>159.27000000000001</v>
      </c>
      <c r="G98" s="96">
        <v>200</v>
      </c>
      <c r="H98" s="96"/>
      <c r="I98" s="96">
        <v>163.09</v>
      </c>
      <c r="J98" s="192">
        <f t="shared" si="27"/>
        <v>100</v>
      </c>
      <c r="K98" s="192">
        <f t="shared" si="28"/>
        <v>81.545000000000002</v>
      </c>
    </row>
    <row r="99" spans="1:11" x14ac:dyDescent="0.25">
      <c r="A99" s="67"/>
      <c r="B99" s="67">
        <v>3295</v>
      </c>
      <c r="C99" s="68"/>
      <c r="D99" s="94" t="s">
        <v>73</v>
      </c>
      <c r="E99" s="87">
        <v>900.98</v>
      </c>
      <c r="F99" s="88">
        <v>3632.72</v>
      </c>
      <c r="G99" s="88">
        <v>250</v>
      </c>
      <c r="H99" s="88"/>
      <c r="I99" s="88">
        <v>125</v>
      </c>
      <c r="J99" s="192">
        <f t="shared" si="27"/>
        <v>13.873781881950764</v>
      </c>
      <c r="K99" s="192">
        <f t="shared" si="28"/>
        <v>50</v>
      </c>
    </row>
    <row r="100" spans="1:11" x14ac:dyDescent="0.25">
      <c r="A100" s="67"/>
      <c r="B100" s="67">
        <v>3296</v>
      </c>
      <c r="C100" s="68"/>
      <c r="D100" s="94" t="s">
        <v>75</v>
      </c>
      <c r="E100" s="87">
        <v>746.57</v>
      </c>
      <c r="F100" s="88">
        <v>2500</v>
      </c>
      <c r="G100" s="88">
        <v>0</v>
      </c>
      <c r="H100" s="88"/>
      <c r="I100" s="88"/>
      <c r="J100" s="192">
        <f t="shared" si="27"/>
        <v>0</v>
      </c>
      <c r="K100" s="192" t="e">
        <f t="shared" si="28"/>
        <v>#DIV/0!</v>
      </c>
    </row>
    <row r="101" spans="1:11" x14ac:dyDescent="0.25">
      <c r="A101" s="67"/>
      <c r="B101" s="67">
        <v>3299</v>
      </c>
      <c r="C101" s="68"/>
      <c r="D101" s="94" t="s">
        <v>74</v>
      </c>
      <c r="E101" s="87">
        <v>13945.77</v>
      </c>
      <c r="F101" s="88">
        <v>11984.54</v>
      </c>
      <c r="G101" s="88">
        <v>24017.97</v>
      </c>
      <c r="H101" s="88"/>
      <c r="I101" s="88">
        <v>16281.6</v>
      </c>
      <c r="J101" s="192">
        <f t="shared" si="27"/>
        <v>116.74937991950247</v>
      </c>
      <c r="K101" s="192">
        <f t="shared" si="28"/>
        <v>67.789242804450168</v>
      </c>
    </row>
    <row r="102" spans="1:11" hidden="1" x14ac:dyDescent="0.25">
      <c r="A102" s="74"/>
      <c r="B102" s="74"/>
      <c r="C102" s="75" t="s">
        <v>63</v>
      </c>
      <c r="D102" s="75" t="s">
        <v>121</v>
      </c>
      <c r="E102" s="76" t="e">
        <f>#REF!/7.5345</f>
        <v>#REF!</v>
      </c>
      <c r="F102" s="76">
        <v>85818.5</v>
      </c>
      <c r="G102" s="76">
        <v>85818.5</v>
      </c>
      <c r="H102" s="76">
        <v>85818.5</v>
      </c>
      <c r="I102" s="76"/>
      <c r="J102" s="192" t="e">
        <f t="shared" si="27"/>
        <v>#REF!</v>
      </c>
      <c r="K102" s="192">
        <f t="shared" si="28"/>
        <v>0</v>
      </c>
    </row>
    <row r="103" spans="1:11" hidden="1" x14ac:dyDescent="0.25">
      <c r="A103" s="74"/>
      <c r="B103" s="74"/>
      <c r="C103" s="75" t="s">
        <v>48</v>
      </c>
      <c r="D103" s="75" t="s">
        <v>227</v>
      </c>
      <c r="E103" s="76" t="e">
        <f>#REF!/7.5345</f>
        <v>#REF!</v>
      </c>
      <c r="F103" s="76">
        <v>876</v>
      </c>
      <c r="G103" s="76">
        <v>1276</v>
      </c>
      <c r="H103" s="76">
        <v>1276</v>
      </c>
      <c r="I103" s="76"/>
      <c r="J103" s="192" t="e">
        <f t="shared" si="27"/>
        <v>#REF!</v>
      </c>
      <c r="K103" s="192">
        <f t="shared" si="28"/>
        <v>0</v>
      </c>
    </row>
    <row r="104" spans="1:11" ht="25.5" hidden="1" x14ac:dyDescent="0.25">
      <c r="A104" s="61"/>
      <c r="B104" s="61"/>
      <c r="C104" s="62" t="s">
        <v>236</v>
      </c>
      <c r="D104" s="28" t="s">
        <v>173</v>
      </c>
      <c r="E104" s="77" t="e">
        <f>#REF!/7.5345</f>
        <v>#REF!</v>
      </c>
      <c r="F104" s="77"/>
      <c r="G104" s="77"/>
      <c r="H104" s="77"/>
      <c r="I104" s="77"/>
      <c r="J104" s="192" t="e">
        <f t="shared" si="27"/>
        <v>#REF!</v>
      </c>
      <c r="K104" s="192" t="e">
        <f t="shared" si="28"/>
        <v>#DIV/0!</v>
      </c>
    </row>
    <row r="105" spans="1:11" hidden="1" x14ac:dyDescent="0.25">
      <c r="A105" s="60"/>
      <c r="B105" s="61"/>
      <c r="C105" s="62" t="s">
        <v>94</v>
      </c>
      <c r="D105" s="62" t="s">
        <v>228</v>
      </c>
      <c r="E105" s="63" t="e">
        <f>#REF!/7.5345</f>
        <v>#REF!</v>
      </c>
      <c r="F105" s="63">
        <v>146074</v>
      </c>
      <c r="G105" s="63">
        <v>145674</v>
      </c>
      <c r="H105" s="63">
        <v>145674</v>
      </c>
      <c r="I105" s="63"/>
      <c r="J105" s="192" t="e">
        <f t="shared" si="27"/>
        <v>#REF!</v>
      </c>
      <c r="K105" s="192">
        <f t="shared" si="28"/>
        <v>0</v>
      </c>
    </row>
    <row r="106" spans="1:11" ht="25.5" hidden="1" x14ac:dyDescent="0.25">
      <c r="A106" s="61"/>
      <c r="B106" s="61"/>
      <c r="C106" s="62" t="s">
        <v>239</v>
      </c>
      <c r="D106" s="28" t="s">
        <v>185</v>
      </c>
      <c r="E106" s="63" t="e">
        <f>#REF!/7.5345</f>
        <v>#REF!</v>
      </c>
      <c r="F106" s="77">
        <v>797</v>
      </c>
      <c r="G106" s="77">
        <v>797</v>
      </c>
      <c r="H106" s="77">
        <v>797</v>
      </c>
      <c r="I106" s="77"/>
      <c r="J106" s="192" t="e">
        <f t="shared" si="27"/>
        <v>#REF!</v>
      </c>
      <c r="K106" s="192">
        <f t="shared" si="28"/>
        <v>0</v>
      </c>
    </row>
    <row r="107" spans="1:11" hidden="1" x14ac:dyDescent="0.25">
      <c r="A107" s="60"/>
      <c r="B107" s="61"/>
      <c r="C107" s="62" t="s">
        <v>58</v>
      </c>
      <c r="D107" s="62" t="s">
        <v>226</v>
      </c>
      <c r="E107" s="63" t="e">
        <f>#REF!/7.5345</f>
        <v>#REF!</v>
      </c>
      <c r="F107" s="63">
        <v>70022</v>
      </c>
      <c r="G107" s="63">
        <v>70022</v>
      </c>
      <c r="H107" s="63">
        <v>70022</v>
      </c>
      <c r="I107" s="63"/>
      <c r="J107" s="192" t="e">
        <f t="shared" si="27"/>
        <v>#REF!</v>
      </c>
      <c r="K107" s="192">
        <f t="shared" si="28"/>
        <v>0</v>
      </c>
    </row>
    <row r="108" spans="1:11" hidden="1" x14ac:dyDescent="0.25">
      <c r="A108" s="61"/>
      <c r="B108" s="61"/>
      <c r="C108" s="62" t="s">
        <v>240</v>
      </c>
      <c r="D108" s="28" t="s">
        <v>241</v>
      </c>
      <c r="E108" s="77" t="e">
        <f>#REF!/7.5345</f>
        <v>#REF!</v>
      </c>
      <c r="F108" s="77"/>
      <c r="G108" s="77"/>
      <c r="H108" s="77"/>
      <c r="I108" s="77"/>
      <c r="J108" s="192" t="e">
        <f t="shared" si="27"/>
        <v>#REF!</v>
      </c>
      <c r="K108" s="192" t="e">
        <f t="shared" si="28"/>
        <v>#DIV/0!</v>
      </c>
    </row>
    <row r="109" spans="1:11" hidden="1" x14ac:dyDescent="0.25">
      <c r="A109" s="74"/>
      <c r="B109" s="74"/>
      <c r="C109" s="75" t="s">
        <v>62</v>
      </c>
      <c r="D109" s="75" t="s">
        <v>230</v>
      </c>
      <c r="E109" s="76" t="e">
        <f>#REF!/7.5345</f>
        <v>#REF!</v>
      </c>
      <c r="F109" s="76">
        <v>8281</v>
      </c>
      <c r="G109" s="76">
        <v>8281</v>
      </c>
      <c r="H109" s="76">
        <v>8281</v>
      </c>
      <c r="I109" s="76"/>
      <c r="J109" s="192" t="e">
        <f t="shared" si="27"/>
        <v>#REF!</v>
      </c>
      <c r="K109" s="192">
        <f t="shared" si="28"/>
        <v>0</v>
      </c>
    </row>
    <row r="110" spans="1:11" ht="25.5" hidden="1" x14ac:dyDescent="0.25">
      <c r="A110" s="61"/>
      <c r="B110" s="61"/>
      <c r="C110" s="62" t="s">
        <v>242</v>
      </c>
      <c r="D110" s="28" t="s">
        <v>215</v>
      </c>
      <c r="E110" s="77" t="e">
        <f>#REF!/7.5345</f>
        <v>#REF!</v>
      </c>
      <c r="F110" s="77">
        <v>2041</v>
      </c>
      <c r="G110" s="77">
        <v>2041</v>
      </c>
      <c r="H110" s="77">
        <v>2041</v>
      </c>
      <c r="I110" s="77"/>
      <c r="J110" s="192" t="e">
        <f t="shared" si="27"/>
        <v>#REF!</v>
      </c>
      <c r="K110" s="192">
        <f t="shared" si="28"/>
        <v>0</v>
      </c>
    </row>
    <row r="111" spans="1:11" x14ac:dyDescent="0.25">
      <c r="A111" s="67"/>
      <c r="B111" s="65">
        <v>34</v>
      </c>
      <c r="C111" s="65"/>
      <c r="D111" s="97" t="s">
        <v>76</v>
      </c>
      <c r="E111" s="89">
        <f t="shared" ref="E111:I111" si="40">E112</f>
        <v>1650.39</v>
      </c>
      <c r="F111" s="89">
        <f t="shared" si="40"/>
        <v>5500.4</v>
      </c>
      <c r="G111" s="89">
        <f t="shared" si="40"/>
        <v>1320</v>
      </c>
      <c r="H111" s="89">
        <f t="shared" si="40"/>
        <v>0</v>
      </c>
      <c r="I111" s="89">
        <f t="shared" si="40"/>
        <v>1277.1099999999999</v>
      </c>
      <c r="J111" s="192">
        <f t="shared" si="27"/>
        <v>77.38231569507812</v>
      </c>
      <c r="K111" s="192">
        <f t="shared" si="28"/>
        <v>96.750757575757575</v>
      </c>
    </row>
    <row r="112" spans="1:11" s="27" customFormat="1" x14ac:dyDescent="0.25">
      <c r="A112" s="64"/>
      <c r="B112" s="64">
        <v>343</v>
      </c>
      <c r="C112" s="65"/>
      <c r="D112" s="70" t="s">
        <v>77</v>
      </c>
      <c r="E112" s="90">
        <f t="shared" ref="E112:H112" si="41">E113+E114</f>
        <v>1650.39</v>
      </c>
      <c r="F112" s="90">
        <f t="shared" si="41"/>
        <v>5500.4</v>
      </c>
      <c r="G112" s="90">
        <f t="shared" si="41"/>
        <v>1320</v>
      </c>
      <c r="H112" s="90">
        <f t="shared" si="41"/>
        <v>0</v>
      </c>
      <c r="I112" s="90">
        <f t="shared" ref="I112" si="42">I113+I114</f>
        <v>1277.1099999999999</v>
      </c>
      <c r="J112" s="192">
        <f t="shared" si="27"/>
        <v>77.38231569507812</v>
      </c>
      <c r="K112" s="192">
        <f t="shared" si="28"/>
        <v>96.750757575757575</v>
      </c>
    </row>
    <row r="113" spans="1:11" ht="26.25" x14ac:dyDescent="0.25">
      <c r="A113" s="92"/>
      <c r="B113" s="92">
        <v>3431</v>
      </c>
      <c r="C113" s="98"/>
      <c r="D113" s="93" t="s">
        <v>107</v>
      </c>
      <c r="E113" s="87">
        <v>1234.47</v>
      </c>
      <c r="F113" s="88">
        <v>1975.4</v>
      </c>
      <c r="G113" s="88">
        <v>1320</v>
      </c>
      <c r="H113" s="95"/>
      <c r="I113" s="95">
        <v>1277.1099999999999</v>
      </c>
      <c r="J113" s="192">
        <f t="shared" si="27"/>
        <v>103.45411391123316</v>
      </c>
      <c r="K113" s="192">
        <f t="shared" si="28"/>
        <v>96.750757575757575</v>
      </c>
    </row>
    <row r="114" spans="1:11" x14ac:dyDescent="0.25">
      <c r="A114" s="67"/>
      <c r="B114" s="67">
        <v>3433</v>
      </c>
      <c r="C114" s="65"/>
      <c r="D114" s="94" t="s">
        <v>78</v>
      </c>
      <c r="E114" s="87">
        <v>415.92</v>
      </c>
      <c r="F114" s="88">
        <v>3525</v>
      </c>
      <c r="G114" s="88">
        <v>0</v>
      </c>
      <c r="H114" s="88"/>
      <c r="I114" s="88">
        <v>0</v>
      </c>
      <c r="J114" s="192">
        <f t="shared" si="27"/>
        <v>0</v>
      </c>
      <c r="K114" s="192" t="e">
        <f t="shared" si="28"/>
        <v>#DIV/0!</v>
      </c>
    </row>
    <row r="115" spans="1:11" hidden="1" x14ac:dyDescent="0.25">
      <c r="A115" s="74"/>
      <c r="B115" s="74"/>
      <c r="C115" s="75" t="s">
        <v>63</v>
      </c>
      <c r="D115" s="75" t="s">
        <v>121</v>
      </c>
      <c r="E115" s="76" t="e">
        <f>#REF!/7.5345</f>
        <v>#REF!</v>
      </c>
      <c r="F115" s="76">
        <v>1725.4</v>
      </c>
      <c r="G115" s="76">
        <v>1725.4</v>
      </c>
      <c r="H115" s="76">
        <v>1725.4</v>
      </c>
      <c r="I115" s="76"/>
      <c r="J115" s="192" t="e">
        <f t="shared" si="27"/>
        <v>#REF!</v>
      </c>
      <c r="K115" s="192">
        <f t="shared" si="28"/>
        <v>0</v>
      </c>
    </row>
    <row r="116" spans="1:11" hidden="1" x14ac:dyDescent="0.25">
      <c r="A116" s="74"/>
      <c r="B116" s="74"/>
      <c r="C116" s="75" t="s">
        <v>58</v>
      </c>
      <c r="D116" s="75" t="s">
        <v>226</v>
      </c>
      <c r="E116" s="76"/>
      <c r="F116" s="76">
        <v>3500</v>
      </c>
      <c r="G116" s="76">
        <v>3500</v>
      </c>
      <c r="H116" s="76">
        <v>3500</v>
      </c>
      <c r="I116" s="76"/>
      <c r="J116" s="192" t="e">
        <f t="shared" si="27"/>
        <v>#DIV/0!</v>
      </c>
      <c r="K116" s="192">
        <f t="shared" si="28"/>
        <v>0</v>
      </c>
    </row>
    <row r="117" spans="1:11" hidden="1" x14ac:dyDescent="0.25">
      <c r="A117" s="60"/>
      <c r="B117" s="61"/>
      <c r="C117" s="62" t="s">
        <v>94</v>
      </c>
      <c r="D117" s="62" t="s">
        <v>228</v>
      </c>
      <c r="E117" s="63" t="e">
        <f>#REF!/7.5345</f>
        <v>#REF!</v>
      </c>
      <c r="F117" s="63">
        <v>200</v>
      </c>
      <c r="G117" s="63">
        <v>200</v>
      </c>
      <c r="H117" s="63">
        <v>200</v>
      </c>
      <c r="I117" s="63"/>
      <c r="J117" s="192" t="e">
        <f t="shared" si="27"/>
        <v>#REF!</v>
      </c>
      <c r="K117" s="192">
        <f t="shared" si="28"/>
        <v>0</v>
      </c>
    </row>
    <row r="118" spans="1:11" hidden="1" x14ac:dyDescent="0.25">
      <c r="A118" s="60"/>
      <c r="B118" s="61"/>
      <c r="C118" s="62" t="s">
        <v>236</v>
      </c>
      <c r="D118" s="62" t="s">
        <v>247</v>
      </c>
      <c r="E118" s="63" t="e">
        <f>#REF!/7.5345</f>
        <v>#REF!</v>
      </c>
      <c r="F118" s="63">
        <v>75</v>
      </c>
      <c r="G118" s="63">
        <v>75</v>
      </c>
      <c r="H118" s="63">
        <v>75</v>
      </c>
      <c r="I118" s="63"/>
      <c r="J118" s="192" t="e">
        <f t="shared" si="27"/>
        <v>#REF!</v>
      </c>
      <c r="K118" s="192">
        <f t="shared" si="28"/>
        <v>0</v>
      </c>
    </row>
    <row r="119" spans="1:11" ht="25.5" x14ac:dyDescent="0.25">
      <c r="A119" s="53"/>
      <c r="B119" s="53">
        <v>36</v>
      </c>
      <c r="C119" s="84"/>
      <c r="D119" s="84" t="s">
        <v>345</v>
      </c>
      <c r="E119" s="190"/>
      <c r="F119" s="190"/>
      <c r="G119" s="190">
        <f>G120</f>
        <v>1000</v>
      </c>
      <c r="H119" s="190"/>
      <c r="I119" s="190">
        <f>I120</f>
        <v>971.64</v>
      </c>
      <c r="J119" s="192" t="e">
        <f t="shared" si="27"/>
        <v>#DIV/0!</v>
      </c>
      <c r="K119" s="192">
        <f t="shared" si="28"/>
        <v>97.164000000000001</v>
      </c>
    </row>
    <row r="120" spans="1:11" ht="25.5" x14ac:dyDescent="0.25">
      <c r="A120" s="53"/>
      <c r="B120" s="53">
        <v>369</v>
      </c>
      <c r="C120" s="84"/>
      <c r="D120" s="84" t="s">
        <v>344</v>
      </c>
      <c r="E120" s="190"/>
      <c r="F120" s="190"/>
      <c r="G120" s="190">
        <f>G121</f>
        <v>1000</v>
      </c>
      <c r="H120" s="190"/>
      <c r="I120" s="190">
        <f>I121</f>
        <v>971.64</v>
      </c>
      <c r="J120" s="192" t="e">
        <f t="shared" ref="J120:J160" si="43">I120/E120*100</f>
        <v>#DIV/0!</v>
      </c>
      <c r="K120" s="192">
        <f t="shared" ref="K120:K160" si="44">I120/G120*100</f>
        <v>97.164000000000001</v>
      </c>
    </row>
    <row r="121" spans="1:11" ht="26.25" customHeight="1" x14ac:dyDescent="0.25">
      <c r="A121" s="53"/>
      <c r="B121" s="55">
        <v>3691</v>
      </c>
      <c r="C121" s="84"/>
      <c r="D121" s="55" t="s">
        <v>347</v>
      </c>
      <c r="E121" s="190"/>
      <c r="F121" s="190"/>
      <c r="G121" s="56">
        <v>1000</v>
      </c>
      <c r="H121" s="190"/>
      <c r="I121" s="56">
        <v>971.64</v>
      </c>
      <c r="J121" s="192" t="e">
        <f t="shared" si="43"/>
        <v>#DIV/0!</v>
      </c>
      <c r="K121" s="192">
        <f t="shared" si="44"/>
        <v>97.164000000000001</v>
      </c>
    </row>
    <row r="122" spans="1:11" ht="38.25" x14ac:dyDescent="0.25">
      <c r="A122" s="65"/>
      <c r="B122" s="65">
        <v>37</v>
      </c>
      <c r="C122" s="65"/>
      <c r="D122" s="97" t="s">
        <v>101</v>
      </c>
      <c r="E122" s="89">
        <f t="shared" ref="E122:I122" si="45">E123</f>
        <v>51354.61</v>
      </c>
      <c r="F122" s="89">
        <f t="shared" si="45"/>
        <v>57046.87</v>
      </c>
      <c r="G122" s="89">
        <f t="shared" si="45"/>
        <v>67963</v>
      </c>
      <c r="H122" s="89">
        <f t="shared" si="45"/>
        <v>0</v>
      </c>
      <c r="I122" s="89">
        <f t="shared" si="45"/>
        <v>65487.79</v>
      </c>
      <c r="J122" s="192">
        <f t="shared" si="43"/>
        <v>127.52076201143383</v>
      </c>
      <c r="K122" s="192">
        <f t="shared" si="44"/>
        <v>96.358003619616568</v>
      </c>
    </row>
    <row r="123" spans="1:11" s="27" customFormat="1" ht="25.5" x14ac:dyDescent="0.25">
      <c r="A123" s="64"/>
      <c r="B123" s="64">
        <v>372</v>
      </c>
      <c r="C123" s="65"/>
      <c r="D123" s="70" t="s">
        <v>91</v>
      </c>
      <c r="E123" s="90">
        <f t="shared" ref="E123:H123" si="46">SUM(E124:E126)</f>
        <v>51354.61</v>
      </c>
      <c r="F123" s="90">
        <f t="shared" si="46"/>
        <v>57046.87</v>
      </c>
      <c r="G123" s="90">
        <f t="shared" si="46"/>
        <v>67963</v>
      </c>
      <c r="H123" s="90">
        <f t="shared" si="46"/>
        <v>0</v>
      </c>
      <c r="I123" s="90">
        <f t="shared" ref="I123" si="47">SUM(I124:I126)</f>
        <v>65487.79</v>
      </c>
      <c r="J123" s="192">
        <f t="shared" si="43"/>
        <v>127.52076201143383</v>
      </c>
      <c r="K123" s="192">
        <f t="shared" si="44"/>
        <v>96.358003619616568</v>
      </c>
    </row>
    <row r="124" spans="1:11" ht="25.5" x14ac:dyDescent="0.25">
      <c r="A124" s="67"/>
      <c r="B124" s="67">
        <v>3721</v>
      </c>
      <c r="C124" s="65"/>
      <c r="D124" s="94" t="s">
        <v>92</v>
      </c>
      <c r="E124" s="87">
        <v>2174.16</v>
      </c>
      <c r="F124" s="88">
        <v>3900</v>
      </c>
      <c r="G124" s="88">
        <v>3000</v>
      </c>
      <c r="H124" s="88"/>
      <c r="I124" s="88">
        <v>1864.08</v>
      </c>
      <c r="J124" s="192">
        <f t="shared" si="43"/>
        <v>85.737940169996691</v>
      </c>
      <c r="K124" s="192">
        <f t="shared" si="44"/>
        <v>62.136000000000003</v>
      </c>
    </row>
    <row r="125" spans="1:11" ht="25.5" x14ac:dyDescent="0.25">
      <c r="A125" s="67"/>
      <c r="B125" s="67">
        <v>3722</v>
      </c>
      <c r="C125" s="65"/>
      <c r="D125" s="94" t="s">
        <v>93</v>
      </c>
      <c r="E125" s="87">
        <v>48916.45</v>
      </c>
      <c r="F125" s="88">
        <v>45847.12</v>
      </c>
      <c r="G125" s="88">
        <v>64615</v>
      </c>
      <c r="H125" s="88"/>
      <c r="I125" s="88">
        <v>63275.71</v>
      </c>
      <c r="J125" s="192">
        <f t="shared" si="43"/>
        <v>129.35466494400146</v>
      </c>
      <c r="K125" s="192">
        <f t="shared" si="44"/>
        <v>97.927276948077065</v>
      </c>
    </row>
    <row r="126" spans="1:11" ht="25.5" x14ac:dyDescent="0.25">
      <c r="A126" s="67"/>
      <c r="B126" s="67">
        <v>3723</v>
      </c>
      <c r="C126" s="65"/>
      <c r="D126" s="94" t="s">
        <v>111</v>
      </c>
      <c r="E126" s="96">
        <v>264</v>
      </c>
      <c r="F126" s="96">
        <v>7299.75</v>
      </c>
      <c r="G126" s="96">
        <v>348</v>
      </c>
      <c r="H126" s="96"/>
      <c r="I126" s="96">
        <v>348</v>
      </c>
      <c r="J126" s="192">
        <f t="shared" si="43"/>
        <v>131.81818181818181</v>
      </c>
      <c r="K126" s="192">
        <f t="shared" si="44"/>
        <v>100</v>
      </c>
    </row>
    <row r="127" spans="1:11" hidden="1" x14ac:dyDescent="0.25">
      <c r="A127" s="74"/>
      <c r="B127" s="74"/>
      <c r="C127" s="75" t="s">
        <v>63</v>
      </c>
      <c r="D127" s="75" t="s">
        <v>121</v>
      </c>
      <c r="E127" s="76" t="e">
        <f>#REF!/7.5345</f>
        <v>#REF!</v>
      </c>
      <c r="F127" s="76">
        <v>11546.87</v>
      </c>
      <c r="G127" s="76">
        <v>11546.87</v>
      </c>
      <c r="H127" s="76">
        <v>11546.87</v>
      </c>
      <c r="I127" s="76"/>
      <c r="J127" s="192" t="e">
        <f t="shared" si="43"/>
        <v>#REF!</v>
      </c>
      <c r="K127" s="192">
        <f t="shared" si="44"/>
        <v>0</v>
      </c>
    </row>
    <row r="128" spans="1:11" hidden="1" x14ac:dyDescent="0.25">
      <c r="A128" s="60"/>
      <c r="B128" s="61"/>
      <c r="C128" s="62" t="s">
        <v>58</v>
      </c>
      <c r="D128" s="62" t="s">
        <v>226</v>
      </c>
      <c r="E128" s="63" t="e">
        <f>#REF!/7.5345</f>
        <v>#REF!</v>
      </c>
      <c r="F128" s="63">
        <v>45500</v>
      </c>
      <c r="G128" s="63">
        <v>45500</v>
      </c>
      <c r="H128" s="63">
        <v>45500</v>
      </c>
      <c r="I128" s="63"/>
      <c r="J128" s="192" t="e">
        <f t="shared" si="43"/>
        <v>#REF!</v>
      </c>
      <c r="K128" s="192">
        <f t="shared" si="44"/>
        <v>0</v>
      </c>
    </row>
    <row r="129" spans="1:11" s="27" customFormat="1" x14ac:dyDescent="0.25">
      <c r="A129" s="99"/>
      <c r="B129" s="99">
        <v>38</v>
      </c>
      <c r="C129" s="98"/>
      <c r="D129" s="100" t="s">
        <v>190</v>
      </c>
      <c r="E129" s="90">
        <f>E130+E132</f>
        <v>1338.15</v>
      </c>
      <c r="F129" s="90">
        <f>F132</f>
        <v>0</v>
      </c>
      <c r="G129" s="90">
        <f>G130+G132</f>
        <v>2000</v>
      </c>
      <c r="H129" s="90">
        <f t="shared" ref="H129:I129" si="48">H130+H132</f>
        <v>0</v>
      </c>
      <c r="I129" s="90">
        <f t="shared" si="48"/>
        <v>1474.65</v>
      </c>
      <c r="J129" s="192">
        <f t="shared" si="43"/>
        <v>110.20065015132832</v>
      </c>
      <c r="K129" s="192">
        <f t="shared" si="44"/>
        <v>73.732500000000002</v>
      </c>
    </row>
    <row r="130" spans="1:11" s="27" customFormat="1" x14ac:dyDescent="0.25">
      <c r="A130" s="99"/>
      <c r="B130" s="99">
        <v>381</v>
      </c>
      <c r="C130" s="98"/>
      <c r="D130" s="100" t="s">
        <v>60</v>
      </c>
      <c r="E130" s="90">
        <f>E131</f>
        <v>1338.15</v>
      </c>
      <c r="F130" s="90"/>
      <c r="G130" s="90">
        <f>G131</f>
        <v>2000</v>
      </c>
      <c r="H130" s="90">
        <f t="shared" ref="H130:I130" si="49">H131</f>
        <v>0</v>
      </c>
      <c r="I130" s="90">
        <f t="shared" si="49"/>
        <v>1474.65</v>
      </c>
      <c r="J130" s="192">
        <f t="shared" si="43"/>
        <v>110.20065015132832</v>
      </c>
      <c r="K130" s="192">
        <f t="shared" si="44"/>
        <v>73.732500000000002</v>
      </c>
    </row>
    <row r="131" spans="1:11" s="27" customFormat="1" x14ac:dyDescent="0.25">
      <c r="A131" s="99"/>
      <c r="B131" s="92">
        <v>3812</v>
      </c>
      <c r="C131" s="98"/>
      <c r="D131" s="136" t="s">
        <v>304</v>
      </c>
      <c r="E131" s="91">
        <v>1338.15</v>
      </c>
      <c r="F131" s="90"/>
      <c r="G131" s="91">
        <v>2000</v>
      </c>
      <c r="H131" s="91"/>
      <c r="I131" s="91">
        <v>1474.65</v>
      </c>
      <c r="J131" s="192">
        <f t="shared" si="43"/>
        <v>110.20065015132832</v>
      </c>
      <c r="K131" s="192">
        <f t="shared" si="44"/>
        <v>73.732500000000002</v>
      </c>
    </row>
    <row r="132" spans="1:11" s="27" customFormat="1" x14ac:dyDescent="0.25">
      <c r="A132" s="99"/>
      <c r="B132" s="99">
        <v>383</v>
      </c>
      <c r="C132" s="98"/>
      <c r="D132" s="100" t="s">
        <v>191</v>
      </c>
      <c r="E132" s="90">
        <f t="shared" ref="E132:I132" si="50">E133</f>
        <v>0</v>
      </c>
      <c r="F132" s="90">
        <f t="shared" si="50"/>
        <v>0</v>
      </c>
      <c r="G132" s="90">
        <f t="shared" si="50"/>
        <v>0</v>
      </c>
      <c r="H132" s="90">
        <f t="shared" si="50"/>
        <v>0</v>
      </c>
      <c r="I132" s="90">
        <f t="shared" si="50"/>
        <v>0</v>
      </c>
      <c r="J132" s="192" t="e">
        <f t="shared" si="43"/>
        <v>#DIV/0!</v>
      </c>
      <c r="K132" s="192" t="e">
        <f t="shared" si="44"/>
        <v>#DIV/0!</v>
      </c>
    </row>
    <row r="133" spans="1:11" ht="26.25" x14ac:dyDescent="0.25">
      <c r="A133" s="92"/>
      <c r="B133" s="92">
        <v>3831</v>
      </c>
      <c r="C133" s="98"/>
      <c r="D133" s="101" t="s">
        <v>192</v>
      </c>
      <c r="E133" s="87">
        <v>0</v>
      </c>
      <c r="F133" s="87"/>
      <c r="G133" s="87"/>
      <c r="H133" s="87"/>
      <c r="I133" s="87">
        <v>0</v>
      </c>
      <c r="J133" s="192" t="e">
        <f t="shared" si="43"/>
        <v>#DIV/0!</v>
      </c>
      <c r="K133" s="192" t="e">
        <f t="shared" si="44"/>
        <v>#DIV/0!</v>
      </c>
    </row>
    <row r="134" spans="1:11" hidden="1" x14ac:dyDescent="0.25">
      <c r="A134" s="60"/>
      <c r="B134" s="61"/>
      <c r="C134" s="62" t="s">
        <v>58</v>
      </c>
      <c r="D134" s="62" t="s">
        <v>226</v>
      </c>
      <c r="E134" s="63" t="e">
        <f>#REF!/7.5345</f>
        <v>#REF!</v>
      </c>
      <c r="F134" s="63">
        <v>0</v>
      </c>
      <c r="G134" s="63">
        <v>0</v>
      </c>
      <c r="H134" s="63">
        <v>0</v>
      </c>
      <c r="I134" s="63">
        <v>0</v>
      </c>
      <c r="J134" s="192" t="e">
        <f t="shared" si="43"/>
        <v>#REF!</v>
      </c>
      <c r="K134" s="192" t="e">
        <f t="shared" si="44"/>
        <v>#DIV/0!</v>
      </c>
    </row>
    <row r="135" spans="1:11" ht="25.5" x14ac:dyDescent="0.25">
      <c r="A135" s="71">
        <v>4</v>
      </c>
      <c r="B135" s="71"/>
      <c r="C135" s="71"/>
      <c r="D135" s="102" t="s">
        <v>16</v>
      </c>
      <c r="E135" s="86">
        <f t="shared" ref="E135:H135" si="51">E136+E156</f>
        <v>171959.67</v>
      </c>
      <c r="F135" s="86">
        <f t="shared" si="51"/>
        <v>250396.88</v>
      </c>
      <c r="G135" s="86">
        <f t="shared" si="51"/>
        <v>285905.62</v>
      </c>
      <c r="H135" s="86">
        <f t="shared" si="51"/>
        <v>0</v>
      </c>
      <c r="I135" s="86">
        <f>I136+I156</f>
        <v>282120.18</v>
      </c>
      <c r="J135" s="192">
        <f t="shared" si="43"/>
        <v>164.06182914866025</v>
      </c>
      <c r="K135" s="192">
        <f t="shared" si="44"/>
        <v>98.67598265469563</v>
      </c>
    </row>
    <row r="136" spans="1:11" ht="25.5" x14ac:dyDescent="0.25">
      <c r="A136" s="55"/>
      <c r="B136" s="84">
        <v>42</v>
      </c>
      <c r="C136" s="84"/>
      <c r="D136" s="103" t="s">
        <v>35</v>
      </c>
      <c r="E136" s="85">
        <f t="shared" ref="E136:H136" si="52">E137+E139+E146</f>
        <v>67641.260000000009</v>
      </c>
      <c r="F136" s="85">
        <f t="shared" si="52"/>
        <v>150854.88</v>
      </c>
      <c r="G136" s="85">
        <f t="shared" si="52"/>
        <v>44855.62</v>
      </c>
      <c r="H136" s="85">
        <f t="shared" si="52"/>
        <v>0</v>
      </c>
      <c r="I136" s="85">
        <f t="shared" ref="I136" si="53">I137+I139+I146</f>
        <v>42022.96</v>
      </c>
      <c r="J136" s="192">
        <f t="shared" si="43"/>
        <v>62.126222959182009</v>
      </c>
      <c r="K136" s="192">
        <f t="shared" si="44"/>
        <v>93.684938475936789</v>
      </c>
    </row>
    <row r="137" spans="1:11" s="27" customFormat="1" x14ac:dyDescent="0.25">
      <c r="A137" s="53"/>
      <c r="B137" s="53">
        <v>421</v>
      </c>
      <c r="C137" s="84"/>
      <c r="D137" s="102" t="s">
        <v>108</v>
      </c>
      <c r="E137" s="104">
        <f t="shared" ref="E137:I137" si="54">E138</f>
        <v>22033.99</v>
      </c>
      <c r="F137" s="104">
        <f t="shared" si="54"/>
        <v>99542</v>
      </c>
      <c r="G137" s="104">
        <f t="shared" si="54"/>
        <v>12600</v>
      </c>
      <c r="H137" s="104">
        <f t="shared" si="54"/>
        <v>0</v>
      </c>
      <c r="I137" s="104">
        <f t="shared" si="54"/>
        <v>12569.88</v>
      </c>
      <c r="J137" s="192">
        <f t="shared" si="43"/>
        <v>57.047679516964465</v>
      </c>
      <c r="K137" s="192">
        <f t="shared" si="44"/>
        <v>99.760952380952375</v>
      </c>
    </row>
    <row r="138" spans="1:11" x14ac:dyDescent="0.25">
      <c r="A138" s="55"/>
      <c r="B138" s="55">
        <v>4212</v>
      </c>
      <c r="C138" s="84"/>
      <c r="D138" s="73" t="s">
        <v>109</v>
      </c>
      <c r="E138" s="96">
        <v>22033.99</v>
      </c>
      <c r="F138" s="96">
        <v>99542</v>
      </c>
      <c r="G138" s="96">
        <v>12600</v>
      </c>
      <c r="H138" s="96"/>
      <c r="I138" s="96">
        <v>12569.88</v>
      </c>
      <c r="J138" s="192">
        <f t="shared" si="43"/>
        <v>57.047679516964465</v>
      </c>
      <c r="K138" s="192">
        <f t="shared" si="44"/>
        <v>99.760952380952375</v>
      </c>
    </row>
    <row r="139" spans="1:11" s="27" customFormat="1" x14ac:dyDescent="0.25">
      <c r="A139" s="53"/>
      <c r="B139" s="53">
        <v>422</v>
      </c>
      <c r="C139" s="53"/>
      <c r="D139" s="102" t="s">
        <v>86</v>
      </c>
      <c r="E139" s="86">
        <f t="shared" ref="E139:I139" si="55">SUM(E140:E145)</f>
        <v>33344.14</v>
      </c>
      <c r="F139" s="86">
        <f t="shared" si="55"/>
        <v>30283.879999999997</v>
      </c>
      <c r="G139" s="86">
        <f t="shared" si="55"/>
        <v>23725.620000000003</v>
      </c>
      <c r="H139" s="86">
        <f>SUM(H140:H145)</f>
        <v>0</v>
      </c>
      <c r="I139" s="86">
        <f t="shared" si="55"/>
        <v>22457.439999999999</v>
      </c>
      <c r="J139" s="192">
        <f t="shared" si="43"/>
        <v>67.350484972771824</v>
      </c>
      <c r="K139" s="192">
        <f t="shared" si="44"/>
        <v>94.654807756341015</v>
      </c>
    </row>
    <row r="140" spans="1:11" x14ac:dyDescent="0.25">
      <c r="A140" s="55"/>
      <c r="B140" s="55">
        <v>4221</v>
      </c>
      <c r="C140" s="55"/>
      <c r="D140" s="73" t="s">
        <v>87</v>
      </c>
      <c r="E140" s="87"/>
      <c r="F140" s="88">
        <v>11921.6</v>
      </c>
      <c r="G140" s="88">
        <v>5486.06</v>
      </c>
      <c r="H140" s="88"/>
      <c r="I140" s="88">
        <v>5868.12</v>
      </c>
      <c r="J140" s="192" t="e">
        <f t="shared" si="43"/>
        <v>#DIV/0!</v>
      </c>
      <c r="K140" s="192">
        <f t="shared" si="44"/>
        <v>106.96419652719801</v>
      </c>
    </row>
    <row r="141" spans="1:11" x14ac:dyDescent="0.25">
      <c r="A141" s="55"/>
      <c r="B141" s="55">
        <v>4222</v>
      </c>
      <c r="C141" s="55"/>
      <c r="D141" s="73" t="s">
        <v>115</v>
      </c>
      <c r="E141" s="87"/>
      <c r="F141" s="88"/>
      <c r="H141" s="95"/>
      <c r="I141" s="95">
        <v>0</v>
      </c>
      <c r="J141" s="192" t="e">
        <f t="shared" si="43"/>
        <v>#DIV/0!</v>
      </c>
      <c r="K141" s="192" t="e">
        <f t="shared" si="44"/>
        <v>#DIV/0!</v>
      </c>
    </row>
    <row r="142" spans="1:11" x14ac:dyDescent="0.25">
      <c r="A142" s="55"/>
      <c r="B142" s="55">
        <v>4223</v>
      </c>
      <c r="C142" s="55"/>
      <c r="D142" s="73" t="s">
        <v>198</v>
      </c>
      <c r="E142" s="87">
        <v>673.16</v>
      </c>
      <c r="F142" s="88"/>
      <c r="G142" s="88">
        <v>0</v>
      </c>
      <c r="H142" s="95"/>
      <c r="I142" s="95">
        <v>0</v>
      </c>
      <c r="J142" s="192">
        <f t="shared" si="43"/>
        <v>0</v>
      </c>
      <c r="K142" s="192" t="e">
        <f t="shared" si="44"/>
        <v>#DIV/0!</v>
      </c>
    </row>
    <row r="143" spans="1:11" x14ac:dyDescent="0.25">
      <c r="A143" s="55"/>
      <c r="B143" s="55">
        <v>4225</v>
      </c>
      <c r="C143" s="55"/>
      <c r="D143" s="73" t="s">
        <v>199</v>
      </c>
      <c r="E143" s="87"/>
      <c r="F143" s="88"/>
      <c r="G143" s="88"/>
      <c r="H143" s="95"/>
      <c r="I143" s="95">
        <v>0</v>
      </c>
      <c r="J143" s="192" t="e">
        <f t="shared" si="43"/>
        <v>#DIV/0!</v>
      </c>
      <c r="K143" s="192" t="e">
        <f t="shared" si="44"/>
        <v>#DIV/0!</v>
      </c>
    </row>
    <row r="144" spans="1:11" x14ac:dyDescent="0.25">
      <c r="A144" s="55"/>
      <c r="B144" s="55">
        <v>4226</v>
      </c>
      <c r="C144" s="55"/>
      <c r="D144" s="73" t="s">
        <v>187</v>
      </c>
      <c r="E144" s="87">
        <v>219.99</v>
      </c>
      <c r="F144" s="88">
        <v>1191</v>
      </c>
      <c r="G144" s="88">
        <v>235.43</v>
      </c>
      <c r="H144" s="95"/>
      <c r="I144" s="95">
        <v>0</v>
      </c>
      <c r="J144" s="192">
        <f t="shared" si="43"/>
        <v>0</v>
      </c>
      <c r="K144" s="192">
        <f t="shared" si="44"/>
        <v>0</v>
      </c>
    </row>
    <row r="145" spans="1:11" ht="25.5" x14ac:dyDescent="0.25">
      <c r="A145" s="55"/>
      <c r="B145" s="55">
        <v>4227</v>
      </c>
      <c r="C145" s="55"/>
      <c r="D145" s="73" t="s">
        <v>88</v>
      </c>
      <c r="E145" s="87">
        <v>32450.99</v>
      </c>
      <c r="F145" s="88">
        <v>17171.28</v>
      </c>
      <c r="G145" s="88">
        <v>18004.13</v>
      </c>
      <c r="H145" s="88"/>
      <c r="I145" s="88">
        <v>16589.32</v>
      </c>
      <c r="J145" s="192">
        <f t="shared" si="43"/>
        <v>51.121152236033474</v>
      </c>
      <c r="K145" s="192">
        <f t="shared" si="44"/>
        <v>92.141747476828911</v>
      </c>
    </row>
    <row r="146" spans="1:11" s="27" customFormat="1" ht="25.5" x14ac:dyDescent="0.25">
      <c r="A146" s="53"/>
      <c r="B146" s="53">
        <v>424</v>
      </c>
      <c r="C146" s="53"/>
      <c r="D146" s="102" t="s">
        <v>89</v>
      </c>
      <c r="E146" s="86">
        <f t="shared" ref="E146:I146" si="56">E147</f>
        <v>12263.13</v>
      </c>
      <c r="F146" s="86">
        <f t="shared" si="56"/>
        <v>21029</v>
      </c>
      <c r="G146" s="86">
        <f t="shared" si="56"/>
        <v>8530</v>
      </c>
      <c r="H146" s="86">
        <f t="shared" si="56"/>
        <v>0</v>
      </c>
      <c r="I146" s="86">
        <f t="shared" si="56"/>
        <v>6995.64</v>
      </c>
      <c r="J146" s="192">
        <f t="shared" si="43"/>
        <v>57.046121177872209</v>
      </c>
      <c r="K146" s="192">
        <f t="shared" si="44"/>
        <v>82.012192262602582</v>
      </c>
    </row>
    <row r="147" spans="1:11" x14ac:dyDescent="0.25">
      <c r="A147" s="55"/>
      <c r="B147" s="55">
        <v>4241</v>
      </c>
      <c r="C147" s="55"/>
      <c r="D147" s="73" t="s">
        <v>90</v>
      </c>
      <c r="E147" s="87">
        <v>12263.13</v>
      </c>
      <c r="F147" s="88">
        <v>21029</v>
      </c>
      <c r="G147" s="88">
        <v>8530</v>
      </c>
      <c r="H147" s="95"/>
      <c r="I147" s="95">
        <v>6995.64</v>
      </c>
      <c r="J147" s="192">
        <f t="shared" si="43"/>
        <v>57.046121177872209</v>
      </c>
      <c r="K147" s="192">
        <f t="shared" si="44"/>
        <v>82.012192262602582</v>
      </c>
    </row>
    <row r="148" spans="1:11" hidden="1" x14ac:dyDescent="0.25">
      <c r="A148" s="74"/>
      <c r="B148" s="74"/>
      <c r="C148" s="75" t="s">
        <v>63</v>
      </c>
      <c r="D148" s="75" t="s">
        <v>121</v>
      </c>
      <c r="E148" s="76" t="e">
        <f>#REF!/7.5345</f>
        <v>#REF!</v>
      </c>
      <c r="F148" s="76">
        <v>49107.44</v>
      </c>
      <c r="G148" s="76">
        <v>49107.44</v>
      </c>
      <c r="H148" s="76">
        <v>49107.44</v>
      </c>
      <c r="I148" s="76"/>
      <c r="J148" s="192" t="e">
        <f t="shared" si="43"/>
        <v>#REF!</v>
      </c>
      <c r="K148" s="192">
        <f t="shared" si="44"/>
        <v>0</v>
      </c>
    </row>
    <row r="149" spans="1:11" hidden="1" x14ac:dyDescent="0.25">
      <c r="A149" s="74"/>
      <c r="B149" s="74"/>
      <c r="C149" s="75" t="s">
        <v>48</v>
      </c>
      <c r="D149" s="75" t="s">
        <v>227</v>
      </c>
      <c r="E149" s="76" t="e">
        <f>#REF!/7.5345</f>
        <v>#REF!</v>
      </c>
      <c r="F149" s="76">
        <v>179</v>
      </c>
      <c r="G149" s="76">
        <v>179</v>
      </c>
      <c r="H149" s="76">
        <v>179</v>
      </c>
      <c r="I149" s="76"/>
      <c r="J149" s="192" t="e">
        <f t="shared" si="43"/>
        <v>#REF!</v>
      </c>
      <c r="K149" s="192">
        <f t="shared" si="44"/>
        <v>0</v>
      </c>
    </row>
    <row r="150" spans="1:11" ht="25.5" hidden="1" x14ac:dyDescent="0.25">
      <c r="A150" s="61"/>
      <c r="B150" s="61"/>
      <c r="C150" s="62" t="s">
        <v>236</v>
      </c>
      <c r="D150" s="28" t="s">
        <v>173</v>
      </c>
      <c r="E150" s="77" t="e">
        <f>#REF!/7.5345</f>
        <v>#REF!</v>
      </c>
      <c r="F150" s="77">
        <v>2000</v>
      </c>
      <c r="G150" s="77">
        <v>2000</v>
      </c>
      <c r="H150" s="77">
        <v>2000</v>
      </c>
      <c r="I150" s="77"/>
      <c r="J150" s="192" t="e">
        <f t="shared" si="43"/>
        <v>#REF!</v>
      </c>
      <c r="K150" s="192">
        <f t="shared" si="44"/>
        <v>0</v>
      </c>
    </row>
    <row r="151" spans="1:11" hidden="1" x14ac:dyDescent="0.25">
      <c r="A151" s="61"/>
      <c r="B151" s="61"/>
      <c r="C151" s="62" t="s">
        <v>94</v>
      </c>
      <c r="D151" s="62" t="s">
        <v>228</v>
      </c>
      <c r="E151" s="77"/>
      <c r="F151" s="77">
        <v>3318</v>
      </c>
      <c r="G151" s="77">
        <v>3318</v>
      </c>
      <c r="H151" s="77">
        <v>3318</v>
      </c>
      <c r="I151" s="77"/>
      <c r="J151" s="192" t="e">
        <f t="shared" si="43"/>
        <v>#DIV/0!</v>
      </c>
      <c r="K151" s="192">
        <f t="shared" si="44"/>
        <v>0</v>
      </c>
    </row>
    <row r="152" spans="1:11" ht="25.5" hidden="1" x14ac:dyDescent="0.25">
      <c r="A152" s="61"/>
      <c r="B152" s="61"/>
      <c r="C152" s="62" t="s">
        <v>239</v>
      </c>
      <c r="D152" s="28" t="s">
        <v>185</v>
      </c>
      <c r="E152" s="77"/>
      <c r="F152" s="77">
        <v>531</v>
      </c>
      <c r="G152" s="77">
        <v>531</v>
      </c>
      <c r="H152" s="77">
        <v>531</v>
      </c>
      <c r="I152" s="77"/>
      <c r="J152" s="192" t="e">
        <f t="shared" si="43"/>
        <v>#DIV/0!</v>
      </c>
      <c r="K152" s="192">
        <f t="shared" si="44"/>
        <v>0</v>
      </c>
    </row>
    <row r="153" spans="1:11" ht="15.75" hidden="1" customHeight="1" x14ac:dyDescent="0.25">
      <c r="A153" s="61"/>
      <c r="B153" s="61"/>
      <c r="C153" s="62" t="s">
        <v>58</v>
      </c>
      <c r="D153" s="105" t="s">
        <v>226</v>
      </c>
      <c r="E153" s="106" t="e">
        <f>#REF!/7.5345</f>
        <v>#REF!</v>
      </c>
      <c r="F153" s="106">
        <v>20797</v>
      </c>
      <c r="G153" s="106">
        <v>20797</v>
      </c>
      <c r="H153" s="106">
        <v>20797</v>
      </c>
      <c r="I153" s="106"/>
      <c r="J153" s="192" t="e">
        <f t="shared" si="43"/>
        <v>#REF!</v>
      </c>
      <c r="K153" s="192">
        <f t="shared" si="44"/>
        <v>0</v>
      </c>
    </row>
    <row r="154" spans="1:11" hidden="1" x14ac:dyDescent="0.25">
      <c r="A154" s="74"/>
      <c r="B154" s="74"/>
      <c r="C154" s="75" t="s">
        <v>62</v>
      </c>
      <c r="D154" s="75" t="s">
        <v>230</v>
      </c>
      <c r="E154" s="76" t="e">
        <f>#REF!/7.5345</f>
        <v>#REF!</v>
      </c>
      <c r="F154" s="76">
        <v>651</v>
      </c>
      <c r="G154" s="76">
        <v>651</v>
      </c>
      <c r="H154" s="76">
        <v>651</v>
      </c>
      <c r="I154" s="76"/>
      <c r="J154" s="192" t="e">
        <f t="shared" si="43"/>
        <v>#REF!</v>
      </c>
      <c r="K154" s="192">
        <f t="shared" si="44"/>
        <v>0</v>
      </c>
    </row>
    <row r="155" spans="1:11" ht="25.5" hidden="1" x14ac:dyDescent="0.25">
      <c r="A155" s="74"/>
      <c r="B155" s="74"/>
      <c r="C155" s="62" t="s">
        <v>242</v>
      </c>
      <c r="D155" s="28" t="s">
        <v>215</v>
      </c>
      <c r="E155" s="76" t="e">
        <f>#REF!/7.5345</f>
        <v>#REF!</v>
      </c>
      <c r="F155" s="76">
        <v>1274</v>
      </c>
      <c r="G155" s="76">
        <v>1274</v>
      </c>
      <c r="H155" s="76">
        <v>1274</v>
      </c>
      <c r="I155" s="76"/>
      <c r="J155" s="192" t="e">
        <f t="shared" si="43"/>
        <v>#REF!</v>
      </c>
      <c r="K155" s="192">
        <f t="shared" si="44"/>
        <v>0</v>
      </c>
    </row>
    <row r="156" spans="1:11" ht="25.5" x14ac:dyDescent="0.25">
      <c r="A156" s="55"/>
      <c r="B156" s="84">
        <v>45</v>
      </c>
      <c r="C156" s="84"/>
      <c r="D156" s="103" t="s">
        <v>112</v>
      </c>
      <c r="E156" s="85">
        <f t="shared" ref="E156:I157" si="57">E157</f>
        <v>104318.41</v>
      </c>
      <c r="F156" s="85">
        <f t="shared" si="57"/>
        <v>99542</v>
      </c>
      <c r="G156" s="85">
        <f t="shared" si="57"/>
        <v>241050</v>
      </c>
      <c r="H156" s="85">
        <f t="shared" si="57"/>
        <v>0</v>
      </c>
      <c r="I156" s="85">
        <f t="shared" si="57"/>
        <v>240097.22</v>
      </c>
      <c r="J156" s="192">
        <f t="shared" si="43"/>
        <v>230.15805168042726</v>
      </c>
      <c r="K156" s="192">
        <f t="shared" si="44"/>
        <v>99.604737606305747</v>
      </c>
    </row>
    <row r="157" spans="1:11" s="27" customFormat="1" ht="25.5" x14ac:dyDescent="0.25">
      <c r="A157" s="53"/>
      <c r="B157" s="53">
        <v>451</v>
      </c>
      <c r="C157" s="84"/>
      <c r="D157" s="102" t="s">
        <v>113</v>
      </c>
      <c r="E157" s="104">
        <f t="shared" si="57"/>
        <v>104318.41</v>
      </c>
      <c r="F157" s="104">
        <f t="shared" si="57"/>
        <v>99542</v>
      </c>
      <c r="G157" s="104">
        <f t="shared" si="57"/>
        <v>241050</v>
      </c>
      <c r="H157" s="104">
        <f t="shared" si="57"/>
        <v>0</v>
      </c>
      <c r="I157" s="104">
        <f t="shared" si="57"/>
        <v>240097.22</v>
      </c>
      <c r="J157" s="192">
        <f t="shared" si="43"/>
        <v>230.15805168042726</v>
      </c>
      <c r="K157" s="192">
        <f t="shared" si="44"/>
        <v>99.604737606305747</v>
      </c>
    </row>
    <row r="158" spans="1:11" ht="25.5" x14ac:dyDescent="0.25">
      <c r="A158" s="55"/>
      <c r="B158" s="55">
        <v>4511</v>
      </c>
      <c r="C158" s="84"/>
      <c r="D158" s="73" t="s">
        <v>113</v>
      </c>
      <c r="E158" s="96">
        <v>104318.41</v>
      </c>
      <c r="F158" s="96">
        <v>99542</v>
      </c>
      <c r="G158" s="96">
        <v>241050</v>
      </c>
      <c r="H158" s="96"/>
      <c r="I158" s="96">
        <v>240097.22</v>
      </c>
      <c r="J158" s="192">
        <f t="shared" si="43"/>
        <v>230.15805168042726</v>
      </c>
      <c r="K158" s="192">
        <f t="shared" si="44"/>
        <v>99.604737606305747</v>
      </c>
    </row>
    <row r="159" spans="1:11" hidden="1" x14ac:dyDescent="0.25">
      <c r="A159" s="74"/>
      <c r="B159" s="74"/>
      <c r="C159" s="75" t="s">
        <v>63</v>
      </c>
      <c r="D159" s="75" t="s">
        <v>121</v>
      </c>
      <c r="E159" s="76" t="e">
        <f>#REF!/7.5345</f>
        <v>#REF!</v>
      </c>
      <c r="F159" s="76">
        <f>F156</f>
        <v>99542</v>
      </c>
      <c r="G159" s="76">
        <f>G154</f>
        <v>651</v>
      </c>
      <c r="H159" s="76">
        <f>H154</f>
        <v>651</v>
      </c>
      <c r="I159" s="76"/>
      <c r="J159" s="192" t="e">
        <f t="shared" si="43"/>
        <v>#REF!</v>
      </c>
      <c r="K159" s="192">
        <f t="shared" si="44"/>
        <v>0</v>
      </c>
    </row>
    <row r="160" spans="1:11" x14ac:dyDescent="0.25">
      <c r="A160" s="78"/>
      <c r="B160" s="78"/>
      <c r="C160" s="78"/>
      <c r="D160" s="79" t="s">
        <v>116</v>
      </c>
      <c r="E160" s="80">
        <f t="shared" ref="E160:I160" si="58">E55+E135</f>
        <v>2525255.52</v>
      </c>
      <c r="F160" s="80">
        <f t="shared" si="58"/>
        <v>2466042.65</v>
      </c>
      <c r="G160" s="80">
        <f t="shared" si="58"/>
        <v>3296614.25</v>
      </c>
      <c r="H160" s="80">
        <f t="shared" si="58"/>
        <v>0</v>
      </c>
      <c r="I160" s="80">
        <f t="shared" si="58"/>
        <v>3207629.67</v>
      </c>
      <c r="J160" s="192">
        <f t="shared" si="43"/>
        <v>127.02198429408837</v>
      </c>
      <c r="K160" s="192">
        <f t="shared" si="44"/>
        <v>97.300728163751643</v>
      </c>
    </row>
    <row r="163" spans="6:7" x14ac:dyDescent="0.25">
      <c r="F163" s="35"/>
    </row>
    <row r="164" spans="6:7" x14ac:dyDescent="0.25">
      <c r="F164" s="35"/>
    </row>
    <row r="165" spans="6:7" x14ac:dyDescent="0.25">
      <c r="F165" s="35"/>
    </row>
    <row r="166" spans="6:7" x14ac:dyDescent="0.25">
      <c r="F166" s="35"/>
    </row>
    <row r="167" spans="6:7" x14ac:dyDescent="0.25">
      <c r="F167" s="35"/>
      <c r="G167" s="35"/>
    </row>
    <row r="168" spans="6:7" x14ac:dyDescent="0.25">
      <c r="F168" s="44"/>
    </row>
    <row r="169" spans="6:7" x14ac:dyDescent="0.25">
      <c r="F169" s="35"/>
    </row>
    <row r="170" spans="6:7" x14ac:dyDescent="0.25">
      <c r="F170" s="35"/>
    </row>
    <row r="174" spans="6:7" x14ac:dyDescent="0.25">
      <c r="F174" s="35"/>
    </row>
  </sheetData>
  <mergeCells count="5">
    <mergeCell ref="A1:H1"/>
    <mergeCell ref="A2:H2"/>
    <mergeCell ref="A3:H3"/>
    <mergeCell ref="A5:H5"/>
    <mergeCell ref="A52:H5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31BC-C8AD-428D-86DA-28708F91F74A}">
  <dimension ref="A2:L81"/>
  <sheetViews>
    <sheetView workbookViewId="0">
      <selection activeCell="N53" sqref="N53"/>
    </sheetView>
  </sheetViews>
  <sheetFormatPr defaultRowHeight="15" x14ac:dyDescent="0.25"/>
  <cols>
    <col min="1" max="1" width="45" customWidth="1"/>
    <col min="2" max="2" width="16.85546875" customWidth="1"/>
    <col min="3" max="3" width="16.28515625" hidden="1" customWidth="1"/>
    <col min="4" max="4" width="13.7109375" customWidth="1"/>
    <col min="5" max="6" width="14.28515625" customWidth="1"/>
    <col min="7" max="7" width="11.42578125" hidden="1" customWidth="1"/>
    <col min="8" max="8" width="12" hidden="1" customWidth="1"/>
    <col min="9" max="9" width="6.5703125" customWidth="1"/>
    <col min="10" max="10" width="6.85546875" customWidth="1"/>
  </cols>
  <sheetData>
    <row r="2" spans="1:10" ht="15.75" x14ac:dyDescent="0.25">
      <c r="A2" s="114"/>
      <c r="B2" s="114"/>
      <c r="C2" s="114"/>
      <c r="D2" s="114"/>
      <c r="E2" s="114"/>
      <c r="F2" s="114"/>
      <c r="G2" s="114"/>
      <c r="H2" s="114"/>
    </row>
    <row r="3" spans="1:10" ht="15.75" customHeight="1" x14ac:dyDescent="0.25">
      <c r="A3" s="233" t="s">
        <v>379</v>
      </c>
      <c r="B3" s="233"/>
      <c r="C3" s="233"/>
      <c r="D3" s="233"/>
      <c r="E3" s="233"/>
      <c r="F3" s="233"/>
      <c r="G3" s="233"/>
      <c r="H3" s="233"/>
      <c r="I3" s="269"/>
      <c r="J3" s="269"/>
    </row>
    <row r="4" spans="1:10" ht="18" x14ac:dyDescent="0.25">
      <c r="A4" s="4"/>
      <c r="B4" s="4"/>
      <c r="C4" s="4"/>
      <c r="D4" s="223"/>
      <c r="E4" s="5"/>
      <c r="F4" s="5"/>
      <c r="G4" s="5"/>
      <c r="H4" s="5"/>
    </row>
    <row r="5" spans="1:10" ht="33.75" customHeight="1" x14ac:dyDescent="0.25">
      <c r="A5" s="116" t="s">
        <v>18</v>
      </c>
      <c r="B5" s="116" t="s">
        <v>389</v>
      </c>
      <c r="C5" s="116" t="s">
        <v>302</v>
      </c>
      <c r="D5" s="116" t="s">
        <v>328</v>
      </c>
      <c r="E5" s="116" t="s">
        <v>337</v>
      </c>
      <c r="F5" s="116" t="s">
        <v>390</v>
      </c>
      <c r="G5" s="116" t="s">
        <v>276</v>
      </c>
      <c r="H5" s="116" t="s">
        <v>277</v>
      </c>
      <c r="I5" s="177" t="s">
        <v>330</v>
      </c>
      <c r="J5" s="177" t="s">
        <v>330</v>
      </c>
    </row>
    <row r="6" spans="1:10" x14ac:dyDescent="0.25">
      <c r="A6" s="117">
        <v>1</v>
      </c>
      <c r="B6" s="117">
        <v>2</v>
      </c>
      <c r="C6" s="117">
        <v>3</v>
      </c>
      <c r="D6" s="117">
        <v>3</v>
      </c>
      <c r="E6" s="117">
        <v>4</v>
      </c>
      <c r="F6" s="117">
        <v>5</v>
      </c>
      <c r="G6" s="117" t="s">
        <v>278</v>
      </c>
      <c r="H6" s="117" t="s">
        <v>279</v>
      </c>
      <c r="I6" s="178" t="s">
        <v>331</v>
      </c>
      <c r="J6" s="178" t="s">
        <v>332</v>
      </c>
    </row>
    <row r="7" spans="1:10" x14ac:dyDescent="0.25">
      <c r="A7" s="118" t="s">
        <v>121</v>
      </c>
      <c r="B7" s="119"/>
      <c r="C7" s="119"/>
      <c r="D7" s="119"/>
      <c r="E7" s="119"/>
      <c r="F7" s="119"/>
      <c r="G7" s="119"/>
      <c r="H7" s="119"/>
      <c r="I7" s="174"/>
      <c r="J7" s="174"/>
    </row>
    <row r="8" spans="1:10" x14ac:dyDescent="0.25">
      <c r="A8" s="120" t="s">
        <v>280</v>
      </c>
      <c r="B8" s="133"/>
      <c r="C8" s="119"/>
      <c r="D8" s="119"/>
      <c r="E8" s="119"/>
      <c r="F8" s="119"/>
      <c r="G8" s="119"/>
      <c r="H8" s="119"/>
      <c r="I8" s="174"/>
      <c r="J8" s="174"/>
    </row>
    <row r="9" spans="1:10" x14ac:dyDescent="0.25">
      <c r="A9" s="121" t="s">
        <v>281</v>
      </c>
      <c r="B9" s="134">
        <v>359515.83</v>
      </c>
      <c r="C9" s="122">
        <v>393205.65</v>
      </c>
      <c r="D9" s="122">
        <v>540148</v>
      </c>
      <c r="E9" s="122"/>
      <c r="F9" s="122">
        <v>524819.13</v>
      </c>
      <c r="G9" s="122">
        <f>E9/B9*100</f>
        <v>0</v>
      </c>
      <c r="H9" s="122">
        <f>E9/C9*100</f>
        <v>0</v>
      </c>
      <c r="I9" s="195">
        <f>F9/B9*100</f>
        <v>145.97942182406823</v>
      </c>
      <c r="J9" s="195">
        <f>F9/D9*100</f>
        <v>97.162098165687922</v>
      </c>
    </row>
    <row r="10" spans="1:10" x14ac:dyDescent="0.25">
      <c r="A10" s="121" t="s">
        <v>282</v>
      </c>
      <c r="B10" s="134">
        <v>359515.83</v>
      </c>
      <c r="C10" s="122">
        <v>393205.65</v>
      </c>
      <c r="D10" s="122">
        <v>540148</v>
      </c>
      <c r="E10" s="122"/>
      <c r="F10" s="122">
        <v>524819.13</v>
      </c>
      <c r="G10" s="122">
        <f t="shared" ref="G10:G64" si="0">E10/B10*100</f>
        <v>0</v>
      </c>
      <c r="H10" s="122">
        <f t="shared" ref="H10:H77" si="1">E10/C10*100</f>
        <v>0</v>
      </c>
      <c r="I10" s="195">
        <f t="shared" ref="I10:I73" si="2">F10/B10*100</f>
        <v>145.97942182406823</v>
      </c>
      <c r="J10" s="195">
        <f t="shared" ref="J10:J73" si="3">F10/D10*100</f>
        <v>97.162098165687922</v>
      </c>
    </row>
    <row r="11" spans="1:10" x14ac:dyDescent="0.25">
      <c r="A11" s="121" t="s">
        <v>283</v>
      </c>
      <c r="B11" s="134"/>
      <c r="C11" s="122">
        <f t="shared" ref="C11:E11" si="4">C9-C10</f>
        <v>0</v>
      </c>
      <c r="D11" s="122"/>
      <c r="E11" s="122">
        <f t="shared" si="4"/>
        <v>0</v>
      </c>
      <c r="F11" s="122">
        <f>F9-F10</f>
        <v>0</v>
      </c>
      <c r="G11" s="122">
        <v>0</v>
      </c>
      <c r="H11" s="122">
        <v>0</v>
      </c>
      <c r="I11" s="195" t="e">
        <f t="shared" si="2"/>
        <v>#DIV/0!</v>
      </c>
      <c r="J11" s="195" t="e">
        <f t="shared" si="3"/>
        <v>#DIV/0!</v>
      </c>
    </row>
    <row r="12" spans="1:10" ht="15.6" customHeight="1" x14ac:dyDescent="0.25">
      <c r="A12" s="123" t="s">
        <v>292</v>
      </c>
      <c r="B12" s="134"/>
      <c r="C12" s="122"/>
      <c r="D12" s="122"/>
      <c r="E12" s="122"/>
      <c r="F12" s="122"/>
      <c r="G12" s="122"/>
      <c r="H12" s="122"/>
      <c r="I12" s="195" t="e">
        <f t="shared" si="2"/>
        <v>#DIV/0!</v>
      </c>
      <c r="J12" s="195" t="e">
        <f t="shared" si="3"/>
        <v>#DIV/0!</v>
      </c>
    </row>
    <row r="13" spans="1:10" ht="15.6" customHeight="1" x14ac:dyDescent="0.25">
      <c r="A13" s="124" t="s">
        <v>284</v>
      </c>
      <c r="B13" s="134">
        <v>0</v>
      </c>
      <c r="C13" s="122">
        <v>0</v>
      </c>
      <c r="D13" s="122"/>
      <c r="E13" s="122"/>
      <c r="F13" s="122"/>
      <c r="G13" s="122">
        <v>0</v>
      </c>
      <c r="H13" s="122">
        <v>0</v>
      </c>
      <c r="I13" s="195" t="e">
        <f t="shared" si="2"/>
        <v>#DIV/0!</v>
      </c>
      <c r="J13" s="195" t="e">
        <f t="shared" si="3"/>
        <v>#DIV/0!</v>
      </c>
    </row>
    <row r="14" spans="1:10" ht="15.6" customHeight="1" x14ac:dyDescent="0.25">
      <c r="A14" s="124" t="s">
        <v>282</v>
      </c>
      <c r="B14" s="134">
        <v>0</v>
      </c>
      <c r="C14" s="122">
        <v>0</v>
      </c>
      <c r="D14" s="122"/>
      <c r="E14" s="122">
        <v>0</v>
      </c>
      <c r="F14" s="122"/>
      <c r="G14" s="122">
        <v>0</v>
      </c>
      <c r="H14" s="122">
        <v>0</v>
      </c>
      <c r="I14" s="195" t="e">
        <f t="shared" si="2"/>
        <v>#DIV/0!</v>
      </c>
      <c r="J14" s="195" t="e">
        <f t="shared" si="3"/>
        <v>#DIV/0!</v>
      </c>
    </row>
    <row r="15" spans="1:10" ht="15" customHeight="1" x14ac:dyDescent="0.25">
      <c r="A15" s="124" t="s">
        <v>283</v>
      </c>
      <c r="B15" s="134">
        <v>0</v>
      </c>
      <c r="C15" s="122">
        <f t="shared" ref="C15:E15" si="5">C13-C14</f>
        <v>0</v>
      </c>
      <c r="D15" s="122"/>
      <c r="E15" s="122">
        <f t="shared" si="5"/>
        <v>0</v>
      </c>
      <c r="F15" s="122"/>
      <c r="G15" s="122">
        <v>0</v>
      </c>
      <c r="H15" s="122">
        <v>0</v>
      </c>
      <c r="I15" s="195" t="e">
        <f t="shared" si="2"/>
        <v>#DIV/0!</v>
      </c>
      <c r="J15" s="195" t="e">
        <f t="shared" si="3"/>
        <v>#DIV/0!</v>
      </c>
    </row>
    <row r="16" spans="1:10" ht="15.6" hidden="1" customHeight="1" x14ac:dyDescent="0.25">
      <c r="A16" s="123"/>
      <c r="B16" s="134"/>
      <c r="C16" s="122"/>
      <c r="D16" s="122"/>
      <c r="E16" s="122"/>
      <c r="F16" s="122"/>
      <c r="G16" s="122"/>
      <c r="H16" s="122"/>
      <c r="I16" s="195" t="e">
        <f t="shared" si="2"/>
        <v>#DIV/0!</v>
      </c>
      <c r="J16" s="195" t="e">
        <f t="shared" si="3"/>
        <v>#DIV/0!</v>
      </c>
    </row>
    <row r="17" spans="1:10" hidden="1" x14ac:dyDescent="0.25">
      <c r="A17" s="125"/>
      <c r="B17" s="135"/>
      <c r="C17" s="126"/>
      <c r="D17" s="126"/>
      <c r="E17" s="88"/>
      <c r="F17" s="88"/>
      <c r="G17" s="122"/>
      <c r="H17" s="122"/>
      <c r="I17" s="195" t="e">
        <f t="shared" si="2"/>
        <v>#DIV/0!</v>
      </c>
      <c r="J17" s="195" t="e">
        <f t="shared" si="3"/>
        <v>#DIV/0!</v>
      </c>
    </row>
    <row r="18" spans="1:10" ht="15" hidden="1" customHeight="1" x14ac:dyDescent="0.25">
      <c r="A18" s="127"/>
      <c r="B18" s="135"/>
      <c r="C18" s="126"/>
      <c r="D18" s="126"/>
      <c r="E18" s="88"/>
      <c r="F18" s="88"/>
      <c r="G18" s="122"/>
      <c r="H18" s="122"/>
      <c r="I18" s="195" t="e">
        <f t="shared" si="2"/>
        <v>#DIV/0!</v>
      </c>
      <c r="J18" s="195" t="e">
        <f t="shared" si="3"/>
        <v>#DIV/0!</v>
      </c>
    </row>
    <row r="19" spans="1:10" x14ac:dyDescent="0.25">
      <c r="A19" s="127"/>
      <c r="B19" s="135"/>
      <c r="C19" s="126"/>
      <c r="D19" s="126"/>
      <c r="E19" s="88"/>
      <c r="F19" s="88"/>
      <c r="G19" s="122"/>
      <c r="H19" s="122"/>
      <c r="I19" s="195" t="e">
        <f t="shared" si="2"/>
        <v>#DIV/0!</v>
      </c>
      <c r="J19" s="195" t="e">
        <f t="shared" si="3"/>
        <v>#DIV/0!</v>
      </c>
    </row>
    <row r="20" spans="1:10" x14ac:dyDescent="0.25">
      <c r="A20" s="128" t="s">
        <v>230</v>
      </c>
      <c r="B20" s="135"/>
      <c r="C20" s="126"/>
      <c r="D20" s="126"/>
      <c r="E20" s="88"/>
      <c r="F20" s="88"/>
      <c r="G20" s="122"/>
      <c r="H20" s="122"/>
      <c r="I20" s="195" t="e">
        <f t="shared" si="2"/>
        <v>#DIV/0!</v>
      </c>
      <c r="J20" s="195" t="e">
        <f t="shared" si="3"/>
        <v>#DIV/0!</v>
      </c>
    </row>
    <row r="21" spans="1:10" x14ac:dyDescent="0.25">
      <c r="A21" s="129" t="s">
        <v>312</v>
      </c>
      <c r="B21" s="135"/>
      <c r="C21" s="126"/>
      <c r="D21" s="126"/>
      <c r="E21" s="88"/>
      <c r="F21" s="88"/>
      <c r="G21" s="122"/>
      <c r="H21" s="122"/>
      <c r="I21" s="195" t="e">
        <f t="shared" si="2"/>
        <v>#DIV/0!</v>
      </c>
      <c r="J21" s="195" t="e">
        <f t="shared" si="3"/>
        <v>#DIV/0!</v>
      </c>
    </row>
    <row r="22" spans="1:10" x14ac:dyDescent="0.25">
      <c r="A22" s="125" t="s">
        <v>281</v>
      </c>
      <c r="B22" s="135">
        <v>13833.47</v>
      </c>
      <c r="C22" s="126">
        <v>9477</v>
      </c>
      <c r="D22" s="122">
        <v>14800</v>
      </c>
      <c r="E22" s="122"/>
      <c r="F22" s="122">
        <v>9361.17</v>
      </c>
      <c r="G22" s="122">
        <f t="shared" si="0"/>
        <v>0</v>
      </c>
      <c r="H22" s="122">
        <f t="shared" si="1"/>
        <v>0</v>
      </c>
      <c r="I22" s="195">
        <f t="shared" si="2"/>
        <v>67.670439882401169</v>
      </c>
      <c r="J22" s="195">
        <f t="shared" si="3"/>
        <v>63.251148648648645</v>
      </c>
    </row>
    <row r="23" spans="1:10" x14ac:dyDescent="0.25">
      <c r="A23" s="127" t="s">
        <v>285</v>
      </c>
      <c r="B23" s="135">
        <v>14169.33</v>
      </c>
      <c r="C23" s="126">
        <v>9477</v>
      </c>
      <c r="D23" s="122">
        <v>14800</v>
      </c>
      <c r="E23" s="122"/>
      <c r="F23" s="122">
        <v>9361.17</v>
      </c>
      <c r="G23" s="122">
        <f t="shared" si="0"/>
        <v>0</v>
      </c>
      <c r="H23" s="122">
        <f t="shared" si="1"/>
        <v>0</v>
      </c>
      <c r="I23" s="195">
        <f t="shared" si="2"/>
        <v>66.066426570628252</v>
      </c>
      <c r="J23" s="195">
        <f t="shared" si="3"/>
        <v>63.251148648648645</v>
      </c>
    </row>
    <row r="24" spans="1:10" x14ac:dyDescent="0.25">
      <c r="A24" s="127" t="s">
        <v>283</v>
      </c>
      <c r="B24" s="135">
        <f>B22-B23</f>
        <v>-335.86000000000058</v>
      </c>
      <c r="C24" s="126">
        <f t="shared" ref="C24:F24" si="6">C22-C23</f>
        <v>0</v>
      </c>
      <c r="D24" s="126">
        <f t="shared" si="6"/>
        <v>0</v>
      </c>
      <c r="E24" s="126">
        <f t="shared" si="6"/>
        <v>0</v>
      </c>
      <c r="F24" s="126">
        <f t="shared" si="6"/>
        <v>0</v>
      </c>
      <c r="G24" s="122">
        <f t="shared" si="0"/>
        <v>0</v>
      </c>
      <c r="H24" s="122"/>
      <c r="I24" s="195">
        <f t="shared" si="2"/>
        <v>0</v>
      </c>
      <c r="J24" s="195" t="e">
        <f t="shared" si="3"/>
        <v>#DIV/0!</v>
      </c>
    </row>
    <row r="25" spans="1:10" x14ac:dyDescent="0.25">
      <c r="A25" s="73" t="s">
        <v>293</v>
      </c>
      <c r="B25" s="135"/>
      <c r="C25" s="126"/>
      <c r="D25" s="126"/>
      <c r="E25" s="88"/>
      <c r="F25" s="88"/>
      <c r="G25" s="122"/>
      <c r="H25" s="122"/>
      <c r="I25" s="195" t="e">
        <f t="shared" si="2"/>
        <v>#DIV/0!</v>
      </c>
      <c r="J25" s="195" t="e">
        <f t="shared" si="3"/>
        <v>#DIV/0!</v>
      </c>
    </row>
    <row r="26" spans="1:10" x14ac:dyDescent="0.25">
      <c r="A26" s="124" t="s">
        <v>284</v>
      </c>
      <c r="B26" s="135">
        <v>3332.04</v>
      </c>
      <c r="C26" s="126">
        <v>3315</v>
      </c>
      <c r="D26" s="126">
        <v>2996.18</v>
      </c>
      <c r="E26" s="126"/>
      <c r="F26" s="126">
        <v>2996.18</v>
      </c>
      <c r="G26" s="122">
        <f t="shared" si="0"/>
        <v>0</v>
      </c>
      <c r="H26" s="122">
        <f t="shared" si="1"/>
        <v>0</v>
      </c>
      <c r="I26" s="195">
        <f t="shared" si="2"/>
        <v>89.920289072160003</v>
      </c>
      <c r="J26" s="195">
        <f t="shared" si="3"/>
        <v>100</v>
      </c>
    </row>
    <row r="27" spans="1:10" x14ac:dyDescent="0.25">
      <c r="A27" s="127" t="s">
        <v>285</v>
      </c>
      <c r="B27" s="135">
        <v>-335.86</v>
      </c>
      <c r="C27" s="126">
        <v>3315</v>
      </c>
      <c r="D27" s="126">
        <v>2996.18</v>
      </c>
      <c r="E27" s="126"/>
      <c r="F27" s="126">
        <v>1837.49</v>
      </c>
      <c r="G27" s="126">
        <v>0</v>
      </c>
      <c r="H27" s="122">
        <f t="shared" si="1"/>
        <v>0</v>
      </c>
      <c r="I27" s="195">
        <f t="shared" si="2"/>
        <v>-547.0999821354136</v>
      </c>
      <c r="J27" s="195">
        <f t="shared" si="3"/>
        <v>61.327757344351809</v>
      </c>
    </row>
    <row r="28" spans="1:10" x14ac:dyDescent="0.25">
      <c r="A28" s="127" t="s">
        <v>283</v>
      </c>
      <c r="B28" s="135">
        <f>B26+B27</f>
        <v>2996.18</v>
      </c>
      <c r="C28" s="126">
        <f>C26-C27</f>
        <v>0</v>
      </c>
      <c r="D28" s="126">
        <f t="shared" ref="D28:F28" si="7">D26-D27</f>
        <v>0</v>
      </c>
      <c r="E28" s="126">
        <f t="shared" si="7"/>
        <v>0</v>
      </c>
      <c r="F28" s="126">
        <f t="shared" si="7"/>
        <v>1158.6899999999998</v>
      </c>
      <c r="G28" s="122">
        <f t="shared" si="0"/>
        <v>0</v>
      </c>
      <c r="H28" s="122"/>
      <c r="I28" s="195">
        <f t="shared" si="2"/>
        <v>38.672242655648184</v>
      </c>
      <c r="J28" s="195" t="e">
        <f t="shared" si="3"/>
        <v>#DIV/0!</v>
      </c>
    </row>
    <row r="29" spans="1:10" x14ac:dyDescent="0.25">
      <c r="A29" s="127"/>
      <c r="B29" s="135"/>
      <c r="C29" s="126"/>
      <c r="D29" s="126"/>
      <c r="E29" s="88"/>
      <c r="F29" s="88"/>
      <c r="G29" s="122"/>
      <c r="H29" s="122"/>
      <c r="I29" s="195" t="e">
        <f t="shared" si="2"/>
        <v>#DIV/0!</v>
      </c>
      <c r="J29" s="195" t="e">
        <f t="shared" si="3"/>
        <v>#DIV/0!</v>
      </c>
    </row>
    <row r="30" spans="1:10" x14ac:dyDescent="0.25">
      <c r="A30" s="128" t="s">
        <v>227</v>
      </c>
      <c r="B30" s="135"/>
      <c r="C30" s="126"/>
      <c r="D30" s="126"/>
      <c r="E30" s="88"/>
      <c r="F30" s="88"/>
      <c r="G30" s="122"/>
      <c r="H30" s="122"/>
      <c r="I30" s="195" t="e">
        <f t="shared" si="2"/>
        <v>#DIV/0!</v>
      </c>
      <c r="J30" s="195" t="e">
        <f t="shared" si="3"/>
        <v>#DIV/0!</v>
      </c>
    </row>
    <row r="31" spans="1:10" x14ac:dyDescent="0.25">
      <c r="A31" s="129" t="s">
        <v>294</v>
      </c>
      <c r="B31" s="135"/>
      <c r="C31" s="126"/>
      <c r="D31" s="126"/>
      <c r="E31" s="88"/>
      <c r="F31" s="88"/>
      <c r="G31" s="122"/>
      <c r="H31" s="122"/>
      <c r="I31" s="195" t="e">
        <f t="shared" si="2"/>
        <v>#DIV/0!</v>
      </c>
      <c r="J31" s="195" t="e">
        <f t="shared" si="3"/>
        <v>#DIV/0!</v>
      </c>
    </row>
    <row r="32" spans="1:10" x14ac:dyDescent="0.25">
      <c r="A32" s="127" t="s">
        <v>281</v>
      </c>
      <c r="B32" s="135">
        <v>1297.07</v>
      </c>
      <c r="C32" s="126">
        <v>1130</v>
      </c>
      <c r="D32" s="122">
        <v>1500</v>
      </c>
      <c r="E32" s="122"/>
      <c r="F32" s="122">
        <v>1259.0999999999999</v>
      </c>
      <c r="G32" s="122">
        <f t="shared" si="0"/>
        <v>0</v>
      </c>
      <c r="H32" s="122">
        <f t="shared" si="1"/>
        <v>0</v>
      </c>
      <c r="I32" s="195">
        <f t="shared" si="2"/>
        <v>97.072632934228693</v>
      </c>
      <c r="J32" s="195">
        <f t="shared" si="3"/>
        <v>83.94</v>
      </c>
    </row>
    <row r="33" spans="1:10" x14ac:dyDescent="0.25">
      <c r="A33" s="127" t="s">
        <v>285</v>
      </c>
      <c r="B33" s="135">
        <v>3496.92</v>
      </c>
      <c r="C33" s="126">
        <v>1130</v>
      </c>
      <c r="D33" s="122">
        <v>1500</v>
      </c>
      <c r="E33" s="122"/>
      <c r="F33" s="122">
        <v>1007.28</v>
      </c>
      <c r="G33" s="122">
        <f t="shared" si="0"/>
        <v>0</v>
      </c>
      <c r="H33" s="122">
        <f t="shared" si="1"/>
        <v>0</v>
      </c>
      <c r="I33" s="195">
        <f t="shared" si="2"/>
        <v>28.804776774990557</v>
      </c>
      <c r="J33" s="195">
        <f t="shared" si="3"/>
        <v>67.152000000000001</v>
      </c>
    </row>
    <row r="34" spans="1:10" x14ac:dyDescent="0.25">
      <c r="A34" s="127" t="s">
        <v>283</v>
      </c>
      <c r="B34" s="135">
        <f>B32-B33</f>
        <v>-2199.8500000000004</v>
      </c>
      <c r="C34" s="126">
        <f t="shared" ref="C34:F34" si="8">C32-C33</f>
        <v>0</v>
      </c>
      <c r="D34" s="126">
        <f t="shared" si="8"/>
        <v>0</v>
      </c>
      <c r="E34" s="126">
        <f t="shared" si="8"/>
        <v>0</v>
      </c>
      <c r="F34" s="126">
        <f t="shared" si="8"/>
        <v>251.81999999999994</v>
      </c>
      <c r="G34" s="122">
        <f t="shared" si="0"/>
        <v>0</v>
      </c>
      <c r="H34" s="122">
        <v>0</v>
      </c>
      <c r="I34" s="195">
        <f t="shared" si="2"/>
        <v>-11.447144123462959</v>
      </c>
      <c r="J34" s="195" t="e">
        <f t="shared" si="3"/>
        <v>#DIV/0!</v>
      </c>
    </row>
    <row r="35" spans="1:10" x14ac:dyDescent="0.25">
      <c r="A35" s="73" t="s">
        <v>295</v>
      </c>
      <c r="B35" s="135"/>
      <c r="C35" s="126"/>
      <c r="D35" s="122"/>
      <c r="E35" s="138"/>
      <c r="F35" s="138"/>
      <c r="G35" s="122"/>
      <c r="H35" s="122"/>
      <c r="I35" s="195" t="e">
        <f t="shared" si="2"/>
        <v>#DIV/0!</v>
      </c>
      <c r="J35" s="195" t="e">
        <f t="shared" si="3"/>
        <v>#DIV/0!</v>
      </c>
    </row>
    <row r="36" spans="1:10" x14ac:dyDescent="0.25">
      <c r="A36" s="124" t="s">
        <v>284</v>
      </c>
      <c r="B36" s="135">
        <v>2452.21</v>
      </c>
      <c r="C36" s="126">
        <v>2000</v>
      </c>
      <c r="D36" s="122">
        <v>252.36</v>
      </c>
      <c r="E36" s="122"/>
      <c r="F36" s="122">
        <v>252.36</v>
      </c>
      <c r="G36" s="122">
        <f>E36/B36*100</f>
        <v>0</v>
      </c>
      <c r="H36" s="122">
        <f>E36/C36*100</f>
        <v>0</v>
      </c>
      <c r="I36" s="195">
        <f t="shared" si="2"/>
        <v>10.291125148335583</v>
      </c>
      <c r="J36" s="195">
        <f t="shared" si="3"/>
        <v>100</v>
      </c>
    </row>
    <row r="37" spans="1:10" x14ac:dyDescent="0.25">
      <c r="A37" s="127" t="s">
        <v>285</v>
      </c>
      <c r="B37" s="135">
        <v>-2199.85</v>
      </c>
      <c r="C37" s="126">
        <v>2000</v>
      </c>
      <c r="D37" s="122">
        <v>252.36</v>
      </c>
      <c r="E37" s="122"/>
      <c r="F37" s="122">
        <v>252.36</v>
      </c>
      <c r="G37" s="122">
        <f>E37/B37*100</f>
        <v>0</v>
      </c>
      <c r="H37" s="122">
        <f t="shared" ref="H37" si="9">E37/C37*100</f>
        <v>0</v>
      </c>
      <c r="I37" s="195">
        <f t="shared" si="2"/>
        <v>-11.471691251676251</v>
      </c>
      <c r="J37" s="195">
        <f t="shared" si="3"/>
        <v>100</v>
      </c>
    </row>
    <row r="38" spans="1:10" x14ac:dyDescent="0.25">
      <c r="A38" s="127" t="s">
        <v>283</v>
      </c>
      <c r="B38" s="139">
        <f>B36+B37</f>
        <v>252.36000000000013</v>
      </c>
      <c r="C38" s="138">
        <f t="shared" ref="C38:F38" si="10">C36-C37</f>
        <v>0</v>
      </c>
      <c r="D38" s="138">
        <f t="shared" si="10"/>
        <v>0</v>
      </c>
      <c r="E38" s="138">
        <f t="shared" si="10"/>
        <v>0</v>
      </c>
      <c r="F38" s="138">
        <f t="shared" si="10"/>
        <v>0</v>
      </c>
      <c r="G38" s="122">
        <f t="shared" ref="G38" si="11">E38/B38*100</f>
        <v>0</v>
      </c>
      <c r="H38" s="122"/>
      <c r="I38" s="195">
        <f t="shared" si="2"/>
        <v>0</v>
      </c>
      <c r="J38" s="195" t="e">
        <f t="shared" si="3"/>
        <v>#DIV/0!</v>
      </c>
    </row>
    <row r="39" spans="1:10" x14ac:dyDescent="0.25">
      <c r="A39" s="128" t="s">
        <v>286</v>
      </c>
      <c r="B39" s="135"/>
      <c r="C39" s="126"/>
      <c r="D39" s="126"/>
      <c r="E39" s="88"/>
      <c r="F39" s="88"/>
      <c r="G39" s="122"/>
      <c r="H39" s="122"/>
      <c r="I39" s="195" t="e">
        <f t="shared" si="2"/>
        <v>#DIV/0!</v>
      </c>
      <c r="J39" s="195" t="e">
        <f t="shared" si="3"/>
        <v>#DIV/0!</v>
      </c>
    </row>
    <row r="40" spans="1:10" x14ac:dyDescent="0.25">
      <c r="A40" s="130" t="s">
        <v>296</v>
      </c>
      <c r="B40" s="126"/>
      <c r="C40" s="126"/>
      <c r="D40" s="126"/>
      <c r="E40" s="88"/>
      <c r="F40" s="88"/>
      <c r="G40" s="122"/>
      <c r="H40" s="122"/>
      <c r="I40" s="195" t="e">
        <f t="shared" si="2"/>
        <v>#DIV/0!</v>
      </c>
      <c r="J40" s="195" t="e">
        <f t="shared" si="3"/>
        <v>#DIV/0!</v>
      </c>
    </row>
    <row r="41" spans="1:10" x14ac:dyDescent="0.25">
      <c r="A41" s="127" t="s">
        <v>281</v>
      </c>
      <c r="B41" s="135">
        <v>45091.79</v>
      </c>
      <c r="C41" s="126">
        <v>149592</v>
      </c>
      <c r="D41" s="122">
        <v>56850</v>
      </c>
      <c r="E41" s="122"/>
      <c r="F41" s="122">
        <v>47612.03</v>
      </c>
      <c r="G41" s="122">
        <f t="shared" si="0"/>
        <v>0</v>
      </c>
      <c r="H41" s="122">
        <f t="shared" si="1"/>
        <v>0</v>
      </c>
      <c r="I41" s="195">
        <f t="shared" si="2"/>
        <v>105.58913274456391</v>
      </c>
      <c r="J41" s="195">
        <f t="shared" si="3"/>
        <v>83.750272647317502</v>
      </c>
    </row>
    <row r="42" spans="1:10" x14ac:dyDescent="0.25">
      <c r="A42" s="127" t="s">
        <v>285</v>
      </c>
      <c r="B42" s="135">
        <v>46176.92</v>
      </c>
      <c r="C42" s="126">
        <v>149592</v>
      </c>
      <c r="D42" s="122">
        <v>56850</v>
      </c>
      <c r="E42" s="122"/>
      <c r="F42" s="122">
        <v>47436.67</v>
      </c>
      <c r="G42" s="122">
        <f t="shared" si="0"/>
        <v>0</v>
      </c>
      <c r="H42" s="122">
        <f t="shared" si="1"/>
        <v>0</v>
      </c>
      <c r="I42" s="195">
        <f t="shared" si="2"/>
        <v>102.72809446797231</v>
      </c>
      <c r="J42" s="195">
        <f t="shared" si="3"/>
        <v>83.441811785400176</v>
      </c>
    </row>
    <row r="43" spans="1:10" x14ac:dyDescent="0.25">
      <c r="A43" s="127" t="s">
        <v>283</v>
      </c>
      <c r="B43" s="135">
        <f>B41-B42</f>
        <v>-1085.1299999999974</v>
      </c>
      <c r="C43" s="126">
        <f t="shared" ref="C43:F43" si="12">C41-C42</f>
        <v>0</v>
      </c>
      <c r="D43" s="126">
        <f t="shared" si="12"/>
        <v>0</v>
      </c>
      <c r="E43" s="126">
        <f t="shared" si="12"/>
        <v>0</v>
      </c>
      <c r="F43" s="126">
        <f t="shared" si="12"/>
        <v>175.36000000000058</v>
      </c>
      <c r="G43" s="122">
        <v>0</v>
      </c>
      <c r="H43" s="122">
        <v>0</v>
      </c>
      <c r="I43" s="195">
        <f t="shared" si="2"/>
        <v>-16.160275727332301</v>
      </c>
      <c r="J43" s="195" t="e">
        <f t="shared" si="3"/>
        <v>#DIV/0!</v>
      </c>
    </row>
    <row r="44" spans="1:10" x14ac:dyDescent="0.25">
      <c r="A44" s="130" t="s">
        <v>297</v>
      </c>
      <c r="B44" s="126"/>
      <c r="C44" s="126"/>
      <c r="D44" s="122"/>
      <c r="E44" s="138"/>
      <c r="F44" s="138"/>
      <c r="G44" s="122"/>
      <c r="H44" s="122"/>
      <c r="I44" s="195" t="e">
        <f t="shared" si="2"/>
        <v>#DIV/0!</v>
      </c>
      <c r="J44" s="195" t="e">
        <f t="shared" si="3"/>
        <v>#DIV/0!</v>
      </c>
    </row>
    <row r="45" spans="1:10" x14ac:dyDescent="0.25">
      <c r="A45" s="124" t="s">
        <v>284</v>
      </c>
      <c r="B45" s="126">
        <v>5242.84</v>
      </c>
      <c r="C45" s="126">
        <v>1328</v>
      </c>
      <c r="D45" s="122">
        <v>4157.71</v>
      </c>
      <c r="E45" s="122"/>
      <c r="F45" s="122">
        <v>4157.71</v>
      </c>
      <c r="G45" s="122">
        <v>0</v>
      </c>
      <c r="H45" s="122">
        <v>0</v>
      </c>
      <c r="I45" s="195">
        <f t="shared" si="2"/>
        <v>79.302629872359248</v>
      </c>
      <c r="J45" s="195">
        <f t="shared" si="3"/>
        <v>100</v>
      </c>
    </row>
    <row r="46" spans="1:10" x14ac:dyDescent="0.25">
      <c r="A46" s="124" t="s">
        <v>287</v>
      </c>
      <c r="B46" s="126"/>
      <c r="C46" s="126"/>
      <c r="D46" s="122"/>
      <c r="E46" s="138">
        <v>0</v>
      </c>
      <c r="F46" s="138"/>
      <c r="G46" s="122" t="e">
        <f t="shared" si="0"/>
        <v>#DIV/0!</v>
      </c>
      <c r="H46" s="122">
        <v>0</v>
      </c>
      <c r="I46" s="195" t="e">
        <f t="shared" si="2"/>
        <v>#DIV/0!</v>
      </c>
      <c r="J46" s="195" t="e">
        <f t="shared" si="3"/>
        <v>#DIV/0!</v>
      </c>
    </row>
    <row r="47" spans="1:10" x14ac:dyDescent="0.25">
      <c r="A47" s="127" t="s">
        <v>285</v>
      </c>
      <c r="B47" s="126">
        <v>-1085.1300000000001</v>
      </c>
      <c r="C47" s="126">
        <v>1328</v>
      </c>
      <c r="D47" s="122">
        <v>4157.71</v>
      </c>
      <c r="E47" s="122"/>
      <c r="F47" s="122">
        <v>4157.71</v>
      </c>
      <c r="G47" s="122">
        <v>0</v>
      </c>
      <c r="H47" s="122">
        <v>0</v>
      </c>
      <c r="I47" s="195">
        <f t="shared" si="2"/>
        <v>-383.15317058785581</v>
      </c>
      <c r="J47" s="195">
        <f t="shared" si="3"/>
        <v>100</v>
      </c>
    </row>
    <row r="48" spans="1:10" x14ac:dyDescent="0.25">
      <c r="A48" s="127" t="s">
        <v>283</v>
      </c>
      <c r="B48" s="138">
        <f>B45+B47</f>
        <v>4157.71</v>
      </c>
      <c r="C48" s="138">
        <f>C45-C47</f>
        <v>0</v>
      </c>
      <c r="D48" s="138">
        <f t="shared" ref="D48:F48" si="13">D45-D47</f>
        <v>0</v>
      </c>
      <c r="E48" s="138">
        <f t="shared" si="13"/>
        <v>0</v>
      </c>
      <c r="F48" s="138">
        <f t="shared" si="13"/>
        <v>0</v>
      </c>
      <c r="G48" s="122">
        <v>0</v>
      </c>
      <c r="H48" s="122">
        <v>0</v>
      </c>
      <c r="I48" s="195">
        <f t="shared" si="2"/>
        <v>0</v>
      </c>
      <c r="J48" s="195" t="e">
        <f t="shared" si="3"/>
        <v>#DIV/0!</v>
      </c>
    </row>
    <row r="49" spans="1:10" x14ac:dyDescent="0.25">
      <c r="A49" s="128" t="s">
        <v>226</v>
      </c>
      <c r="B49" s="126"/>
      <c r="C49" s="126"/>
      <c r="D49" s="126"/>
      <c r="E49" s="88"/>
      <c r="F49" s="88"/>
      <c r="G49" s="122"/>
      <c r="H49" s="122"/>
      <c r="I49" s="195" t="e">
        <f t="shared" si="2"/>
        <v>#DIV/0!</v>
      </c>
      <c r="J49" s="195" t="e">
        <f t="shared" si="3"/>
        <v>#DIV/0!</v>
      </c>
    </row>
    <row r="50" spans="1:10" x14ac:dyDescent="0.25">
      <c r="A50" s="130" t="s">
        <v>305</v>
      </c>
      <c r="B50" s="126"/>
      <c r="C50" s="126"/>
      <c r="D50" s="126"/>
      <c r="E50" s="88"/>
      <c r="F50" s="88"/>
      <c r="G50" s="122"/>
      <c r="H50" s="122"/>
      <c r="I50" s="195" t="e">
        <f t="shared" si="2"/>
        <v>#DIV/0!</v>
      </c>
      <c r="J50" s="195" t="e">
        <f t="shared" si="3"/>
        <v>#DIV/0!</v>
      </c>
    </row>
    <row r="51" spans="1:10" x14ac:dyDescent="0.25">
      <c r="A51" s="127" t="s">
        <v>281</v>
      </c>
      <c r="B51" s="126">
        <v>1984410.33</v>
      </c>
      <c r="C51" s="126">
        <v>1905995</v>
      </c>
      <c r="D51" s="122">
        <v>2529756.1</v>
      </c>
      <c r="E51" s="122"/>
      <c r="F51" s="122">
        <v>2459485.91</v>
      </c>
      <c r="G51" s="122">
        <f t="shared" si="0"/>
        <v>0</v>
      </c>
      <c r="H51" s="122">
        <f t="shared" si="1"/>
        <v>0</v>
      </c>
      <c r="I51" s="195">
        <f t="shared" si="2"/>
        <v>123.94039039294861</v>
      </c>
      <c r="J51" s="195">
        <f t="shared" si="3"/>
        <v>97.222254350923393</v>
      </c>
    </row>
    <row r="52" spans="1:10" x14ac:dyDescent="0.25">
      <c r="A52" s="127" t="s">
        <v>285</v>
      </c>
      <c r="B52" s="138">
        <v>1995256.43</v>
      </c>
      <c r="C52" s="138">
        <v>1905995</v>
      </c>
      <c r="D52" s="138">
        <v>2529756.1</v>
      </c>
      <c r="E52" s="138"/>
      <c r="F52" s="138">
        <v>2461861.34</v>
      </c>
      <c r="G52" s="122">
        <f t="shared" si="0"/>
        <v>0</v>
      </c>
      <c r="H52" s="122">
        <f t="shared" si="1"/>
        <v>0</v>
      </c>
      <c r="I52" s="195">
        <f t="shared" si="2"/>
        <v>123.38571137946414</v>
      </c>
      <c r="J52" s="195">
        <f t="shared" si="3"/>
        <v>97.316153916972453</v>
      </c>
    </row>
    <row r="53" spans="1:10" x14ac:dyDescent="0.25">
      <c r="A53" s="127" t="s">
        <v>283</v>
      </c>
      <c r="B53" s="138">
        <f>B51-B52</f>
        <v>-10846.09999999986</v>
      </c>
      <c r="C53" s="138">
        <f t="shared" ref="C53:E53" si="14">C51-C52</f>
        <v>0</v>
      </c>
      <c r="D53" s="138">
        <f t="shared" si="14"/>
        <v>0</v>
      </c>
      <c r="E53" s="138">
        <f t="shared" si="14"/>
        <v>0</v>
      </c>
      <c r="F53" s="138">
        <f>F51-F52</f>
        <v>-2375.429999999702</v>
      </c>
      <c r="G53" s="122">
        <f t="shared" si="0"/>
        <v>0</v>
      </c>
      <c r="H53" s="122">
        <v>0</v>
      </c>
      <c r="I53" s="195">
        <f t="shared" si="2"/>
        <v>21.901236389114359</v>
      </c>
      <c r="J53" s="195" t="e">
        <f t="shared" si="3"/>
        <v>#DIV/0!</v>
      </c>
    </row>
    <row r="54" spans="1:10" ht="15.6" customHeight="1" x14ac:dyDescent="0.25">
      <c r="A54" s="130" t="s">
        <v>313</v>
      </c>
      <c r="B54" s="126"/>
      <c r="C54" s="126"/>
      <c r="D54" s="122"/>
      <c r="E54" s="138"/>
      <c r="F54" s="138"/>
      <c r="G54" s="122"/>
      <c r="H54" s="122"/>
      <c r="I54" s="195" t="e">
        <f t="shared" si="2"/>
        <v>#DIV/0!</v>
      </c>
      <c r="J54" s="195" t="e">
        <f t="shared" si="3"/>
        <v>#DIV/0!</v>
      </c>
    </row>
    <row r="55" spans="1:10" x14ac:dyDescent="0.25">
      <c r="A55" s="124" t="s">
        <v>287</v>
      </c>
      <c r="B55" s="126"/>
      <c r="C55" s="126">
        <v>0</v>
      </c>
      <c r="D55" s="122">
        <v>-11846.1</v>
      </c>
      <c r="E55" s="138">
        <v>0</v>
      </c>
      <c r="F55" s="138">
        <v>-11846.1</v>
      </c>
      <c r="G55" s="122" t="e">
        <f t="shared" si="0"/>
        <v>#DIV/0!</v>
      </c>
      <c r="H55" s="122">
        <v>0</v>
      </c>
      <c r="I55" s="195" t="e">
        <f t="shared" si="2"/>
        <v>#DIV/0!</v>
      </c>
      <c r="J55" s="195">
        <f t="shared" si="3"/>
        <v>100</v>
      </c>
    </row>
    <row r="56" spans="1:10" x14ac:dyDescent="0.25">
      <c r="A56" s="127" t="s">
        <v>285</v>
      </c>
      <c r="B56" s="126">
        <v>0</v>
      </c>
      <c r="C56" s="126">
        <v>0</v>
      </c>
      <c r="D56" s="122">
        <v>1000</v>
      </c>
      <c r="E56" s="138">
        <v>0</v>
      </c>
      <c r="F56" s="138">
        <v>11846.1</v>
      </c>
      <c r="G56" s="122">
        <v>0</v>
      </c>
      <c r="H56" s="122">
        <v>0</v>
      </c>
      <c r="I56" s="195" t="e">
        <f t="shared" si="2"/>
        <v>#DIV/0!</v>
      </c>
      <c r="J56" s="195">
        <f t="shared" si="3"/>
        <v>1184.6099999999999</v>
      </c>
    </row>
    <row r="57" spans="1:10" x14ac:dyDescent="0.25">
      <c r="A57" s="127" t="s">
        <v>281</v>
      </c>
      <c r="B57" s="126"/>
      <c r="C57" s="126"/>
      <c r="D57" s="122">
        <f>D55+D56</f>
        <v>-10846.1</v>
      </c>
      <c r="E57" s="138"/>
      <c r="F57" s="138"/>
      <c r="G57" s="122"/>
      <c r="H57" s="122"/>
      <c r="I57" s="195" t="e">
        <f t="shared" si="2"/>
        <v>#DIV/0!</v>
      </c>
      <c r="J57" s="195">
        <f t="shared" si="3"/>
        <v>0</v>
      </c>
    </row>
    <row r="58" spans="1:10" x14ac:dyDescent="0.25">
      <c r="A58" s="127" t="s">
        <v>283</v>
      </c>
      <c r="B58" s="138">
        <f>B55-B56</f>
        <v>0</v>
      </c>
      <c r="C58" s="138">
        <f>C55-C56</f>
        <v>0</v>
      </c>
      <c r="D58" s="138"/>
      <c r="E58" s="138">
        <f>E55-E56</f>
        <v>0</v>
      </c>
      <c r="F58" s="138">
        <f>F55+F56</f>
        <v>0</v>
      </c>
      <c r="G58" s="122" t="e">
        <f t="shared" si="0"/>
        <v>#DIV/0!</v>
      </c>
      <c r="H58" s="122">
        <v>0</v>
      </c>
      <c r="I58" s="195" t="e">
        <f t="shared" si="2"/>
        <v>#DIV/0!</v>
      </c>
      <c r="J58" s="195" t="e">
        <f t="shared" si="3"/>
        <v>#DIV/0!</v>
      </c>
    </row>
    <row r="59" spans="1:10" x14ac:dyDescent="0.25">
      <c r="A59" s="124" t="s">
        <v>284</v>
      </c>
      <c r="B59" s="138">
        <v>91.93</v>
      </c>
      <c r="C59" s="138"/>
      <c r="D59" s="138"/>
      <c r="E59" s="138"/>
      <c r="F59" s="138">
        <v>1000</v>
      </c>
      <c r="G59" s="122"/>
      <c r="H59" s="122"/>
      <c r="I59" s="195">
        <f t="shared" si="2"/>
        <v>1087.7841836179703</v>
      </c>
      <c r="J59" s="195" t="e">
        <f t="shared" si="3"/>
        <v>#DIV/0!</v>
      </c>
    </row>
    <row r="60" spans="1:10" x14ac:dyDescent="0.25">
      <c r="A60" s="127" t="s">
        <v>285</v>
      </c>
      <c r="B60" s="138">
        <v>-91.93</v>
      </c>
      <c r="C60" s="138"/>
      <c r="D60" s="138"/>
      <c r="E60" s="138"/>
      <c r="F60" s="138">
        <v>1000</v>
      </c>
      <c r="G60" s="122"/>
      <c r="H60" s="122"/>
      <c r="I60" s="195">
        <f t="shared" si="2"/>
        <v>-1087.7841836179703</v>
      </c>
      <c r="J60" s="195" t="e">
        <f t="shared" si="3"/>
        <v>#DIV/0!</v>
      </c>
    </row>
    <row r="61" spans="1:10" x14ac:dyDescent="0.25">
      <c r="A61" s="127" t="s">
        <v>283</v>
      </c>
      <c r="B61" s="138">
        <f>B59+B60</f>
        <v>0</v>
      </c>
      <c r="C61" s="138"/>
      <c r="D61" s="138"/>
      <c r="E61" s="138"/>
      <c r="F61" s="138">
        <f>F59-F60</f>
        <v>0</v>
      </c>
      <c r="G61" s="122"/>
      <c r="H61" s="122"/>
      <c r="I61" s="195" t="e">
        <f t="shared" si="2"/>
        <v>#DIV/0!</v>
      </c>
      <c r="J61" s="195" t="e">
        <f t="shared" si="3"/>
        <v>#DIV/0!</v>
      </c>
    </row>
    <row r="62" spans="1:10" x14ac:dyDescent="0.25">
      <c r="A62" s="73" t="s">
        <v>299</v>
      </c>
      <c r="B62" s="138"/>
      <c r="C62" s="138"/>
      <c r="D62" s="138"/>
      <c r="E62" s="138"/>
      <c r="F62" s="138"/>
      <c r="G62" s="122"/>
      <c r="H62" s="122"/>
      <c r="I62" s="195" t="e">
        <f t="shared" si="2"/>
        <v>#DIV/0!</v>
      </c>
      <c r="J62" s="195" t="e">
        <f t="shared" si="3"/>
        <v>#DIV/0!</v>
      </c>
    </row>
    <row r="63" spans="1:10" x14ac:dyDescent="0.25">
      <c r="A63" s="127" t="s">
        <v>281</v>
      </c>
      <c r="B63" s="126">
        <v>106548.16</v>
      </c>
      <c r="C63" s="126"/>
      <c r="D63" s="122">
        <v>157000</v>
      </c>
      <c r="E63" s="122"/>
      <c r="F63" s="122">
        <v>156896.51999999999</v>
      </c>
      <c r="G63" s="122">
        <f t="shared" si="0"/>
        <v>0</v>
      </c>
      <c r="H63" s="122">
        <v>0</v>
      </c>
      <c r="I63" s="195">
        <f t="shared" si="2"/>
        <v>147.25408679042417</v>
      </c>
      <c r="J63" s="195">
        <f t="shared" si="3"/>
        <v>99.93408917197452</v>
      </c>
    </row>
    <row r="64" spans="1:10" x14ac:dyDescent="0.25">
      <c r="A64" s="127" t="s">
        <v>285</v>
      </c>
      <c r="B64" s="126">
        <v>106548.16</v>
      </c>
      <c r="C64" s="126"/>
      <c r="D64" s="122">
        <v>157000</v>
      </c>
      <c r="E64" s="138"/>
      <c r="F64" s="138">
        <v>156896.51999999999</v>
      </c>
      <c r="G64" s="122">
        <f t="shared" si="0"/>
        <v>0</v>
      </c>
      <c r="H64" s="122">
        <v>0</v>
      </c>
      <c r="I64" s="195">
        <f t="shared" si="2"/>
        <v>147.25408679042417</v>
      </c>
      <c r="J64" s="195">
        <f t="shared" si="3"/>
        <v>99.93408917197452</v>
      </c>
    </row>
    <row r="65" spans="1:11" x14ac:dyDescent="0.25">
      <c r="A65" s="127" t="s">
        <v>283</v>
      </c>
      <c r="B65" s="126">
        <f>B63-B64</f>
        <v>0</v>
      </c>
      <c r="C65" s="126">
        <f t="shared" ref="C65:E65" si="15">C63-C64</f>
        <v>0</v>
      </c>
      <c r="D65" s="126"/>
      <c r="E65" s="88">
        <f t="shared" si="15"/>
        <v>0</v>
      </c>
      <c r="F65" s="88">
        <f>F63-F64</f>
        <v>0</v>
      </c>
      <c r="G65" s="122">
        <v>0</v>
      </c>
      <c r="H65" s="122">
        <v>0</v>
      </c>
      <c r="I65" s="195" t="e">
        <f t="shared" si="2"/>
        <v>#DIV/0!</v>
      </c>
      <c r="J65" s="195" t="e">
        <f t="shared" si="3"/>
        <v>#DIV/0!</v>
      </c>
    </row>
    <row r="66" spans="1:11" x14ac:dyDescent="0.25">
      <c r="A66" s="130" t="s">
        <v>298</v>
      </c>
      <c r="B66" s="126"/>
      <c r="C66" s="126"/>
      <c r="D66" s="122"/>
      <c r="E66" s="138"/>
      <c r="F66" s="138"/>
      <c r="G66" s="122"/>
      <c r="H66" s="122"/>
      <c r="I66" s="195" t="e">
        <f t="shared" si="2"/>
        <v>#DIV/0!</v>
      </c>
      <c r="J66" s="195" t="e">
        <f t="shared" si="3"/>
        <v>#DIV/0!</v>
      </c>
    </row>
    <row r="67" spans="1:11" x14ac:dyDescent="0.25">
      <c r="A67" s="124" t="s">
        <v>284</v>
      </c>
      <c r="B67" s="126">
        <v>0</v>
      </c>
      <c r="C67" s="126">
        <v>0</v>
      </c>
      <c r="D67" s="122"/>
      <c r="E67" s="138">
        <v>0</v>
      </c>
      <c r="F67" s="138"/>
      <c r="G67" s="122">
        <v>0</v>
      </c>
      <c r="H67" s="122">
        <v>0</v>
      </c>
      <c r="I67" s="195" t="e">
        <f t="shared" si="2"/>
        <v>#DIV/0!</v>
      </c>
      <c r="J67" s="195" t="e">
        <f t="shared" si="3"/>
        <v>#DIV/0!</v>
      </c>
    </row>
    <row r="68" spans="1:11" x14ac:dyDescent="0.25">
      <c r="A68" s="127" t="s">
        <v>285</v>
      </c>
      <c r="B68" s="126">
        <v>0</v>
      </c>
      <c r="C68" s="126">
        <v>0</v>
      </c>
      <c r="D68" s="122"/>
      <c r="E68" s="138">
        <v>0</v>
      </c>
      <c r="F68" s="138"/>
      <c r="G68" s="122">
        <v>0</v>
      </c>
      <c r="H68" s="122">
        <v>0</v>
      </c>
      <c r="I68" s="195" t="e">
        <f t="shared" si="2"/>
        <v>#DIV/0!</v>
      </c>
      <c r="J68" s="195" t="e">
        <f t="shared" si="3"/>
        <v>#DIV/0!</v>
      </c>
    </row>
    <row r="69" spans="1:11" x14ac:dyDescent="0.25">
      <c r="A69" s="127" t="s">
        <v>283</v>
      </c>
      <c r="B69" s="138">
        <f t="shared" ref="B69:C69" si="16">B67-B68</f>
        <v>0</v>
      </c>
      <c r="C69" s="138">
        <f t="shared" si="16"/>
        <v>0</v>
      </c>
      <c r="D69" s="138"/>
      <c r="E69" s="138">
        <f>E67-E68</f>
        <v>0</v>
      </c>
      <c r="F69" s="138"/>
      <c r="G69" s="122">
        <v>0</v>
      </c>
      <c r="H69" s="122">
        <v>0</v>
      </c>
      <c r="I69" s="195" t="e">
        <f t="shared" si="2"/>
        <v>#DIV/0!</v>
      </c>
      <c r="J69" s="195" t="e">
        <f t="shared" si="3"/>
        <v>#DIV/0!</v>
      </c>
    </row>
    <row r="70" spans="1:11" hidden="1" x14ac:dyDescent="0.25">
      <c r="A70" s="128" t="s">
        <v>288</v>
      </c>
      <c r="B70" s="126"/>
      <c r="C70" s="126"/>
      <c r="D70" s="126"/>
      <c r="E70" s="88"/>
      <c r="F70" s="88"/>
      <c r="G70" s="122"/>
      <c r="H70" s="122"/>
      <c r="I70" s="195" t="e">
        <f t="shared" si="2"/>
        <v>#DIV/0!</v>
      </c>
      <c r="J70" s="195" t="e">
        <f t="shared" si="3"/>
        <v>#DIV/0!</v>
      </c>
    </row>
    <row r="71" spans="1:11" hidden="1" x14ac:dyDescent="0.25">
      <c r="A71" s="130" t="s">
        <v>289</v>
      </c>
      <c r="B71" s="126"/>
      <c r="C71" s="126"/>
      <c r="D71" s="126"/>
      <c r="E71" s="88"/>
      <c r="F71" s="88"/>
      <c r="G71" s="122"/>
      <c r="H71" s="122"/>
      <c r="I71" s="195" t="e">
        <f t="shared" si="2"/>
        <v>#DIV/0!</v>
      </c>
      <c r="J71" s="195" t="e">
        <f t="shared" si="3"/>
        <v>#DIV/0!</v>
      </c>
    </row>
    <row r="72" spans="1:11" ht="13.15" hidden="1" customHeight="1" x14ac:dyDescent="0.25">
      <c r="A72" s="127" t="s">
        <v>281</v>
      </c>
      <c r="B72" s="126"/>
      <c r="C72" s="126">
        <v>400</v>
      </c>
      <c r="D72" s="122"/>
      <c r="E72" s="138">
        <v>122.22</v>
      </c>
      <c r="F72" s="138"/>
      <c r="G72" s="122">
        <v>0</v>
      </c>
      <c r="H72" s="122">
        <f t="shared" si="1"/>
        <v>30.555</v>
      </c>
      <c r="I72" s="195" t="e">
        <f t="shared" si="2"/>
        <v>#DIV/0!</v>
      </c>
      <c r="J72" s="195" t="e">
        <f t="shared" si="3"/>
        <v>#DIV/0!</v>
      </c>
    </row>
    <row r="73" spans="1:11" ht="16.899999999999999" hidden="1" customHeight="1" x14ac:dyDescent="0.25">
      <c r="A73" s="127" t="s">
        <v>285</v>
      </c>
      <c r="B73" s="140">
        <v>0</v>
      </c>
      <c r="C73" s="140">
        <v>400</v>
      </c>
      <c r="D73" s="140"/>
      <c r="E73" s="140">
        <v>0</v>
      </c>
      <c r="F73" s="140"/>
      <c r="G73" s="122">
        <v>0</v>
      </c>
      <c r="H73" s="122">
        <f t="shared" si="1"/>
        <v>0</v>
      </c>
      <c r="I73" s="195" t="e">
        <f t="shared" si="2"/>
        <v>#DIV/0!</v>
      </c>
      <c r="J73" s="195" t="e">
        <f t="shared" si="3"/>
        <v>#DIV/0!</v>
      </c>
      <c r="K73" s="132"/>
    </row>
    <row r="74" spans="1:11" ht="16.899999999999999" hidden="1" customHeight="1" x14ac:dyDescent="0.25">
      <c r="A74" s="127" t="s">
        <v>283</v>
      </c>
      <c r="B74" s="140">
        <f>B72-B73</f>
        <v>0</v>
      </c>
      <c r="C74" s="140">
        <f t="shared" ref="C74:E74" si="17">C72-C73</f>
        <v>0</v>
      </c>
      <c r="D74" s="140"/>
      <c r="E74" s="140">
        <f t="shared" si="17"/>
        <v>122.22</v>
      </c>
      <c r="F74" s="140"/>
      <c r="G74" s="122">
        <v>0</v>
      </c>
      <c r="H74" s="122">
        <v>0</v>
      </c>
      <c r="I74" s="195" t="e">
        <f t="shared" ref="I74:I81" si="18">F74/B74*100</f>
        <v>#DIV/0!</v>
      </c>
      <c r="J74" s="195" t="e">
        <f t="shared" ref="J74:J81" si="19">F74/D74*100</f>
        <v>#DIV/0!</v>
      </c>
      <c r="K74" s="132"/>
    </row>
    <row r="75" spans="1:11" ht="13.15" hidden="1" customHeight="1" x14ac:dyDescent="0.25">
      <c r="A75" s="129" t="s">
        <v>290</v>
      </c>
      <c r="B75" s="126"/>
      <c r="C75" s="126"/>
      <c r="D75" s="122"/>
      <c r="E75" s="138"/>
      <c r="F75" s="138"/>
      <c r="G75" s="122"/>
      <c r="H75" s="122"/>
      <c r="I75" s="195" t="e">
        <f t="shared" si="18"/>
        <v>#DIV/0!</v>
      </c>
      <c r="J75" s="195" t="e">
        <f t="shared" si="19"/>
        <v>#DIV/0!</v>
      </c>
    </row>
    <row r="76" spans="1:11" hidden="1" x14ac:dyDescent="0.25">
      <c r="A76" s="124" t="s">
        <v>284</v>
      </c>
      <c r="B76" s="126"/>
      <c r="C76" s="126">
        <v>3260</v>
      </c>
      <c r="D76" s="122"/>
      <c r="E76" s="138">
        <v>3616.14</v>
      </c>
      <c r="F76" s="138"/>
      <c r="G76" s="122">
        <v>0</v>
      </c>
      <c r="H76" s="122">
        <f t="shared" si="1"/>
        <v>110.9245398773006</v>
      </c>
      <c r="I76" s="195" t="e">
        <f t="shared" si="18"/>
        <v>#DIV/0!</v>
      </c>
      <c r="J76" s="195" t="e">
        <f t="shared" si="19"/>
        <v>#DIV/0!</v>
      </c>
    </row>
    <row r="77" spans="1:11" hidden="1" x14ac:dyDescent="0.25">
      <c r="A77" s="127" t="s">
        <v>285</v>
      </c>
      <c r="B77" s="126">
        <v>0</v>
      </c>
      <c r="C77" s="126">
        <v>3260</v>
      </c>
      <c r="D77" s="122"/>
      <c r="E77" s="138">
        <v>0</v>
      </c>
      <c r="F77" s="138"/>
      <c r="G77" s="122">
        <v>0</v>
      </c>
      <c r="H77" s="122">
        <f t="shared" si="1"/>
        <v>0</v>
      </c>
      <c r="I77" s="195" t="e">
        <f t="shared" si="18"/>
        <v>#DIV/0!</v>
      </c>
      <c r="J77" s="195" t="e">
        <f t="shared" si="19"/>
        <v>#DIV/0!</v>
      </c>
    </row>
    <row r="78" spans="1:11" hidden="1" x14ac:dyDescent="0.25">
      <c r="A78" s="127" t="s">
        <v>283</v>
      </c>
      <c r="B78" s="138">
        <f t="shared" ref="B78:C78" si="20">B76-B77</f>
        <v>0</v>
      </c>
      <c r="C78" s="138">
        <f t="shared" si="20"/>
        <v>0</v>
      </c>
      <c r="D78" s="138"/>
      <c r="E78" s="138">
        <f>E76-E77</f>
        <v>3616.14</v>
      </c>
      <c r="F78" s="138"/>
      <c r="G78" s="122">
        <v>0</v>
      </c>
      <c r="H78" s="122">
        <v>0</v>
      </c>
      <c r="I78" s="195" t="e">
        <f t="shared" si="18"/>
        <v>#DIV/0!</v>
      </c>
      <c r="J78" s="195" t="e">
        <f t="shared" si="19"/>
        <v>#DIV/0!</v>
      </c>
    </row>
    <row r="79" spans="1:11" x14ac:dyDescent="0.25">
      <c r="A79" s="8" t="s">
        <v>291</v>
      </c>
      <c r="B79" s="137">
        <f>B9+B17+B22+B32+B41+B51+B63+B72</f>
        <v>2510696.6500000004</v>
      </c>
      <c r="C79" s="137">
        <f t="shared" ref="C79:D79" si="21">C9+C17+C22+C32+C41+C51+C63+C72</f>
        <v>2459799.65</v>
      </c>
      <c r="D79" s="137">
        <f t="shared" si="21"/>
        <v>3300054.1</v>
      </c>
      <c r="E79" s="137">
        <f>E9+E22+E32+E41+E51</f>
        <v>0</v>
      </c>
      <c r="F79" s="137">
        <f>F9+F22+F32+F41+F51+F63</f>
        <v>3199433.8600000003</v>
      </c>
      <c r="G79" s="137">
        <f>G9+G22+G32+G41+G51</f>
        <v>0</v>
      </c>
      <c r="H79" s="137">
        <f>H9+H22+H32+H41+H51</f>
        <v>0</v>
      </c>
      <c r="I79" s="195">
        <f t="shared" si="18"/>
        <v>127.43211570382267</v>
      </c>
      <c r="J79" s="195">
        <f t="shared" si="19"/>
        <v>96.950951804093151</v>
      </c>
    </row>
    <row r="80" spans="1:11" ht="13.15" customHeight="1" x14ac:dyDescent="0.25">
      <c r="A80" s="102" t="s">
        <v>19</v>
      </c>
      <c r="B80" s="88">
        <f>B10+B23+B33+B42+B52+B64+B56-B60</f>
        <v>2525255.52</v>
      </c>
      <c r="C80" s="88">
        <f t="shared" ref="C80" si="22">C10+C23+C33+C42+C52+C64+C56-C60</f>
        <v>2459399.65</v>
      </c>
      <c r="D80" s="88">
        <f>D10+D23+D27+D33+D37+D42+D47+D52+D57+D64</f>
        <v>3296614.25</v>
      </c>
      <c r="E80" s="88">
        <f>E10+E27+E33+E37+E42+E47+E52+E23</f>
        <v>0</v>
      </c>
      <c r="F80" s="88">
        <f>F52+F10+F33+F37+F64+F42+F47+F23+F27</f>
        <v>3207629.6699999995</v>
      </c>
      <c r="G80" s="88">
        <f>G10+G27+G33+G37+G42+G47+G52+G23</f>
        <v>0</v>
      </c>
      <c r="H80" s="88">
        <f>H10+H27+H33+H37+H42+H47+H52+H23</f>
        <v>0</v>
      </c>
      <c r="I80" s="195">
        <f t="shared" si="18"/>
        <v>127.02198429408836</v>
      </c>
      <c r="J80" s="195">
        <f t="shared" si="19"/>
        <v>97.300728163751629</v>
      </c>
    </row>
    <row r="81" spans="1:12" x14ac:dyDescent="0.25">
      <c r="A81" s="131" t="s">
        <v>382</v>
      </c>
      <c r="B81" s="138">
        <v>11119.02</v>
      </c>
      <c r="C81" s="138">
        <f>C13+C26+C36+C45+C55+C67</f>
        <v>6643</v>
      </c>
      <c r="D81" s="138">
        <v>3439.85</v>
      </c>
      <c r="E81" s="138">
        <f>E13+E26+E36+E45+E55+E67</f>
        <v>0</v>
      </c>
      <c r="F81" s="138">
        <f>F79-F80+F55+F36+F45+F26+F59</f>
        <v>-11635.659999999123</v>
      </c>
      <c r="G81" s="138" t="e">
        <f>G13+G26+G36+G45+G55+G67</f>
        <v>#DIV/0!</v>
      </c>
      <c r="H81" s="138">
        <f>H13+H26+H36+H45+H55+H67</f>
        <v>0</v>
      </c>
      <c r="I81" s="195">
        <f t="shared" si="18"/>
        <v>-104.64645265499229</v>
      </c>
      <c r="J81" s="195">
        <f t="shared" si="19"/>
        <v>-338.26067997148488</v>
      </c>
      <c r="L81" t="s">
        <v>391</v>
      </c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785"/>
  <sheetViews>
    <sheetView workbookViewId="0">
      <pane ySplit="5" topLeftCell="A769" activePane="bottomLeft" state="frozen"/>
      <selection pane="bottomLeft" activeCell="K785" sqref="K78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8.7109375" customWidth="1"/>
    <col min="6" max="8" width="18.7109375" hidden="1" customWidth="1"/>
    <col min="9" max="11" width="18.7109375" customWidth="1"/>
    <col min="12" max="13" width="6.5703125" customWidth="1"/>
    <col min="14" max="14" width="11.7109375" bestFit="1" customWidth="1"/>
    <col min="15" max="15" width="10.140625" bestFit="1" customWidth="1"/>
  </cols>
  <sheetData>
    <row r="1" spans="1:15" s="36" customFormat="1" ht="42" customHeight="1" x14ac:dyDescent="0.25">
      <c r="A1" s="304" t="s">
        <v>376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5" s="36" customFormat="1" ht="18" x14ac:dyDescent="0.25">
      <c r="A2" s="37"/>
      <c r="B2" s="37"/>
      <c r="C2" s="37"/>
      <c r="D2" s="37"/>
      <c r="E2" s="37"/>
      <c r="F2" s="37"/>
      <c r="G2" s="37"/>
      <c r="H2" s="37"/>
      <c r="I2" s="37"/>
      <c r="J2" s="38"/>
      <c r="K2" s="38"/>
    </row>
    <row r="3" spans="1:15" s="36" customFormat="1" ht="18" customHeight="1" x14ac:dyDescent="0.25">
      <c r="A3" s="304" t="s">
        <v>21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5" s="36" customFormat="1" ht="10.5" customHeight="1" x14ac:dyDescent="0.25">
      <c r="A4" s="37"/>
      <c r="B4" s="37"/>
      <c r="C4" s="37"/>
      <c r="D4" s="37"/>
      <c r="E4" s="37"/>
      <c r="F4" s="37"/>
      <c r="G4" s="37"/>
      <c r="H4" s="37"/>
      <c r="I4" s="223"/>
      <c r="J4" s="38"/>
      <c r="K4" s="38"/>
    </row>
    <row r="5" spans="1:15" s="36" customFormat="1" ht="25.5" x14ac:dyDescent="0.25">
      <c r="A5" s="306" t="s">
        <v>23</v>
      </c>
      <c r="B5" s="307"/>
      <c r="C5" s="308"/>
      <c r="D5" s="39" t="s">
        <v>24</v>
      </c>
      <c r="E5" s="39" t="s">
        <v>383</v>
      </c>
      <c r="F5" s="40" t="s">
        <v>210</v>
      </c>
      <c r="G5" s="40" t="s">
        <v>271</v>
      </c>
      <c r="H5" s="40" t="s">
        <v>32</v>
      </c>
      <c r="I5" s="40" t="s">
        <v>336</v>
      </c>
      <c r="J5" s="40" t="s">
        <v>337</v>
      </c>
      <c r="K5" s="183" t="s">
        <v>388</v>
      </c>
      <c r="L5" s="184" t="s">
        <v>330</v>
      </c>
      <c r="M5" s="184" t="s">
        <v>330</v>
      </c>
    </row>
    <row r="6" spans="1:15" s="36" customFormat="1" x14ac:dyDescent="0.25">
      <c r="A6" s="179"/>
      <c r="B6" s="180">
        <v>1</v>
      </c>
      <c r="C6" s="181"/>
      <c r="D6" s="182">
        <v>2</v>
      </c>
      <c r="E6" s="182">
        <v>3</v>
      </c>
      <c r="F6" s="182"/>
      <c r="G6" s="182"/>
      <c r="H6" s="182"/>
      <c r="I6" s="182">
        <v>4</v>
      </c>
      <c r="J6" s="182">
        <v>5</v>
      </c>
      <c r="K6" s="185">
        <v>6</v>
      </c>
      <c r="L6" s="186" t="s">
        <v>338</v>
      </c>
      <c r="M6" s="186" t="s">
        <v>339</v>
      </c>
    </row>
    <row r="7" spans="1:15" s="43" customFormat="1" x14ac:dyDescent="0.25">
      <c r="A7" s="309"/>
      <c r="B7" s="310"/>
      <c r="C7" s="311"/>
      <c r="D7" s="41" t="s">
        <v>116</v>
      </c>
      <c r="E7" s="42">
        <f>E8+E60+E193+E200+E207+E214+E250+E241</f>
        <v>2525255.5200000005</v>
      </c>
      <c r="F7" s="42">
        <f>F8+F60+F193+F200+F207+F214+F250</f>
        <v>18706319.59</v>
      </c>
      <c r="G7" s="42">
        <f>G8+G60+G193+G200+G207+G214+G250</f>
        <v>2482755.2710863361</v>
      </c>
      <c r="H7" s="42">
        <f>H8+H60+H193+H200+H207+H214+H250</f>
        <v>2466042.65</v>
      </c>
      <c r="I7" s="42">
        <f>I8+I60+I193+I200+I207+I214+I250+I241</f>
        <v>3296614.25</v>
      </c>
      <c r="J7" s="42">
        <f>J8+J60+J193+J200+J207+J214+J250+J241</f>
        <v>0</v>
      </c>
      <c r="K7" s="187">
        <f>K8+K60+K193+K200+K207+K214+K250+K241</f>
        <v>3207629.67</v>
      </c>
      <c r="L7" s="189">
        <f>K7/E7*100</f>
        <v>127.02198429408836</v>
      </c>
      <c r="M7" s="189">
        <f>K7/I7*100</f>
        <v>97.300728163751643</v>
      </c>
    </row>
    <row r="8" spans="1:15" s="27" customFormat="1" ht="51" x14ac:dyDescent="0.25">
      <c r="A8" s="312" t="s">
        <v>117</v>
      </c>
      <c r="B8" s="313"/>
      <c r="C8" s="314"/>
      <c r="D8" s="197" t="s">
        <v>118</v>
      </c>
      <c r="E8" s="198">
        <f>E9+E45+E54</f>
        <v>90480.080000000016</v>
      </c>
      <c r="F8" s="198">
        <f t="shared" ref="F8:K8" si="0">F9+F45+F54</f>
        <v>622611.17000000004</v>
      </c>
      <c r="G8" s="198">
        <f t="shared" si="0"/>
        <v>82634.703032716148</v>
      </c>
      <c r="H8" s="198">
        <f t="shared" si="0"/>
        <v>84636.999999999985</v>
      </c>
      <c r="I8" s="198">
        <f t="shared" si="0"/>
        <v>102523</v>
      </c>
      <c r="J8" s="198">
        <f t="shared" si="0"/>
        <v>0</v>
      </c>
      <c r="K8" s="198">
        <f>K9+K45+K54</f>
        <v>101467.08</v>
      </c>
      <c r="L8" s="189">
        <f t="shared" ref="L8:L70" si="1">K8/E8*100</f>
        <v>112.14300429442589</v>
      </c>
      <c r="M8" s="189">
        <f t="shared" ref="M8:M70" si="2">K8/I8*100</f>
        <v>98.970065253650404</v>
      </c>
    </row>
    <row r="9" spans="1:15" s="27" customFormat="1" x14ac:dyDescent="0.25">
      <c r="A9" s="289" t="s">
        <v>119</v>
      </c>
      <c r="B9" s="290"/>
      <c r="C9" s="291"/>
      <c r="D9" s="199" t="s">
        <v>12</v>
      </c>
      <c r="E9" s="200">
        <f>E10</f>
        <v>73782.27</v>
      </c>
      <c r="F9" s="200">
        <f t="shared" ref="F9:K10" si="3">F10</f>
        <v>516875</v>
      </c>
      <c r="G9" s="200">
        <f t="shared" si="3"/>
        <v>68601.101599309826</v>
      </c>
      <c r="H9" s="200">
        <f t="shared" si="3"/>
        <v>70777.419999999984</v>
      </c>
      <c r="I9" s="200">
        <f t="shared" si="3"/>
        <v>81648</v>
      </c>
      <c r="J9" s="200">
        <f t="shared" si="3"/>
        <v>0</v>
      </c>
      <c r="K9" s="200">
        <f>K10</f>
        <v>80607.62</v>
      </c>
      <c r="L9" s="189">
        <f t="shared" si="1"/>
        <v>109.25066415007289</v>
      </c>
      <c r="M9" s="189">
        <f t="shared" si="2"/>
        <v>98.725774054477753</v>
      </c>
    </row>
    <row r="10" spans="1:15" s="27" customFormat="1" x14ac:dyDescent="0.25">
      <c r="A10" s="292" t="s">
        <v>348</v>
      </c>
      <c r="B10" s="293"/>
      <c r="C10" s="294"/>
      <c r="D10" s="201" t="s">
        <v>121</v>
      </c>
      <c r="E10" s="202">
        <f>E11</f>
        <v>73782.27</v>
      </c>
      <c r="F10" s="202">
        <f>F11</f>
        <v>516875</v>
      </c>
      <c r="G10" s="202">
        <f t="shared" si="3"/>
        <v>68601.101599309826</v>
      </c>
      <c r="H10" s="202">
        <f t="shared" si="3"/>
        <v>70777.419999999984</v>
      </c>
      <c r="I10" s="202">
        <f t="shared" si="3"/>
        <v>81648</v>
      </c>
      <c r="J10" s="202">
        <f t="shared" si="3"/>
        <v>0</v>
      </c>
      <c r="K10" s="202">
        <f t="shared" si="3"/>
        <v>80607.62</v>
      </c>
      <c r="L10" s="189">
        <f t="shared" si="1"/>
        <v>109.25066415007289</v>
      </c>
      <c r="M10" s="189">
        <f t="shared" si="2"/>
        <v>98.725774054477753</v>
      </c>
      <c r="O10" s="230"/>
    </row>
    <row r="11" spans="1:15" s="27" customFormat="1" x14ac:dyDescent="0.25">
      <c r="A11" s="295">
        <v>3</v>
      </c>
      <c r="B11" s="296"/>
      <c r="C11" s="297"/>
      <c r="D11" s="203" t="s">
        <v>14</v>
      </c>
      <c r="E11" s="204">
        <f>E12+E37+E40</f>
        <v>73782.27</v>
      </c>
      <c r="F11" s="204">
        <f t="shared" ref="F11:K11" si="4">F12+F37+F40</f>
        <v>516875</v>
      </c>
      <c r="G11" s="204">
        <f t="shared" si="4"/>
        <v>68601.101599309826</v>
      </c>
      <c r="H11" s="204">
        <f>H12+H37+H40</f>
        <v>70777.419999999984</v>
      </c>
      <c r="I11" s="204">
        <f>I12+I37+I40</f>
        <v>81648</v>
      </c>
      <c r="J11" s="204">
        <f t="shared" si="4"/>
        <v>0</v>
      </c>
      <c r="K11" s="204">
        <f t="shared" si="4"/>
        <v>80607.62</v>
      </c>
      <c r="L11" s="189">
        <f t="shared" si="1"/>
        <v>109.25066415007289</v>
      </c>
      <c r="M11" s="189">
        <f t="shared" si="2"/>
        <v>98.725774054477753</v>
      </c>
      <c r="N11" s="230">
        <f>K8+K60+K193+K200+K207+K214+K241</f>
        <v>524819.13</v>
      </c>
    </row>
    <row r="12" spans="1:15" s="27" customFormat="1" x14ac:dyDescent="0.25">
      <c r="A12" s="273">
        <v>32</v>
      </c>
      <c r="B12" s="287"/>
      <c r="C12" s="288"/>
      <c r="D12" s="203" t="s">
        <v>25</v>
      </c>
      <c r="E12" s="204">
        <f>SUM(E13+E17+E22+E31)</f>
        <v>67834.2</v>
      </c>
      <c r="F12" s="204">
        <f t="shared" ref="F12:K12" si="5">SUM(F13+F17+F22+F31)</f>
        <v>470375</v>
      </c>
      <c r="G12" s="204">
        <f t="shared" si="5"/>
        <v>62429.49100802972</v>
      </c>
      <c r="H12" s="204">
        <f t="shared" si="5"/>
        <v>64804.899999999994</v>
      </c>
      <c r="I12" s="204">
        <f t="shared" si="5"/>
        <v>75733</v>
      </c>
      <c r="J12" s="204">
        <f t="shared" si="5"/>
        <v>0</v>
      </c>
      <c r="K12" s="204">
        <f t="shared" si="5"/>
        <v>75733</v>
      </c>
      <c r="L12" s="189">
        <f t="shared" si="1"/>
        <v>111.64427383237366</v>
      </c>
      <c r="M12" s="189">
        <f t="shared" si="2"/>
        <v>100</v>
      </c>
    </row>
    <row r="13" spans="1:15" s="27" customFormat="1" x14ac:dyDescent="0.25">
      <c r="A13" s="273">
        <v>321</v>
      </c>
      <c r="B13" s="287"/>
      <c r="C13" s="288"/>
      <c r="D13" s="203" t="s">
        <v>69</v>
      </c>
      <c r="E13" s="204">
        <f>E14+E15+E16</f>
        <v>6131.5599999999995</v>
      </c>
      <c r="F13" s="204">
        <f t="shared" ref="F13:K13" si="6">F14+F15+F16</f>
        <v>45500</v>
      </c>
      <c r="G13" s="204">
        <f t="shared" si="6"/>
        <v>6038.887782865485</v>
      </c>
      <c r="H13" s="204">
        <f t="shared" si="6"/>
        <v>5574.3600000000006</v>
      </c>
      <c r="I13" s="204">
        <f t="shared" si="6"/>
        <v>7750</v>
      </c>
      <c r="J13" s="204">
        <f t="shared" si="6"/>
        <v>0</v>
      </c>
      <c r="K13" s="204">
        <f t="shared" si="6"/>
        <v>6133.1100000000006</v>
      </c>
      <c r="L13" s="189">
        <f t="shared" si="1"/>
        <v>100.02527904807262</v>
      </c>
      <c r="M13" s="189">
        <f t="shared" si="2"/>
        <v>79.136903225806449</v>
      </c>
    </row>
    <row r="14" spans="1:15" x14ac:dyDescent="0.25">
      <c r="A14" s="270">
        <v>3211</v>
      </c>
      <c r="B14" s="271"/>
      <c r="C14" s="272"/>
      <c r="D14" s="211" t="s">
        <v>79</v>
      </c>
      <c r="E14" s="113">
        <v>5000.6899999999996</v>
      </c>
      <c r="F14" s="212">
        <v>35000</v>
      </c>
      <c r="G14" s="212">
        <f>F14/7.5345</f>
        <v>4645.298294511912</v>
      </c>
      <c r="H14" s="212">
        <v>4645.3</v>
      </c>
      <c r="I14" s="212">
        <v>6500</v>
      </c>
      <c r="J14" s="212"/>
      <c r="K14" s="212">
        <v>4613.3100000000004</v>
      </c>
      <c r="L14" s="189">
        <f t="shared" si="1"/>
        <v>92.25346902127508</v>
      </c>
      <c r="M14" s="189">
        <f t="shared" si="2"/>
        <v>70.974000000000004</v>
      </c>
    </row>
    <row r="15" spans="1:15" x14ac:dyDescent="0.25">
      <c r="A15" s="270">
        <v>3213</v>
      </c>
      <c r="B15" s="271"/>
      <c r="C15" s="272"/>
      <c r="D15" s="211" t="s">
        <v>80</v>
      </c>
      <c r="E15" s="113">
        <v>627.66999999999996</v>
      </c>
      <c r="F15" s="212">
        <v>8000</v>
      </c>
      <c r="G15" s="212">
        <f>F15/7.5345</f>
        <v>1061.7824673170085</v>
      </c>
      <c r="H15" s="212">
        <v>597.25</v>
      </c>
      <c r="I15" s="212">
        <v>650</v>
      </c>
      <c r="J15" s="212"/>
      <c r="K15" s="212">
        <v>570</v>
      </c>
      <c r="L15" s="189">
        <f t="shared" si="1"/>
        <v>90.812050918476274</v>
      </c>
      <c r="M15" s="189">
        <f t="shared" si="2"/>
        <v>87.692307692307693</v>
      </c>
    </row>
    <row r="16" spans="1:15" ht="25.5" x14ac:dyDescent="0.25">
      <c r="A16" s="270">
        <v>3214</v>
      </c>
      <c r="B16" s="271"/>
      <c r="C16" s="272"/>
      <c r="D16" s="211" t="s">
        <v>81</v>
      </c>
      <c r="E16" s="113">
        <v>503.2</v>
      </c>
      <c r="F16" s="212">
        <v>2500</v>
      </c>
      <c r="G16" s="212">
        <f>F16/7.5345</f>
        <v>331.80702103656512</v>
      </c>
      <c r="H16" s="212">
        <v>331.81</v>
      </c>
      <c r="I16" s="212">
        <v>600</v>
      </c>
      <c r="J16" s="212"/>
      <c r="K16" s="213">
        <v>949.8</v>
      </c>
      <c r="L16" s="189">
        <f t="shared" si="1"/>
        <v>188.75198728139904</v>
      </c>
      <c r="M16" s="189">
        <f t="shared" si="2"/>
        <v>158.29999999999998</v>
      </c>
    </row>
    <row r="17" spans="1:14" s="27" customFormat="1" x14ac:dyDescent="0.25">
      <c r="A17" s="273">
        <v>322</v>
      </c>
      <c r="B17" s="287"/>
      <c r="C17" s="288"/>
      <c r="D17" s="203" t="s">
        <v>71</v>
      </c>
      <c r="E17" s="204">
        <f>SUM(E18:E21)</f>
        <v>36127.85</v>
      </c>
      <c r="F17" s="204">
        <f t="shared" ref="F17:K17" si="7">SUM(F18:F21)</f>
        <v>279275</v>
      </c>
      <c r="G17" s="204">
        <f t="shared" si="7"/>
        <v>37066.162319994677</v>
      </c>
      <c r="H17" s="204">
        <f t="shared" si="7"/>
        <v>37384.359999999993</v>
      </c>
      <c r="I17" s="204">
        <f t="shared" si="7"/>
        <v>42133</v>
      </c>
      <c r="J17" s="204">
        <f t="shared" si="7"/>
        <v>0</v>
      </c>
      <c r="K17" s="204">
        <f t="shared" si="7"/>
        <v>44678.47</v>
      </c>
      <c r="L17" s="189">
        <f t="shared" si="1"/>
        <v>123.66766912506557</v>
      </c>
      <c r="M17" s="189">
        <f t="shared" si="2"/>
        <v>106.04151140436238</v>
      </c>
    </row>
    <row r="18" spans="1:14" ht="25.5" x14ac:dyDescent="0.25">
      <c r="A18" s="270">
        <v>3221</v>
      </c>
      <c r="B18" s="271"/>
      <c r="C18" s="272"/>
      <c r="D18" s="211" t="s">
        <v>123</v>
      </c>
      <c r="E18" s="113">
        <v>5018.71</v>
      </c>
      <c r="F18" s="212">
        <v>48275</v>
      </c>
      <c r="G18" s="212">
        <f>F18/7.5345</f>
        <v>6407.193576216072</v>
      </c>
      <c r="H18" s="212">
        <v>10362</v>
      </c>
      <c r="I18" s="212">
        <v>9000</v>
      </c>
      <c r="J18" s="212"/>
      <c r="K18" s="213">
        <v>11678.47</v>
      </c>
      <c r="L18" s="189">
        <f t="shared" si="1"/>
        <v>232.69864168282285</v>
      </c>
      <c r="M18" s="189">
        <f t="shared" si="2"/>
        <v>129.76077777777778</v>
      </c>
    </row>
    <row r="19" spans="1:14" x14ac:dyDescent="0.25">
      <c r="A19" s="270">
        <v>3223</v>
      </c>
      <c r="B19" s="271"/>
      <c r="C19" s="272"/>
      <c r="D19" s="211" t="s">
        <v>95</v>
      </c>
      <c r="E19" s="113">
        <v>31109.14</v>
      </c>
      <c r="F19" s="212">
        <v>230000</v>
      </c>
      <c r="G19" s="212">
        <f>F19/7.5345</f>
        <v>30526.24593536399</v>
      </c>
      <c r="H19" s="212">
        <v>26876.37</v>
      </c>
      <c r="I19" s="212">
        <v>33000</v>
      </c>
      <c r="J19" s="212"/>
      <c r="K19" s="213">
        <v>33000</v>
      </c>
      <c r="L19" s="189">
        <f t="shared" si="1"/>
        <v>106.07814937989286</v>
      </c>
      <c r="M19" s="189">
        <f t="shared" si="2"/>
        <v>100</v>
      </c>
    </row>
    <row r="20" spans="1:14" x14ac:dyDescent="0.25">
      <c r="A20" s="270">
        <v>3225</v>
      </c>
      <c r="B20" s="271"/>
      <c r="C20" s="272"/>
      <c r="D20" s="211" t="s">
        <v>124</v>
      </c>
      <c r="E20" s="113">
        <v>0</v>
      </c>
      <c r="F20" s="212">
        <v>500</v>
      </c>
      <c r="G20" s="212">
        <f>F20/7.5345</f>
        <v>66.361404207313029</v>
      </c>
      <c r="H20" s="212">
        <v>132.72</v>
      </c>
      <c r="I20" s="212">
        <v>100</v>
      </c>
      <c r="J20" s="212"/>
      <c r="K20" s="213"/>
      <c r="L20" s="189"/>
      <c r="M20" s="189">
        <f t="shared" si="2"/>
        <v>0</v>
      </c>
      <c r="N20" s="35"/>
    </row>
    <row r="21" spans="1:14" ht="25.5" x14ac:dyDescent="0.25">
      <c r="A21" s="270">
        <v>3227</v>
      </c>
      <c r="B21" s="271"/>
      <c r="C21" s="272"/>
      <c r="D21" s="211" t="s">
        <v>125</v>
      </c>
      <c r="E21" s="113">
        <v>0</v>
      </c>
      <c r="F21" s="212">
        <v>500</v>
      </c>
      <c r="G21" s="212">
        <f>F21/7.5345</f>
        <v>66.361404207313029</v>
      </c>
      <c r="H21" s="212">
        <v>13.27</v>
      </c>
      <c r="I21" s="212">
        <v>33</v>
      </c>
      <c r="J21" s="212"/>
      <c r="K21" s="213"/>
      <c r="L21" s="189"/>
      <c r="M21" s="189">
        <f t="shared" si="2"/>
        <v>0</v>
      </c>
    </row>
    <row r="22" spans="1:14" s="27" customFormat="1" x14ac:dyDescent="0.25">
      <c r="A22" s="273">
        <v>323</v>
      </c>
      <c r="B22" s="287"/>
      <c r="C22" s="288"/>
      <c r="D22" s="203" t="s">
        <v>84</v>
      </c>
      <c r="E22" s="204">
        <f>SUM(E23:E30)</f>
        <v>24907.820000000003</v>
      </c>
      <c r="F22" s="204">
        <f>SUM(F23:F30)</f>
        <v>142600</v>
      </c>
      <c r="G22" s="204">
        <f t="shared" ref="G22:K22" si="8">SUM(G23:G30)</f>
        <v>18926.272479925672</v>
      </c>
      <c r="H22" s="204">
        <f t="shared" si="8"/>
        <v>21288.739999999998</v>
      </c>
      <c r="I22" s="204">
        <f t="shared" si="8"/>
        <v>25300</v>
      </c>
      <c r="J22" s="204">
        <f t="shared" si="8"/>
        <v>0</v>
      </c>
      <c r="K22" s="204">
        <f t="shared" si="8"/>
        <v>24563.33</v>
      </c>
      <c r="L22" s="189">
        <f t="shared" si="1"/>
        <v>98.616940382578633</v>
      </c>
      <c r="M22" s="189">
        <f t="shared" si="2"/>
        <v>97.088260869565218</v>
      </c>
    </row>
    <row r="23" spans="1:14" x14ac:dyDescent="0.25">
      <c r="A23" s="270">
        <v>3231</v>
      </c>
      <c r="B23" s="271"/>
      <c r="C23" s="272"/>
      <c r="D23" s="211" t="s">
        <v>126</v>
      </c>
      <c r="E23" s="113">
        <v>2825.72</v>
      </c>
      <c r="F23" s="212">
        <v>21000</v>
      </c>
      <c r="G23" s="212">
        <f t="shared" ref="G23:G30" si="9">F23/7.5345</f>
        <v>2787.1789767071468</v>
      </c>
      <c r="H23" s="212">
        <v>2654.46</v>
      </c>
      <c r="I23" s="212">
        <v>2900</v>
      </c>
      <c r="J23" s="212"/>
      <c r="K23" s="213">
        <v>2901.3</v>
      </c>
      <c r="L23" s="189">
        <f t="shared" si="1"/>
        <v>102.67471653242362</v>
      </c>
      <c r="M23" s="189">
        <f t="shared" si="2"/>
        <v>100.04482758620689</v>
      </c>
    </row>
    <row r="24" spans="1:14" x14ac:dyDescent="0.25">
      <c r="A24" s="270">
        <v>3233</v>
      </c>
      <c r="B24" s="271"/>
      <c r="C24" s="272"/>
      <c r="D24" s="211" t="s">
        <v>102</v>
      </c>
      <c r="E24" s="113">
        <v>632.21</v>
      </c>
      <c r="F24" s="212">
        <v>2500</v>
      </c>
      <c r="G24" s="212">
        <f t="shared" si="9"/>
        <v>331.80702103656512</v>
      </c>
      <c r="H24" s="212">
        <v>66.36</v>
      </c>
      <c r="I24" s="212">
        <v>50</v>
      </c>
      <c r="J24" s="212"/>
      <c r="K24" s="213">
        <f t="shared" ref="K24" si="10">J24</f>
        <v>0</v>
      </c>
      <c r="L24" s="189"/>
      <c r="M24" s="189">
        <f t="shared" si="2"/>
        <v>0</v>
      </c>
    </row>
    <row r="25" spans="1:14" x14ac:dyDescent="0.25">
      <c r="A25" s="270">
        <v>3234</v>
      </c>
      <c r="B25" s="271"/>
      <c r="C25" s="272"/>
      <c r="D25" s="211" t="s">
        <v>99</v>
      </c>
      <c r="E25" s="113">
        <v>8364.11</v>
      </c>
      <c r="F25" s="212">
        <v>45000</v>
      </c>
      <c r="G25" s="212">
        <f t="shared" si="9"/>
        <v>5972.5263786581718</v>
      </c>
      <c r="H25" s="212">
        <v>7299.75</v>
      </c>
      <c r="I25" s="212">
        <v>8300</v>
      </c>
      <c r="J25" s="212"/>
      <c r="K25" s="213">
        <v>7445.05</v>
      </c>
      <c r="L25" s="189">
        <f t="shared" si="1"/>
        <v>89.011861393501519</v>
      </c>
      <c r="M25" s="189">
        <f t="shared" si="2"/>
        <v>89.699397590361457</v>
      </c>
    </row>
    <row r="26" spans="1:14" x14ac:dyDescent="0.25">
      <c r="A26" s="270">
        <v>3235</v>
      </c>
      <c r="B26" s="271"/>
      <c r="C26" s="272"/>
      <c r="D26" s="211" t="s">
        <v>103</v>
      </c>
      <c r="E26" s="113">
        <v>4561.58</v>
      </c>
      <c r="F26" s="212">
        <v>27000</v>
      </c>
      <c r="G26" s="212">
        <f t="shared" si="9"/>
        <v>3583.5158271949031</v>
      </c>
      <c r="H26" s="212">
        <v>4167.5</v>
      </c>
      <c r="I26" s="212">
        <v>4500</v>
      </c>
      <c r="J26" s="212"/>
      <c r="K26" s="213">
        <v>4800.82</v>
      </c>
      <c r="L26" s="189">
        <f t="shared" si="1"/>
        <v>105.24467399453698</v>
      </c>
      <c r="M26" s="189">
        <f t="shared" si="2"/>
        <v>106.68488888888888</v>
      </c>
    </row>
    <row r="27" spans="1:14" x14ac:dyDescent="0.25">
      <c r="A27" s="270">
        <v>3236</v>
      </c>
      <c r="B27" s="271"/>
      <c r="C27" s="272"/>
      <c r="D27" s="211" t="s">
        <v>100</v>
      </c>
      <c r="E27" s="113">
        <v>4760.83</v>
      </c>
      <c r="F27" s="212">
        <v>20000</v>
      </c>
      <c r="G27" s="212">
        <f t="shared" si="9"/>
        <v>2654.4561682925209</v>
      </c>
      <c r="H27" s="212">
        <v>3185.35</v>
      </c>
      <c r="I27" s="212">
        <v>5500</v>
      </c>
      <c r="J27" s="212"/>
      <c r="K27" s="213">
        <v>5194.84</v>
      </c>
      <c r="L27" s="189"/>
      <c r="M27" s="189">
        <f t="shared" si="2"/>
        <v>94.451636363636368</v>
      </c>
    </row>
    <row r="28" spans="1:14" x14ac:dyDescent="0.25">
      <c r="A28" s="270">
        <v>3237</v>
      </c>
      <c r="B28" s="271"/>
      <c r="C28" s="272"/>
      <c r="D28" s="211" t="s">
        <v>85</v>
      </c>
      <c r="E28" s="113">
        <v>1613.9</v>
      </c>
      <c r="F28" s="212">
        <v>7500</v>
      </c>
      <c r="G28" s="212">
        <f t="shared" si="9"/>
        <v>995.4210631096953</v>
      </c>
      <c r="H28" s="212">
        <v>1327.23</v>
      </c>
      <c r="I28" s="212">
        <v>1800</v>
      </c>
      <c r="J28" s="212"/>
      <c r="K28" s="213">
        <v>1726.68</v>
      </c>
      <c r="L28" s="189">
        <f t="shared" si="1"/>
        <v>106.9880413904207</v>
      </c>
      <c r="M28" s="189">
        <f t="shared" si="2"/>
        <v>95.926666666666677</v>
      </c>
    </row>
    <row r="29" spans="1:14" x14ac:dyDescent="0.25">
      <c r="A29" s="270">
        <v>3238</v>
      </c>
      <c r="B29" s="271"/>
      <c r="C29" s="272"/>
      <c r="D29" s="211" t="s">
        <v>104</v>
      </c>
      <c r="E29" s="113">
        <v>2102.9699999999998</v>
      </c>
      <c r="F29" s="212">
        <v>19500</v>
      </c>
      <c r="G29" s="212">
        <f t="shared" si="9"/>
        <v>2588.0947640852078</v>
      </c>
      <c r="H29" s="212">
        <v>2389.0100000000002</v>
      </c>
      <c r="I29" s="212">
        <v>2200</v>
      </c>
      <c r="J29" s="212"/>
      <c r="K29" s="213">
        <v>2448.14</v>
      </c>
      <c r="L29" s="189">
        <f t="shared" si="1"/>
        <v>116.41345335406592</v>
      </c>
      <c r="M29" s="189">
        <f t="shared" si="2"/>
        <v>111.2790909090909</v>
      </c>
    </row>
    <row r="30" spans="1:14" x14ac:dyDescent="0.25">
      <c r="A30" s="270">
        <v>3239</v>
      </c>
      <c r="B30" s="271"/>
      <c r="C30" s="272"/>
      <c r="D30" s="211" t="s">
        <v>105</v>
      </c>
      <c r="E30" s="113">
        <v>46.5</v>
      </c>
      <c r="F30" s="212">
        <v>100</v>
      </c>
      <c r="G30" s="212">
        <f t="shared" si="9"/>
        <v>13.272280841462605</v>
      </c>
      <c r="H30" s="212">
        <v>199.08</v>
      </c>
      <c r="I30" s="212">
        <v>50</v>
      </c>
      <c r="J30" s="212"/>
      <c r="K30" s="213">
        <v>46.5</v>
      </c>
      <c r="L30" s="189">
        <f t="shared" si="1"/>
        <v>100</v>
      </c>
      <c r="M30" s="189">
        <f t="shared" si="2"/>
        <v>93</v>
      </c>
    </row>
    <row r="31" spans="1:14" s="27" customFormat="1" ht="25.5" x14ac:dyDescent="0.25">
      <c r="A31" s="273">
        <v>329</v>
      </c>
      <c r="B31" s="287"/>
      <c r="C31" s="288"/>
      <c r="D31" s="203" t="s">
        <v>74</v>
      </c>
      <c r="E31" s="204">
        <f>SUM(E32:E36)</f>
        <v>666.97</v>
      </c>
      <c r="F31" s="204">
        <f t="shared" ref="F31:K31" si="11">SUM(F32:F36)</f>
        <v>3000</v>
      </c>
      <c r="G31" s="204">
        <f t="shared" si="11"/>
        <v>398.16842524387812</v>
      </c>
      <c r="H31" s="204">
        <f t="shared" si="11"/>
        <v>557.44000000000005</v>
      </c>
      <c r="I31" s="204">
        <f t="shared" si="11"/>
        <v>550</v>
      </c>
      <c r="J31" s="204">
        <f t="shared" si="11"/>
        <v>0</v>
      </c>
      <c r="K31" s="204">
        <f t="shared" si="11"/>
        <v>358.09000000000003</v>
      </c>
      <c r="L31" s="189">
        <f t="shared" si="1"/>
        <v>53.689071472480023</v>
      </c>
      <c r="M31" s="189">
        <f t="shared" si="2"/>
        <v>65.107272727272729</v>
      </c>
    </row>
    <row r="32" spans="1:14" x14ac:dyDescent="0.25">
      <c r="A32" s="270">
        <v>3292</v>
      </c>
      <c r="B32" s="271"/>
      <c r="C32" s="272"/>
      <c r="D32" s="211" t="s">
        <v>127</v>
      </c>
      <c r="E32" s="113">
        <v>0</v>
      </c>
      <c r="F32" s="212">
        <v>0</v>
      </c>
      <c r="G32" s="212">
        <f>F32/7.5345</f>
        <v>0</v>
      </c>
      <c r="H32" s="212"/>
      <c r="I32" s="212"/>
      <c r="J32" s="212"/>
      <c r="K32" s="213"/>
      <c r="L32" s="189"/>
      <c r="M32" s="189"/>
    </row>
    <row r="33" spans="1:13" x14ac:dyDescent="0.25">
      <c r="A33" s="270">
        <v>3293</v>
      </c>
      <c r="B33" s="271"/>
      <c r="C33" s="272"/>
      <c r="D33" s="211" t="s">
        <v>114</v>
      </c>
      <c r="E33" s="113">
        <v>0</v>
      </c>
      <c r="F33" s="212">
        <v>0</v>
      </c>
      <c r="G33" s="212">
        <f>F33/7.5345</f>
        <v>0</v>
      </c>
      <c r="H33" s="212"/>
      <c r="I33" s="212"/>
      <c r="J33" s="212"/>
      <c r="K33" s="213"/>
      <c r="L33" s="189"/>
      <c r="M33" s="189"/>
    </row>
    <row r="34" spans="1:13" x14ac:dyDescent="0.25">
      <c r="A34" s="270">
        <v>3294</v>
      </c>
      <c r="B34" s="271"/>
      <c r="C34" s="272"/>
      <c r="D34" s="211" t="s">
        <v>106</v>
      </c>
      <c r="E34" s="113">
        <v>163.09</v>
      </c>
      <c r="F34" s="212">
        <v>500</v>
      </c>
      <c r="G34" s="212">
        <f>F34/7.5345</f>
        <v>66.361404207313029</v>
      </c>
      <c r="H34" s="212">
        <v>159.27000000000001</v>
      </c>
      <c r="I34" s="212">
        <v>200</v>
      </c>
      <c r="J34" s="212"/>
      <c r="K34" s="213">
        <v>163.09</v>
      </c>
      <c r="L34" s="189">
        <f t="shared" si="1"/>
        <v>100</v>
      </c>
      <c r="M34" s="189">
        <f t="shared" si="2"/>
        <v>81.545000000000002</v>
      </c>
    </row>
    <row r="35" spans="1:13" x14ac:dyDescent="0.25">
      <c r="A35" s="270">
        <v>3295</v>
      </c>
      <c r="B35" s="271"/>
      <c r="C35" s="272"/>
      <c r="D35" s="211" t="s">
        <v>73</v>
      </c>
      <c r="E35" s="113">
        <v>365.87</v>
      </c>
      <c r="F35" s="212">
        <v>1000</v>
      </c>
      <c r="G35" s="212">
        <f>F35/7.5345</f>
        <v>132.72280841462606</v>
      </c>
      <c r="H35" s="212">
        <v>132.72</v>
      </c>
      <c r="I35" s="212">
        <v>250</v>
      </c>
      <c r="J35" s="212"/>
      <c r="K35" s="213">
        <v>125</v>
      </c>
      <c r="L35" s="189">
        <f t="shared" si="1"/>
        <v>34.165140623718813</v>
      </c>
      <c r="M35" s="189">
        <f t="shared" si="2"/>
        <v>50</v>
      </c>
    </row>
    <row r="36" spans="1:13" ht="25.5" x14ac:dyDescent="0.25">
      <c r="A36" s="270">
        <v>3299</v>
      </c>
      <c r="B36" s="271"/>
      <c r="C36" s="272"/>
      <c r="D36" s="211" t="s">
        <v>74</v>
      </c>
      <c r="E36" s="113">
        <v>138.01</v>
      </c>
      <c r="F36" s="212">
        <v>1500</v>
      </c>
      <c r="G36" s="212">
        <f>F36/7.5345</f>
        <v>199.08421262193906</v>
      </c>
      <c r="H36" s="212">
        <v>265.45</v>
      </c>
      <c r="I36" s="212">
        <v>100</v>
      </c>
      <c r="J36" s="212"/>
      <c r="K36" s="213">
        <v>70</v>
      </c>
      <c r="L36" s="189">
        <f t="shared" si="1"/>
        <v>50.720962249112389</v>
      </c>
      <c r="M36" s="189">
        <f t="shared" si="2"/>
        <v>70</v>
      </c>
    </row>
    <row r="37" spans="1:13" s="27" customFormat="1" x14ac:dyDescent="0.25">
      <c r="A37" s="273">
        <v>34</v>
      </c>
      <c r="B37" s="287"/>
      <c r="C37" s="288"/>
      <c r="D37" s="203" t="s">
        <v>76</v>
      </c>
      <c r="E37" s="204">
        <f>SUM(E38)</f>
        <v>1234.47</v>
      </c>
      <c r="F37" s="204">
        <f t="shared" ref="F37:K37" si="12">SUM(F38)</f>
        <v>6500</v>
      </c>
      <c r="G37" s="204">
        <f t="shared" si="12"/>
        <v>862.69825469506929</v>
      </c>
      <c r="H37" s="204">
        <f t="shared" si="12"/>
        <v>1725.4</v>
      </c>
      <c r="I37" s="204">
        <f t="shared" si="12"/>
        <v>1300</v>
      </c>
      <c r="J37" s="204">
        <f t="shared" si="12"/>
        <v>0</v>
      </c>
      <c r="K37" s="204">
        <f t="shared" si="12"/>
        <v>1277.1099999999999</v>
      </c>
      <c r="L37" s="189">
        <f t="shared" si="1"/>
        <v>103.45411391123316</v>
      </c>
      <c r="M37" s="189">
        <f t="shared" si="2"/>
        <v>98.239230769230758</v>
      </c>
    </row>
    <row r="38" spans="1:13" s="27" customFormat="1" x14ac:dyDescent="0.25">
      <c r="A38" s="273">
        <v>343</v>
      </c>
      <c r="B38" s="287"/>
      <c r="C38" s="288"/>
      <c r="D38" s="203" t="s">
        <v>77</v>
      </c>
      <c r="E38" s="204">
        <f>E39</f>
        <v>1234.47</v>
      </c>
      <c r="F38" s="204">
        <f t="shared" ref="F38:K38" si="13">F39</f>
        <v>6500</v>
      </c>
      <c r="G38" s="204">
        <f t="shared" si="13"/>
        <v>862.69825469506929</v>
      </c>
      <c r="H38" s="204">
        <f t="shared" si="13"/>
        <v>1725.4</v>
      </c>
      <c r="I38" s="204">
        <f t="shared" si="13"/>
        <v>1300</v>
      </c>
      <c r="J38" s="204">
        <f t="shared" si="13"/>
        <v>0</v>
      </c>
      <c r="K38" s="204">
        <f t="shared" si="13"/>
        <v>1277.1099999999999</v>
      </c>
      <c r="L38" s="189">
        <f t="shared" si="1"/>
        <v>103.45411391123316</v>
      </c>
      <c r="M38" s="189">
        <f t="shared" si="2"/>
        <v>98.239230769230758</v>
      </c>
    </row>
    <row r="39" spans="1:13" ht="25.5" x14ac:dyDescent="0.25">
      <c r="A39" s="270">
        <v>3431</v>
      </c>
      <c r="B39" s="271"/>
      <c r="C39" s="272"/>
      <c r="D39" s="211" t="s">
        <v>107</v>
      </c>
      <c r="E39" s="113">
        <v>1234.47</v>
      </c>
      <c r="F39" s="212">
        <v>6500</v>
      </c>
      <c r="G39" s="212">
        <f>F39/7.5345</f>
        <v>862.69825469506929</v>
      </c>
      <c r="H39" s="212">
        <v>1725.4</v>
      </c>
      <c r="I39" s="212">
        <v>1300</v>
      </c>
      <c r="J39" s="212"/>
      <c r="K39" s="213">
        <v>1277.1099999999999</v>
      </c>
      <c r="L39" s="189">
        <f t="shared" si="1"/>
        <v>103.45411391123316</v>
      </c>
      <c r="M39" s="189">
        <f t="shared" si="2"/>
        <v>98.239230769230758</v>
      </c>
    </row>
    <row r="40" spans="1:13" ht="24" customHeight="1" x14ac:dyDescent="0.25">
      <c r="A40" s="289" t="s">
        <v>264</v>
      </c>
      <c r="B40" s="290"/>
      <c r="C40" s="291"/>
      <c r="D40" s="199" t="s">
        <v>206</v>
      </c>
      <c r="E40" s="200">
        <f t="shared" ref="E40:K41" si="14">E41</f>
        <v>4713.6000000000004</v>
      </c>
      <c r="F40" s="200">
        <f t="shared" si="14"/>
        <v>40000</v>
      </c>
      <c r="G40" s="200">
        <f t="shared" si="14"/>
        <v>5308.9123365850419</v>
      </c>
      <c r="H40" s="200">
        <f t="shared" si="14"/>
        <v>4247.12</v>
      </c>
      <c r="I40" s="200">
        <f t="shared" si="14"/>
        <v>4615</v>
      </c>
      <c r="J40" s="200">
        <f t="shared" si="14"/>
        <v>0</v>
      </c>
      <c r="K40" s="200">
        <f t="shared" si="14"/>
        <v>3597.51</v>
      </c>
      <c r="L40" s="189">
        <f t="shared" si="1"/>
        <v>76.321919551934826</v>
      </c>
      <c r="M40" s="189">
        <f t="shared" si="2"/>
        <v>77.952546045503794</v>
      </c>
    </row>
    <row r="41" spans="1:13" ht="25.5" customHeight="1" x14ac:dyDescent="0.25">
      <c r="A41" s="292" t="s">
        <v>351</v>
      </c>
      <c r="B41" s="293"/>
      <c r="C41" s="294"/>
      <c r="D41" s="201" t="s">
        <v>121</v>
      </c>
      <c r="E41" s="202">
        <f t="shared" si="14"/>
        <v>4713.6000000000004</v>
      </c>
      <c r="F41" s="202">
        <f t="shared" si="14"/>
        <v>40000</v>
      </c>
      <c r="G41" s="202">
        <f t="shared" si="14"/>
        <v>5308.9123365850419</v>
      </c>
      <c r="H41" s="202">
        <f t="shared" si="14"/>
        <v>4247.12</v>
      </c>
      <c r="I41" s="202">
        <f t="shared" si="14"/>
        <v>4615</v>
      </c>
      <c r="J41" s="202">
        <f t="shared" si="14"/>
        <v>0</v>
      </c>
      <c r="K41" s="202">
        <f t="shared" si="14"/>
        <v>3597.51</v>
      </c>
      <c r="L41" s="189">
        <f t="shared" si="1"/>
        <v>76.321919551934826</v>
      </c>
      <c r="M41" s="189">
        <f t="shared" si="2"/>
        <v>77.952546045503794</v>
      </c>
    </row>
    <row r="42" spans="1:13" s="27" customFormat="1" ht="38.25" x14ac:dyDescent="0.25">
      <c r="A42" s="273">
        <v>37</v>
      </c>
      <c r="B42" s="287"/>
      <c r="C42" s="288"/>
      <c r="D42" s="203" t="s">
        <v>128</v>
      </c>
      <c r="E42" s="204">
        <f>E43</f>
        <v>4713.6000000000004</v>
      </c>
      <c r="F42" s="204">
        <f t="shared" ref="F42:K43" si="15">F43</f>
        <v>40000</v>
      </c>
      <c r="G42" s="204">
        <f t="shared" si="15"/>
        <v>5308.9123365850419</v>
      </c>
      <c r="H42" s="204">
        <f t="shared" si="15"/>
        <v>4247.12</v>
      </c>
      <c r="I42" s="204">
        <f t="shared" si="15"/>
        <v>4615</v>
      </c>
      <c r="J42" s="204">
        <f t="shared" si="15"/>
        <v>0</v>
      </c>
      <c r="K42" s="204">
        <f t="shared" si="15"/>
        <v>3597.51</v>
      </c>
      <c r="L42" s="189">
        <f t="shared" si="1"/>
        <v>76.321919551934826</v>
      </c>
      <c r="M42" s="189">
        <f t="shared" si="2"/>
        <v>77.952546045503794</v>
      </c>
    </row>
    <row r="43" spans="1:13" s="27" customFormat="1" ht="25.5" x14ac:dyDescent="0.25">
      <c r="A43" s="273">
        <v>372</v>
      </c>
      <c r="B43" s="287"/>
      <c r="C43" s="288"/>
      <c r="D43" s="203" t="s">
        <v>91</v>
      </c>
      <c r="E43" s="204">
        <f>E44</f>
        <v>4713.6000000000004</v>
      </c>
      <c r="F43" s="204">
        <f t="shared" si="15"/>
        <v>40000</v>
      </c>
      <c r="G43" s="204">
        <f t="shared" si="15"/>
        <v>5308.9123365850419</v>
      </c>
      <c r="H43" s="204">
        <f t="shared" si="15"/>
        <v>4247.12</v>
      </c>
      <c r="I43" s="204">
        <f t="shared" si="15"/>
        <v>4615</v>
      </c>
      <c r="J43" s="204">
        <f t="shared" si="15"/>
        <v>0</v>
      </c>
      <c r="K43" s="204">
        <f t="shared" si="15"/>
        <v>3597.51</v>
      </c>
      <c r="L43" s="189">
        <f t="shared" si="1"/>
        <v>76.321919551934826</v>
      </c>
      <c r="M43" s="189">
        <f t="shared" si="2"/>
        <v>77.952546045503794</v>
      </c>
    </row>
    <row r="44" spans="1:13" ht="25.5" x14ac:dyDescent="0.25">
      <c r="A44" s="270">
        <v>3722</v>
      </c>
      <c r="B44" s="271"/>
      <c r="C44" s="272"/>
      <c r="D44" s="211" t="s">
        <v>93</v>
      </c>
      <c r="E44" s="113">
        <v>4713.6000000000004</v>
      </c>
      <c r="F44" s="212">
        <v>40000</v>
      </c>
      <c r="G44" s="212">
        <f>F44/7.5345</f>
        <v>5308.9123365850419</v>
      </c>
      <c r="H44" s="212">
        <v>4247.12</v>
      </c>
      <c r="I44" s="212">
        <v>4615</v>
      </c>
      <c r="J44" s="212"/>
      <c r="K44" s="213">
        <v>3597.51</v>
      </c>
      <c r="L44" s="189">
        <f t="shared" si="1"/>
        <v>76.321919551934826</v>
      </c>
      <c r="M44" s="189">
        <f t="shared" si="2"/>
        <v>77.952546045503794</v>
      </c>
    </row>
    <row r="45" spans="1:13" s="27" customFormat="1" ht="38.25" x14ac:dyDescent="0.25">
      <c r="A45" s="289" t="s">
        <v>129</v>
      </c>
      <c r="B45" s="290"/>
      <c r="C45" s="291"/>
      <c r="D45" s="199" t="s">
        <v>130</v>
      </c>
      <c r="E45" s="200">
        <f t="shared" ref="E45:K47" si="16">E46</f>
        <v>13873.400000000001</v>
      </c>
      <c r="F45" s="200">
        <f t="shared" si="16"/>
        <v>105736.17</v>
      </c>
      <c r="G45" s="200">
        <f t="shared" si="16"/>
        <v>14033.601433406329</v>
      </c>
      <c r="H45" s="200">
        <f t="shared" si="16"/>
        <v>13859.580000000002</v>
      </c>
      <c r="I45" s="200">
        <f t="shared" si="16"/>
        <v>14625</v>
      </c>
      <c r="J45" s="200">
        <f t="shared" si="16"/>
        <v>0</v>
      </c>
      <c r="K45" s="200">
        <f t="shared" si="16"/>
        <v>14624.22</v>
      </c>
      <c r="L45" s="189">
        <f t="shared" si="1"/>
        <v>105.41193939481307</v>
      </c>
      <c r="M45" s="189">
        <f t="shared" si="2"/>
        <v>99.99466666666666</v>
      </c>
    </row>
    <row r="46" spans="1:13" s="27" customFormat="1" x14ac:dyDescent="0.25">
      <c r="A46" s="292" t="s">
        <v>348</v>
      </c>
      <c r="B46" s="293"/>
      <c r="C46" s="294"/>
      <c r="D46" s="201" t="s">
        <v>121</v>
      </c>
      <c r="E46" s="202">
        <f t="shared" si="16"/>
        <v>13873.400000000001</v>
      </c>
      <c r="F46" s="202">
        <f t="shared" si="16"/>
        <v>105736.17</v>
      </c>
      <c r="G46" s="202">
        <f t="shared" si="16"/>
        <v>14033.601433406329</v>
      </c>
      <c r="H46" s="202">
        <f t="shared" si="16"/>
        <v>13859.580000000002</v>
      </c>
      <c r="I46" s="202">
        <f t="shared" si="16"/>
        <v>14625</v>
      </c>
      <c r="J46" s="202">
        <f t="shared" si="16"/>
        <v>0</v>
      </c>
      <c r="K46" s="202">
        <f t="shared" si="16"/>
        <v>14624.22</v>
      </c>
      <c r="L46" s="189">
        <f t="shared" si="1"/>
        <v>105.41193939481307</v>
      </c>
      <c r="M46" s="189">
        <f t="shared" si="2"/>
        <v>99.99466666666666</v>
      </c>
    </row>
    <row r="47" spans="1:13" s="27" customFormat="1" x14ac:dyDescent="0.25">
      <c r="A47" s="295">
        <v>3</v>
      </c>
      <c r="B47" s="296"/>
      <c r="C47" s="297"/>
      <c r="D47" s="203" t="s">
        <v>14</v>
      </c>
      <c r="E47" s="204">
        <f t="shared" si="16"/>
        <v>13873.400000000001</v>
      </c>
      <c r="F47" s="204">
        <f t="shared" si="16"/>
        <v>105736.17</v>
      </c>
      <c r="G47" s="204">
        <f t="shared" si="16"/>
        <v>14033.601433406329</v>
      </c>
      <c r="H47" s="204">
        <f t="shared" si="16"/>
        <v>13859.580000000002</v>
      </c>
      <c r="I47" s="204">
        <f t="shared" si="16"/>
        <v>14625</v>
      </c>
      <c r="J47" s="204">
        <f t="shared" si="16"/>
        <v>0</v>
      </c>
      <c r="K47" s="204">
        <f t="shared" si="16"/>
        <v>14624.22</v>
      </c>
      <c r="L47" s="189">
        <f t="shared" si="1"/>
        <v>105.41193939481307</v>
      </c>
      <c r="M47" s="189">
        <f t="shared" si="2"/>
        <v>99.99466666666666</v>
      </c>
    </row>
    <row r="48" spans="1:13" s="27" customFormat="1" x14ac:dyDescent="0.25">
      <c r="A48" s="273">
        <v>32</v>
      </c>
      <c r="B48" s="287"/>
      <c r="C48" s="288"/>
      <c r="D48" s="203" t="s">
        <v>25</v>
      </c>
      <c r="E48" s="204">
        <f>E49+E51</f>
        <v>13873.400000000001</v>
      </c>
      <c r="F48" s="204">
        <f t="shared" ref="F48:K48" si="17">F49+F51</f>
        <v>105736.17</v>
      </c>
      <c r="G48" s="204">
        <f t="shared" si="17"/>
        <v>14033.601433406329</v>
      </c>
      <c r="H48" s="204">
        <f t="shared" si="17"/>
        <v>13859.580000000002</v>
      </c>
      <c r="I48" s="204">
        <f t="shared" si="17"/>
        <v>14625</v>
      </c>
      <c r="J48" s="204">
        <f t="shared" si="17"/>
        <v>0</v>
      </c>
      <c r="K48" s="204">
        <f t="shared" si="17"/>
        <v>14624.22</v>
      </c>
      <c r="L48" s="189">
        <f t="shared" si="1"/>
        <v>105.41193939481307</v>
      </c>
      <c r="M48" s="189">
        <f t="shared" si="2"/>
        <v>99.99466666666666</v>
      </c>
    </row>
    <row r="49" spans="1:13" s="27" customFormat="1" x14ac:dyDescent="0.25">
      <c r="A49" s="273">
        <v>322</v>
      </c>
      <c r="B49" s="287"/>
      <c r="C49" s="288"/>
      <c r="D49" s="203" t="s">
        <v>71</v>
      </c>
      <c r="E49" s="204">
        <f>E50</f>
        <v>4645.3</v>
      </c>
      <c r="F49" s="204">
        <f t="shared" ref="F49:K49" si="18">F50</f>
        <v>35000</v>
      </c>
      <c r="G49" s="204">
        <f t="shared" si="18"/>
        <v>4645.298294511912</v>
      </c>
      <c r="H49" s="204">
        <f t="shared" si="18"/>
        <v>4645.3</v>
      </c>
      <c r="I49" s="204">
        <f t="shared" si="18"/>
        <v>6000</v>
      </c>
      <c r="J49" s="204">
        <f t="shared" si="18"/>
        <v>0</v>
      </c>
      <c r="K49" s="204">
        <f t="shared" si="18"/>
        <v>7124.65</v>
      </c>
      <c r="L49" s="189">
        <f t="shared" si="1"/>
        <v>153.37330204723051</v>
      </c>
      <c r="M49" s="189">
        <f t="shared" si="2"/>
        <v>118.74416666666664</v>
      </c>
    </row>
    <row r="50" spans="1:13" ht="25.5" x14ac:dyDescent="0.25">
      <c r="A50" s="270">
        <v>3224</v>
      </c>
      <c r="B50" s="271"/>
      <c r="C50" s="272"/>
      <c r="D50" s="211" t="s">
        <v>131</v>
      </c>
      <c r="E50" s="113">
        <v>4645.3</v>
      </c>
      <c r="F50" s="212">
        <v>35000</v>
      </c>
      <c r="G50" s="212">
        <f>F50/7.5345</f>
        <v>4645.298294511912</v>
      </c>
      <c r="H50" s="212">
        <v>4645.3</v>
      </c>
      <c r="I50" s="212">
        <v>6000</v>
      </c>
      <c r="J50" s="212"/>
      <c r="K50" s="213">
        <v>7124.65</v>
      </c>
      <c r="L50" s="189">
        <f t="shared" si="1"/>
        <v>153.37330204723051</v>
      </c>
      <c r="M50" s="189">
        <f t="shared" si="2"/>
        <v>118.74416666666664</v>
      </c>
    </row>
    <row r="51" spans="1:13" s="27" customFormat="1" x14ac:dyDescent="0.25">
      <c r="A51" s="273">
        <v>323</v>
      </c>
      <c r="B51" s="287"/>
      <c r="C51" s="288"/>
      <c r="D51" s="203" t="s">
        <v>84</v>
      </c>
      <c r="E51" s="204">
        <f>E52+E53</f>
        <v>9228.1</v>
      </c>
      <c r="F51" s="204">
        <f t="shared" ref="F51:K51" si="19">F52+F53</f>
        <v>70736.17</v>
      </c>
      <c r="G51" s="204">
        <f t="shared" si="19"/>
        <v>9388.3031388944182</v>
      </c>
      <c r="H51" s="204">
        <f t="shared" si="19"/>
        <v>9214.2800000000007</v>
      </c>
      <c r="I51" s="204">
        <f>I52+I53</f>
        <v>8625</v>
      </c>
      <c r="J51" s="204">
        <f t="shared" si="19"/>
        <v>0</v>
      </c>
      <c r="K51" s="204">
        <f t="shared" si="19"/>
        <v>7499.57</v>
      </c>
      <c r="L51" s="189">
        <f t="shared" si="1"/>
        <v>81.268841906784701</v>
      </c>
      <c r="M51" s="189">
        <f t="shared" si="2"/>
        <v>86.951536231884049</v>
      </c>
    </row>
    <row r="52" spans="1:13" ht="25.5" x14ac:dyDescent="0.25">
      <c r="A52" s="270">
        <v>3232</v>
      </c>
      <c r="B52" s="271"/>
      <c r="C52" s="272"/>
      <c r="D52" s="211" t="s">
        <v>132</v>
      </c>
      <c r="E52" s="113">
        <v>9228.1</v>
      </c>
      <c r="F52" s="212">
        <v>70636.17</v>
      </c>
      <c r="G52" s="212">
        <f>F52/7.5345</f>
        <v>9375.0308580529563</v>
      </c>
      <c r="H52" s="212">
        <v>9201.01</v>
      </c>
      <c r="I52" s="212">
        <v>8625</v>
      </c>
      <c r="J52" s="212"/>
      <c r="K52" s="213">
        <v>7499.57</v>
      </c>
      <c r="L52" s="189">
        <f t="shared" si="1"/>
        <v>81.268841906784701</v>
      </c>
      <c r="M52" s="189">
        <f t="shared" si="2"/>
        <v>86.951536231884049</v>
      </c>
    </row>
    <row r="53" spans="1:13" x14ac:dyDescent="0.25">
      <c r="A53" s="270">
        <v>3237</v>
      </c>
      <c r="B53" s="271"/>
      <c r="C53" s="272"/>
      <c r="D53" s="211" t="s">
        <v>85</v>
      </c>
      <c r="E53" s="113">
        <v>0</v>
      </c>
      <c r="F53" s="212">
        <v>100</v>
      </c>
      <c r="G53" s="212">
        <f>F53/7.5345</f>
        <v>13.272280841462605</v>
      </c>
      <c r="H53" s="212">
        <v>13.27</v>
      </c>
      <c r="I53" s="212">
        <v>0</v>
      </c>
      <c r="J53" s="212"/>
      <c r="K53" s="213"/>
      <c r="L53" s="189" t="e">
        <f t="shared" ref="L53:L66" si="20">K53/E53*100</f>
        <v>#DIV/0!</v>
      </c>
      <c r="M53" s="189" t="e">
        <f t="shared" ref="M53:M66" si="21">K53/I53*100</f>
        <v>#DIV/0!</v>
      </c>
    </row>
    <row r="54" spans="1:13" s="27" customFormat="1" x14ac:dyDescent="0.25">
      <c r="A54" s="289" t="s">
        <v>133</v>
      </c>
      <c r="B54" s="290"/>
      <c r="C54" s="291"/>
      <c r="D54" s="199" t="s">
        <v>134</v>
      </c>
      <c r="E54" s="200">
        <f t="shared" ref="E54:K58" si="22">E55</f>
        <v>2824.41</v>
      </c>
      <c r="F54" s="200">
        <f t="shared" si="22"/>
        <v>0</v>
      </c>
      <c r="G54" s="200">
        <f t="shared" si="22"/>
        <v>0</v>
      </c>
      <c r="H54" s="200">
        <f t="shared" si="22"/>
        <v>0</v>
      </c>
      <c r="I54" s="200">
        <f t="shared" si="22"/>
        <v>6250</v>
      </c>
      <c r="J54" s="200">
        <f t="shared" si="22"/>
        <v>0</v>
      </c>
      <c r="K54" s="200">
        <f t="shared" si="22"/>
        <v>6235.24</v>
      </c>
      <c r="L54" s="189">
        <f t="shared" si="20"/>
        <v>220.76256634128896</v>
      </c>
      <c r="M54" s="189">
        <f t="shared" si="21"/>
        <v>99.763839999999988</v>
      </c>
    </row>
    <row r="55" spans="1:13" s="27" customFormat="1" x14ac:dyDescent="0.25">
      <c r="A55" s="292" t="s">
        <v>348</v>
      </c>
      <c r="B55" s="293"/>
      <c r="C55" s="294"/>
      <c r="D55" s="201" t="s">
        <v>121</v>
      </c>
      <c r="E55" s="202">
        <f t="shared" si="22"/>
        <v>2824.41</v>
      </c>
      <c r="F55" s="202">
        <f t="shared" si="22"/>
        <v>0</v>
      </c>
      <c r="G55" s="202">
        <f t="shared" si="22"/>
        <v>0</v>
      </c>
      <c r="H55" s="202">
        <f t="shared" si="22"/>
        <v>0</v>
      </c>
      <c r="I55" s="202">
        <f t="shared" si="22"/>
        <v>6250</v>
      </c>
      <c r="J55" s="202">
        <f t="shared" si="22"/>
        <v>0</v>
      </c>
      <c r="K55" s="202">
        <f t="shared" si="22"/>
        <v>6235.24</v>
      </c>
      <c r="L55" s="189">
        <f t="shared" si="20"/>
        <v>220.76256634128896</v>
      </c>
      <c r="M55" s="189">
        <f t="shared" si="21"/>
        <v>99.763839999999988</v>
      </c>
    </row>
    <row r="56" spans="1:13" s="27" customFormat="1" x14ac:dyDescent="0.25">
      <c r="A56" s="295">
        <v>3</v>
      </c>
      <c r="B56" s="296"/>
      <c r="C56" s="297"/>
      <c r="D56" s="203" t="s">
        <v>14</v>
      </c>
      <c r="E56" s="204">
        <f t="shared" si="22"/>
        <v>2824.41</v>
      </c>
      <c r="F56" s="204">
        <f t="shared" si="22"/>
        <v>0</v>
      </c>
      <c r="G56" s="204">
        <f t="shared" si="22"/>
        <v>0</v>
      </c>
      <c r="H56" s="204">
        <f t="shared" si="22"/>
        <v>0</v>
      </c>
      <c r="I56" s="204">
        <f t="shared" si="22"/>
        <v>6250</v>
      </c>
      <c r="J56" s="204">
        <f t="shared" si="22"/>
        <v>0</v>
      </c>
      <c r="K56" s="204">
        <f t="shared" si="22"/>
        <v>6235.24</v>
      </c>
      <c r="L56" s="189">
        <f t="shared" si="20"/>
        <v>220.76256634128896</v>
      </c>
      <c r="M56" s="189">
        <f t="shared" si="21"/>
        <v>99.763839999999988</v>
      </c>
    </row>
    <row r="57" spans="1:13" s="27" customFormat="1" x14ac:dyDescent="0.25">
      <c r="A57" s="273">
        <v>32</v>
      </c>
      <c r="B57" s="287"/>
      <c r="C57" s="288"/>
      <c r="D57" s="203" t="s">
        <v>25</v>
      </c>
      <c r="E57" s="204">
        <f t="shared" si="22"/>
        <v>2824.41</v>
      </c>
      <c r="F57" s="204">
        <f t="shared" si="22"/>
        <v>0</v>
      </c>
      <c r="G57" s="204">
        <f t="shared" si="22"/>
        <v>0</v>
      </c>
      <c r="H57" s="204">
        <f t="shared" si="22"/>
        <v>0</v>
      </c>
      <c r="I57" s="204">
        <f t="shared" si="22"/>
        <v>6250</v>
      </c>
      <c r="J57" s="204">
        <f t="shared" si="22"/>
        <v>0</v>
      </c>
      <c r="K57" s="204">
        <f t="shared" si="22"/>
        <v>6235.24</v>
      </c>
      <c r="L57" s="189">
        <f t="shared" si="20"/>
        <v>220.76256634128896</v>
      </c>
      <c r="M57" s="189">
        <f t="shared" si="21"/>
        <v>99.763839999999988</v>
      </c>
    </row>
    <row r="58" spans="1:13" s="27" customFormat="1" x14ac:dyDescent="0.25">
      <c r="A58" s="273">
        <v>322</v>
      </c>
      <c r="B58" s="287"/>
      <c r="C58" s="288"/>
      <c r="D58" s="203" t="s">
        <v>71</v>
      </c>
      <c r="E58" s="204">
        <f t="shared" si="22"/>
        <v>2824.41</v>
      </c>
      <c r="F58" s="204">
        <f t="shared" si="22"/>
        <v>0</v>
      </c>
      <c r="G58" s="204">
        <f t="shared" si="22"/>
        <v>0</v>
      </c>
      <c r="H58" s="204">
        <f t="shared" si="22"/>
        <v>0</v>
      </c>
      <c r="I58" s="204">
        <f t="shared" si="22"/>
        <v>6250</v>
      </c>
      <c r="J58" s="204">
        <f t="shared" si="22"/>
        <v>0</v>
      </c>
      <c r="K58" s="204">
        <f t="shared" si="22"/>
        <v>6235.24</v>
      </c>
      <c r="L58" s="189">
        <f t="shared" si="20"/>
        <v>220.76256634128896</v>
      </c>
      <c r="M58" s="189">
        <f t="shared" si="21"/>
        <v>99.763839999999988</v>
      </c>
    </row>
    <row r="59" spans="1:13" x14ac:dyDescent="0.25">
      <c r="A59" s="270">
        <v>3223</v>
      </c>
      <c r="B59" s="271"/>
      <c r="C59" s="272"/>
      <c r="D59" s="211" t="s">
        <v>95</v>
      </c>
      <c r="E59" s="113">
        <v>2824.41</v>
      </c>
      <c r="F59" s="212"/>
      <c r="G59" s="212"/>
      <c r="H59" s="212"/>
      <c r="I59" s="212">
        <v>6250</v>
      </c>
      <c r="J59" s="212"/>
      <c r="K59" s="213">
        <v>6235.24</v>
      </c>
      <c r="L59" s="189">
        <f t="shared" si="20"/>
        <v>220.76256634128896</v>
      </c>
      <c r="M59" s="189">
        <f t="shared" si="21"/>
        <v>99.763839999999988</v>
      </c>
    </row>
    <row r="60" spans="1:13" s="27" customFormat="1" ht="25.5" x14ac:dyDescent="0.25">
      <c r="A60" s="312" t="s">
        <v>117</v>
      </c>
      <c r="B60" s="313"/>
      <c r="C60" s="314"/>
      <c r="D60" s="197" t="s">
        <v>135</v>
      </c>
      <c r="E60" s="198">
        <f>E61+E67+E83+E95+E101+E107+E113+E119+E133+E147+E161</f>
        <v>108766.35</v>
      </c>
      <c r="F60" s="198">
        <f>F61+F67+F83+F95+F101+F107+F113+F119+F133+F147+F161</f>
        <v>703318.42</v>
      </c>
      <c r="G60" s="198">
        <f>G61+G67+G83+G95+G101+G107+G113+G119+G133+G147+G161</f>
        <v>93346.395912137523</v>
      </c>
      <c r="H60" s="198">
        <f>H61+H67+H83+H95+H101+H107+H113+H119+H133+H147+H161</f>
        <v>79622.02</v>
      </c>
      <c r="I60" s="198">
        <f>I61+I67+I83+I95+I101+I107+I113+I119+I133+I147+I161+I176</f>
        <v>159917</v>
      </c>
      <c r="J60" s="198">
        <f>J61+J67+J83+J95+J101+J107+J113+J119+J133+J147+J161+J176</f>
        <v>0</v>
      </c>
      <c r="K60" s="198">
        <f>K61+K67+K83+K95+K101+K107+K113+K119+K133+K147+K161+K176</f>
        <v>147076.99</v>
      </c>
      <c r="L60" s="189">
        <f t="shared" si="20"/>
        <v>135.22287913495305</v>
      </c>
      <c r="M60" s="189">
        <f t="shared" si="21"/>
        <v>91.970828617345248</v>
      </c>
    </row>
    <row r="61" spans="1:13" s="27" customFormat="1" x14ac:dyDescent="0.25">
      <c r="A61" s="289" t="s">
        <v>119</v>
      </c>
      <c r="B61" s="290"/>
      <c r="C61" s="291"/>
      <c r="D61" s="199" t="s">
        <v>136</v>
      </c>
      <c r="E61" s="200">
        <f t="shared" ref="E61:K65" si="23">E62</f>
        <v>100</v>
      </c>
      <c r="F61" s="200">
        <f t="shared" si="23"/>
        <v>0</v>
      </c>
      <c r="G61" s="200">
        <f t="shared" si="23"/>
        <v>0</v>
      </c>
      <c r="H61" s="200">
        <f t="shared" si="23"/>
        <v>0</v>
      </c>
      <c r="I61" s="200">
        <f t="shared" si="23"/>
        <v>100</v>
      </c>
      <c r="J61" s="200">
        <f t="shared" si="23"/>
        <v>0</v>
      </c>
      <c r="K61" s="200">
        <f t="shared" si="23"/>
        <v>100</v>
      </c>
      <c r="L61" s="189">
        <f t="shared" si="20"/>
        <v>100</v>
      </c>
      <c r="M61" s="189">
        <f t="shared" si="21"/>
        <v>100</v>
      </c>
    </row>
    <row r="62" spans="1:13" s="27" customFormat="1" x14ac:dyDescent="0.25">
      <c r="A62" s="292" t="s">
        <v>348</v>
      </c>
      <c r="B62" s="293"/>
      <c r="C62" s="294"/>
      <c r="D62" s="201" t="s">
        <v>121</v>
      </c>
      <c r="E62" s="202">
        <f t="shared" si="23"/>
        <v>100</v>
      </c>
      <c r="F62" s="202">
        <f t="shared" si="23"/>
        <v>0</v>
      </c>
      <c r="G62" s="202">
        <f t="shared" si="23"/>
        <v>0</v>
      </c>
      <c r="H62" s="202">
        <f t="shared" si="23"/>
        <v>0</v>
      </c>
      <c r="I62" s="202">
        <f t="shared" si="23"/>
        <v>100</v>
      </c>
      <c r="J62" s="202">
        <f t="shared" si="23"/>
        <v>0</v>
      </c>
      <c r="K62" s="202">
        <f t="shared" si="23"/>
        <v>100</v>
      </c>
      <c r="L62" s="189">
        <f t="shared" si="20"/>
        <v>100</v>
      </c>
      <c r="M62" s="189">
        <f t="shared" si="21"/>
        <v>100</v>
      </c>
    </row>
    <row r="63" spans="1:13" s="27" customFormat="1" x14ac:dyDescent="0.25">
      <c r="A63" s="295">
        <v>3</v>
      </c>
      <c r="B63" s="296"/>
      <c r="C63" s="297"/>
      <c r="D63" s="203" t="s">
        <v>14</v>
      </c>
      <c r="E63" s="204">
        <f t="shared" si="23"/>
        <v>100</v>
      </c>
      <c r="F63" s="204">
        <f t="shared" si="23"/>
        <v>0</v>
      </c>
      <c r="G63" s="204">
        <f t="shared" si="23"/>
        <v>0</v>
      </c>
      <c r="H63" s="204">
        <f t="shared" si="23"/>
        <v>0</v>
      </c>
      <c r="I63" s="204">
        <f t="shared" si="23"/>
        <v>100</v>
      </c>
      <c r="J63" s="204">
        <f t="shared" si="23"/>
        <v>0</v>
      </c>
      <c r="K63" s="204">
        <f t="shared" si="23"/>
        <v>100</v>
      </c>
      <c r="L63" s="189">
        <f t="shared" si="20"/>
        <v>100</v>
      </c>
      <c r="M63" s="189">
        <f t="shared" si="21"/>
        <v>100</v>
      </c>
    </row>
    <row r="64" spans="1:13" s="27" customFormat="1" x14ac:dyDescent="0.25">
      <c r="A64" s="273">
        <v>32</v>
      </c>
      <c r="B64" s="287"/>
      <c r="C64" s="288"/>
      <c r="D64" s="203" t="s">
        <v>25</v>
      </c>
      <c r="E64" s="204">
        <f t="shared" si="23"/>
        <v>100</v>
      </c>
      <c r="F64" s="204">
        <f t="shared" si="23"/>
        <v>0</v>
      </c>
      <c r="G64" s="204">
        <f t="shared" si="23"/>
        <v>0</v>
      </c>
      <c r="H64" s="204">
        <f t="shared" si="23"/>
        <v>0</v>
      </c>
      <c r="I64" s="204">
        <f t="shared" si="23"/>
        <v>100</v>
      </c>
      <c r="J64" s="204">
        <f t="shared" si="23"/>
        <v>0</v>
      </c>
      <c r="K64" s="204">
        <f t="shared" si="23"/>
        <v>100</v>
      </c>
      <c r="L64" s="189">
        <f t="shared" si="20"/>
        <v>100</v>
      </c>
      <c r="M64" s="189">
        <f t="shared" si="21"/>
        <v>100</v>
      </c>
    </row>
    <row r="65" spans="1:13" s="27" customFormat="1" x14ac:dyDescent="0.25">
      <c r="A65" s="273">
        <v>323</v>
      </c>
      <c r="B65" s="287"/>
      <c r="C65" s="288"/>
      <c r="D65" s="203" t="s">
        <v>84</v>
      </c>
      <c r="E65" s="204">
        <f t="shared" si="23"/>
        <v>100</v>
      </c>
      <c r="F65" s="204">
        <f t="shared" si="23"/>
        <v>0</v>
      </c>
      <c r="G65" s="204">
        <f t="shared" si="23"/>
        <v>0</v>
      </c>
      <c r="H65" s="204">
        <f t="shared" si="23"/>
        <v>0</v>
      </c>
      <c r="I65" s="204">
        <f t="shared" si="23"/>
        <v>100</v>
      </c>
      <c r="J65" s="204">
        <f t="shared" si="23"/>
        <v>0</v>
      </c>
      <c r="K65" s="204">
        <f t="shared" si="23"/>
        <v>100</v>
      </c>
      <c r="L65" s="189">
        <f t="shared" si="20"/>
        <v>100</v>
      </c>
      <c r="M65" s="189">
        <f t="shared" si="21"/>
        <v>100</v>
      </c>
    </row>
    <row r="66" spans="1:13" x14ac:dyDescent="0.25">
      <c r="A66" s="270">
        <v>3237</v>
      </c>
      <c r="B66" s="271"/>
      <c r="C66" s="272"/>
      <c r="D66" s="211" t="s">
        <v>85</v>
      </c>
      <c r="E66" s="113">
        <v>100</v>
      </c>
      <c r="F66" s="212"/>
      <c r="G66" s="212"/>
      <c r="H66" s="212"/>
      <c r="I66" s="212">
        <v>100</v>
      </c>
      <c r="J66" s="212"/>
      <c r="K66" s="213">
        <v>100</v>
      </c>
      <c r="L66" s="189">
        <f t="shared" si="20"/>
        <v>100</v>
      </c>
      <c r="M66" s="189">
        <f t="shared" si="21"/>
        <v>100</v>
      </c>
    </row>
    <row r="67" spans="1:13" s="27" customFormat="1" x14ac:dyDescent="0.25">
      <c r="A67" s="289" t="s">
        <v>137</v>
      </c>
      <c r="B67" s="290"/>
      <c r="C67" s="291"/>
      <c r="D67" s="199" t="s">
        <v>138</v>
      </c>
      <c r="E67" s="200">
        <f t="shared" ref="E67:K69" si="24">E68</f>
        <v>666</v>
      </c>
      <c r="F67" s="200">
        <f t="shared" si="24"/>
        <v>5000</v>
      </c>
      <c r="G67" s="200">
        <f t="shared" si="24"/>
        <v>663.61404207313035</v>
      </c>
      <c r="H67" s="200">
        <f>H68</f>
        <v>663.61</v>
      </c>
      <c r="I67" s="200">
        <f>I68</f>
        <v>666</v>
      </c>
      <c r="J67" s="200">
        <f t="shared" si="24"/>
        <v>0</v>
      </c>
      <c r="K67" s="200">
        <f t="shared" si="24"/>
        <v>666</v>
      </c>
      <c r="L67" s="189">
        <f t="shared" si="1"/>
        <v>100</v>
      </c>
      <c r="M67" s="189">
        <f t="shared" si="2"/>
        <v>100</v>
      </c>
    </row>
    <row r="68" spans="1:13" s="27" customFormat="1" x14ac:dyDescent="0.25">
      <c r="A68" s="292" t="s">
        <v>349</v>
      </c>
      <c r="B68" s="293"/>
      <c r="C68" s="294"/>
      <c r="D68" s="201" t="s">
        <v>121</v>
      </c>
      <c r="E68" s="202">
        <f>E69</f>
        <v>666</v>
      </c>
      <c r="F68" s="202">
        <f t="shared" si="24"/>
        <v>5000</v>
      </c>
      <c r="G68" s="202">
        <f t="shared" si="24"/>
        <v>663.61404207313035</v>
      </c>
      <c r="H68" s="202">
        <f t="shared" si="24"/>
        <v>663.61</v>
      </c>
      <c r="I68" s="202">
        <f t="shared" si="24"/>
        <v>666</v>
      </c>
      <c r="J68" s="202">
        <f t="shared" si="24"/>
        <v>0</v>
      </c>
      <c r="K68" s="202">
        <f t="shared" si="24"/>
        <v>666</v>
      </c>
      <c r="L68" s="189">
        <f t="shared" si="1"/>
        <v>100</v>
      </c>
      <c r="M68" s="189">
        <f t="shared" si="2"/>
        <v>100</v>
      </c>
    </row>
    <row r="69" spans="1:13" s="27" customFormat="1" x14ac:dyDescent="0.25">
      <c r="A69" s="295">
        <v>3</v>
      </c>
      <c r="B69" s="296"/>
      <c r="C69" s="297"/>
      <c r="D69" s="203" t="s">
        <v>14</v>
      </c>
      <c r="E69" s="204">
        <f>E70</f>
        <v>666</v>
      </c>
      <c r="F69" s="204">
        <f t="shared" si="24"/>
        <v>5000</v>
      </c>
      <c r="G69" s="204">
        <f t="shared" si="24"/>
        <v>663.61404207313035</v>
      </c>
      <c r="H69" s="204">
        <f>H70</f>
        <v>663.61</v>
      </c>
      <c r="I69" s="204">
        <f>I70</f>
        <v>666</v>
      </c>
      <c r="J69" s="204">
        <f t="shared" si="24"/>
        <v>0</v>
      </c>
      <c r="K69" s="204">
        <f t="shared" si="24"/>
        <v>666</v>
      </c>
      <c r="L69" s="189">
        <f t="shared" si="1"/>
        <v>100</v>
      </c>
      <c r="M69" s="189">
        <f t="shared" si="2"/>
        <v>100</v>
      </c>
    </row>
    <row r="70" spans="1:13" s="27" customFormat="1" x14ac:dyDescent="0.25">
      <c r="A70" s="273">
        <v>32</v>
      </c>
      <c r="B70" s="287"/>
      <c r="C70" s="288"/>
      <c r="D70" s="203" t="s">
        <v>25</v>
      </c>
      <c r="E70" s="204">
        <f t="shared" ref="E70:K70" si="25">E71+E79+E81+E75</f>
        <v>666</v>
      </c>
      <c r="F70" s="204">
        <f t="shared" si="25"/>
        <v>5000</v>
      </c>
      <c r="G70" s="204">
        <f t="shared" si="25"/>
        <v>663.61404207313035</v>
      </c>
      <c r="H70" s="204">
        <f t="shared" si="25"/>
        <v>663.61</v>
      </c>
      <c r="I70" s="204">
        <f t="shared" si="25"/>
        <v>666</v>
      </c>
      <c r="J70" s="204">
        <f t="shared" si="25"/>
        <v>0</v>
      </c>
      <c r="K70" s="204">
        <f t="shared" si="25"/>
        <v>666</v>
      </c>
      <c r="L70" s="189">
        <f t="shared" si="1"/>
        <v>100</v>
      </c>
      <c r="M70" s="189">
        <f t="shared" si="2"/>
        <v>100</v>
      </c>
    </row>
    <row r="71" spans="1:13" s="27" customFormat="1" x14ac:dyDescent="0.25">
      <c r="A71" s="273">
        <v>321</v>
      </c>
      <c r="B71" s="287"/>
      <c r="C71" s="288"/>
      <c r="D71" s="203" t="s">
        <v>69</v>
      </c>
      <c r="E71" s="204">
        <f t="shared" ref="E71:K71" si="26">E72+E73+E74</f>
        <v>81.400000000000006</v>
      </c>
      <c r="F71" s="204">
        <f t="shared" si="26"/>
        <v>1000</v>
      </c>
      <c r="G71" s="204">
        <f t="shared" si="26"/>
        <v>132.72280841462606</v>
      </c>
      <c r="H71" s="204">
        <f t="shared" si="26"/>
        <v>132.72</v>
      </c>
      <c r="I71" s="204">
        <f t="shared" si="26"/>
        <v>120</v>
      </c>
      <c r="J71" s="204">
        <f t="shared" si="26"/>
        <v>0</v>
      </c>
      <c r="K71" s="204">
        <f t="shared" si="26"/>
        <v>140.66999999999999</v>
      </c>
      <c r="L71" s="189">
        <f t="shared" ref="L71:L81" si="27">K71/E71*100</f>
        <v>172.81326781326777</v>
      </c>
      <c r="M71" s="189">
        <f t="shared" ref="M71:M81" si="28">K71/I71*100</f>
        <v>117.22499999999998</v>
      </c>
    </row>
    <row r="72" spans="1:13" x14ac:dyDescent="0.25">
      <c r="A72" s="270">
        <v>3211</v>
      </c>
      <c r="B72" s="271"/>
      <c r="C72" s="272"/>
      <c r="D72" s="211" t="s">
        <v>79</v>
      </c>
      <c r="E72" s="113">
        <v>81.400000000000006</v>
      </c>
      <c r="F72" s="212">
        <v>400</v>
      </c>
      <c r="G72" s="212">
        <f>F72/7.5345</f>
        <v>53.089123365850419</v>
      </c>
      <c r="H72" s="212">
        <v>53.09</v>
      </c>
      <c r="I72" s="212">
        <v>55</v>
      </c>
      <c r="J72" s="212"/>
      <c r="K72" s="213">
        <v>140.66999999999999</v>
      </c>
      <c r="L72" s="189">
        <f t="shared" si="27"/>
        <v>172.81326781326777</v>
      </c>
      <c r="M72" s="189">
        <f t="shared" si="28"/>
        <v>255.76363636363632</v>
      </c>
    </row>
    <row r="73" spans="1:13" x14ac:dyDescent="0.25">
      <c r="A73" s="270">
        <v>3213</v>
      </c>
      <c r="B73" s="271"/>
      <c r="C73" s="272"/>
      <c r="D73" s="211" t="s">
        <v>80</v>
      </c>
      <c r="E73" s="113"/>
      <c r="F73" s="212">
        <v>200</v>
      </c>
      <c r="G73" s="212">
        <f>F73/7.5345</f>
        <v>26.54456168292521</v>
      </c>
      <c r="H73" s="212">
        <v>26.54</v>
      </c>
      <c r="I73" s="212">
        <v>10</v>
      </c>
      <c r="J73" s="212"/>
      <c r="K73" s="212"/>
      <c r="L73" s="189" t="e">
        <f t="shared" si="27"/>
        <v>#DIV/0!</v>
      </c>
      <c r="M73" s="189">
        <f t="shared" si="28"/>
        <v>0</v>
      </c>
    </row>
    <row r="74" spans="1:13" ht="25.5" x14ac:dyDescent="0.25">
      <c r="A74" s="270">
        <v>3214</v>
      </c>
      <c r="B74" s="271"/>
      <c r="C74" s="272"/>
      <c r="D74" s="211" t="s">
        <v>81</v>
      </c>
      <c r="E74" s="113"/>
      <c r="F74" s="113">
        <v>400</v>
      </c>
      <c r="G74" s="212">
        <f>F74/7.5345</f>
        <v>53.089123365850419</v>
      </c>
      <c r="H74" s="113">
        <v>53.09</v>
      </c>
      <c r="I74" s="113">
        <v>55</v>
      </c>
      <c r="J74" s="113"/>
      <c r="K74" s="113"/>
      <c r="L74" s="189" t="e">
        <f t="shared" si="27"/>
        <v>#DIV/0!</v>
      </c>
      <c r="M74" s="189">
        <f t="shared" si="28"/>
        <v>0</v>
      </c>
    </row>
    <row r="75" spans="1:13" x14ac:dyDescent="0.25">
      <c r="A75" s="273">
        <v>322</v>
      </c>
      <c r="B75" s="287"/>
      <c r="C75" s="288"/>
      <c r="D75" s="203" t="s">
        <v>71</v>
      </c>
      <c r="E75" s="204">
        <f t="shared" ref="E75:J75" si="29">SUM(E76:E78)</f>
        <v>38.79</v>
      </c>
      <c r="F75" s="204">
        <f t="shared" si="29"/>
        <v>2600</v>
      </c>
      <c r="G75" s="204">
        <f t="shared" si="29"/>
        <v>345.07930187802776</v>
      </c>
      <c r="H75" s="204">
        <f t="shared" si="29"/>
        <v>331.81</v>
      </c>
      <c r="I75" s="204">
        <f t="shared" si="29"/>
        <v>160</v>
      </c>
      <c r="J75" s="204">
        <f t="shared" si="29"/>
        <v>0</v>
      </c>
      <c r="K75" s="204">
        <f t="shared" ref="K75" si="30">SUM(K76:K78)</f>
        <v>309.06</v>
      </c>
      <c r="L75" s="189">
        <f t="shared" si="27"/>
        <v>796.75174013921117</v>
      </c>
      <c r="M75" s="189">
        <f t="shared" si="28"/>
        <v>193.16249999999999</v>
      </c>
    </row>
    <row r="76" spans="1:13" ht="25.5" x14ac:dyDescent="0.25">
      <c r="A76" s="270">
        <v>3221</v>
      </c>
      <c r="B76" s="271"/>
      <c r="C76" s="272"/>
      <c r="D76" s="211" t="s">
        <v>123</v>
      </c>
      <c r="E76" s="113">
        <v>0</v>
      </c>
      <c r="F76" s="113">
        <v>100</v>
      </c>
      <c r="G76" s="113">
        <f>F76/7.5345</f>
        <v>13.272280841462605</v>
      </c>
      <c r="H76" s="113">
        <v>132.72</v>
      </c>
      <c r="I76" s="113">
        <v>100</v>
      </c>
      <c r="J76" s="113"/>
      <c r="K76" s="113">
        <v>147.91999999999999</v>
      </c>
      <c r="L76" s="189" t="e">
        <f t="shared" si="27"/>
        <v>#DIV/0!</v>
      </c>
      <c r="M76" s="189">
        <f t="shared" si="28"/>
        <v>147.91999999999999</v>
      </c>
    </row>
    <row r="77" spans="1:13" x14ac:dyDescent="0.25">
      <c r="A77" s="270">
        <v>3222</v>
      </c>
      <c r="B77" s="271"/>
      <c r="C77" s="272"/>
      <c r="D77" s="211" t="s">
        <v>83</v>
      </c>
      <c r="E77" s="113">
        <v>38.79</v>
      </c>
      <c r="F77" s="113">
        <v>1000</v>
      </c>
      <c r="G77" s="113">
        <f>F77/7.5345</f>
        <v>132.72280841462606</v>
      </c>
      <c r="H77" s="113">
        <v>132.72</v>
      </c>
      <c r="I77" s="113">
        <v>50</v>
      </c>
      <c r="J77" s="113"/>
      <c r="K77" s="113">
        <v>64.900000000000006</v>
      </c>
      <c r="L77" s="189">
        <f t="shared" si="27"/>
        <v>167.31116267079148</v>
      </c>
      <c r="M77" s="189">
        <f t="shared" si="28"/>
        <v>129.80000000000001</v>
      </c>
    </row>
    <row r="78" spans="1:13" x14ac:dyDescent="0.25">
      <c r="A78" s="270">
        <v>3225</v>
      </c>
      <c r="B78" s="271"/>
      <c r="C78" s="272"/>
      <c r="D78" s="211" t="s">
        <v>124</v>
      </c>
      <c r="E78" s="113">
        <v>0</v>
      </c>
      <c r="F78" s="113">
        <v>1500</v>
      </c>
      <c r="G78" s="113">
        <f>F78/7.5345</f>
        <v>199.08421262193906</v>
      </c>
      <c r="H78" s="113">
        <v>66.37</v>
      </c>
      <c r="I78" s="113">
        <v>10</v>
      </c>
      <c r="J78" s="113"/>
      <c r="K78" s="113">
        <v>96.24</v>
      </c>
      <c r="L78" s="189" t="e">
        <f t="shared" si="27"/>
        <v>#DIV/0!</v>
      </c>
      <c r="M78" s="189">
        <f t="shared" si="28"/>
        <v>962.39999999999986</v>
      </c>
    </row>
    <row r="79" spans="1:13" s="27" customFormat="1" x14ac:dyDescent="0.25">
      <c r="A79" s="273">
        <v>323</v>
      </c>
      <c r="B79" s="287"/>
      <c r="C79" s="288"/>
      <c r="D79" s="203" t="s">
        <v>84</v>
      </c>
      <c r="E79" s="204">
        <f>E80</f>
        <v>266.49</v>
      </c>
      <c r="F79" s="204">
        <f t="shared" ref="F79:K79" si="31">F80</f>
        <v>1000</v>
      </c>
      <c r="G79" s="204">
        <f t="shared" si="31"/>
        <v>132.72280841462606</v>
      </c>
      <c r="H79" s="204">
        <f t="shared" si="31"/>
        <v>132.72</v>
      </c>
      <c r="I79" s="204">
        <f t="shared" si="31"/>
        <v>150</v>
      </c>
      <c r="J79" s="204">
        <f t="shared" si="31"/>
        <v>0</v>
      </c>
      <c r="K79" s="204">
        <f t="shared" si="31"/>
        <v>127.43</v>
      </c>
      <c r="L79" s="189">
        <f t="shared" si="27"/>
        <v>47.817929378213066</v>
      </c>
      <c r="M79" s="189">
        <f t="shared" si="28"/>
        <v>84.953333333333333</v>
      </c>
    </row>
    <row r="80" spans="1:13" x14ac:dyDescent="0.25">
      <c r="A80" s="270">
        <v>3237</v>
      </c>
      <c r="B80" s="271"/>
      <c r="C80" s="272"/>
      <c r="D80" s="211" t="s">
        <v>85</v>
      </c>
      <c r="E80" s="113">
        <v>266.49</v>
      </c>
      <c r="F80" s="212">
        <v>1000</v>
      </c>
      <c r="G80" s="212">
        <f>F80/7.5345</f>
        <v>132.72280841462606</v>
      </c>
      <c r="H80" s="212">
        <v>132.72</v>
      </c>
      <c r="I80" s="212">
        <v>150</v>
      </c>
      <c r="J80" s="212"/>
      <c r="K80" s="212">
        <v>127.43</v>
      </c>
      <c r="L80" s="189">
        <f t="shared" si="27"/>
        <v>47.817929378213066</v>
      </c>
      <c r="M80" s="189">
        <f t="shared" si="28"/>
        <v>84.953333333333333</v>
      </c>
    </row>
    <row r="81" spans="1:15" s="27" customFormat="1" ht="25.5" x14ac:dyDescent="0.25">
      <c r="A81" s="273">
        <v>329</v>
      </c>
      <c r="B81" s="287"/>
      <c r="C81" s="288"/>
      <c r="D81" s="203" t="s">
        <v>74</v>
      </c>
      <c r="E81" s="204">
        <f>E82</f>
        <v>279.32</v>
      </c>
      <c r="F81" s="204">
        <f t="shared" ref="F81:K81" si="32">F82</f>
        <v>400</v>
      </c>
      <c r="G81" s="204">
        <f t="shared" si="32"/>
        <v>53.089123365850419</v>
      </c>
      <c r="H81" s="204">
        <f t="shared" si="32"/>
        <v>66.36</v>
      </c>
      <c r="I81" s="204">
        <f t="shared" si="32"/>
        <v>236</v>
      </c>
      <c r="J81" s="204">
        <f t="shared" si="32"/>
        <v>0</v>
      </c>
      <c r="K81" s="204">
        <f t="shared" si="32"/>
        <v>88.84</v>
      </c>
      <c r="L81" s="189">
        <f t="shared" si="27"/>
        <v>31.805814120005731</v>
      </c>
      <c r="M81" s="189">
        <f t="shared" si="28"/>
        <v>37.644067796610173</v>
      </c>
    </row>
    <row r="82" spans="1:15" ht="25.5" x14ac:dyDescent="0.25">
      <c r="A82" s="270">
        <v>3299</v>
      </c>
      <c r="B82" s="271"/>
      <c r="C82" s="272"/>
      <c r="D82" s="211" t="s">
        <v>74</v>
      </c>
      <c r="E82" s="113">
        <v>279.32</v>
      </c>
      <c r="F82" s="212">
        <v>400</v>
      </c>
      <c r="G82" s="212">
        <f>F82/7.5345</f>
        <v>53.089123365850419</v>
      </c>
      <c r="H82" s="212">
        <v>66.36</v>
      </c>
      <c r="I82" s="212">
        <v>236</v>
      </c>
      <c r="J82" s="212"/>
      <c r="K82" s="212">
        <v>88.84</v>
      </c>
      <c r="L82" s="189">
        <f t="shared" ref="L82:L94" si="33">K82/E82*100</f>
        <v>31.805814120005731</v>
      </c>
      <c r="M82" s="189">
        <f t="shared" ref="M82:M94" si="34">K82/I82*100</f>
        <v>37.644067796610173</v>
      </c>
    </row>
    <row r="83" spans="1:15" s="27" customFormat="1" x14ac:dyDescent="0.25">
      <c r="A83" s="289" t="s">
        <v>139</v>
      </c>
      <c r="B83" s="290"/>
      <c r="C83" s="291"/>
      <c r="D83" s="199" t="s">
        <v>140</v>
      </c>
      <c r="E83" s="200">
        <f t="shared" ref="E83:K84" si="35">E84</f>
        <v>230</v>
      </c>
      <c r="F83" s="200">
        <f t="shared" si="35"/>
        <v>24605.38</v>
      </c>
      <c r="G83" s="200">
        <f t="shared" si="35"/>
        <v>3265.6951357090716</v>
      </c>
      <c r="H83" s="200">
        <f t="shared" si="35"/>
        <v>3318.07</v>
      </c>
      <c r="I83" s="200">
        <f t="shared" si="35"/>
        <v>5000</v>
      </c>
      <c r="J83" s="200">
        <f t="shared" si="35"/>
        <v>0</v>
      </c>
      <c r="K83" s="200">
        <f t="shared" si="35"/>
        <v>4345.26</v>
      </c>
      <c r="L83" s="189">
        <f t="shared" si="33"/>
        <v>1889.2434782608696</v>
      </c>
      <c r="M83" s="189">
        <f t="shared" si="34"/>
        <v>86.905200000000008</v>
      </c>
    </row>
    <row r="84" spans="1:15" s="27" customFormat="1" x14ac:dyDescent="0.25">
      <c r="A84" s="292" t="s">
        <v>350</v>
      </c>
      <c r="B84" s="293"/>
      <c r="C84" s="294"/>
      <c r="D84" s="201" t="s">
        <v>121</v>
      </c>
      <c r="E84" s="202">
        <f t="shared" si="35"/>
        <v>230</v>
      </c>
      <c r="F84" s="202">
        <f t="shared" si="35"/>
        <v>24605.38</v>
      </c>
      <c r="G84" s="202">
        <f t="shared" si="35"/>
        <v>3265.6951357090716</v>
      </c>
      <c r="H84" s="202">
        <f t="shared" si="35"/>
        <v>3318.07</v>
      </c>
      <c r="I84" s="202">
        <f t="shared" si="35"/>
        <v>5000</v>
      </c>
      <c r="J84" s="202">
        <f t="shared" si="35"/>
        <v>0</v>
      </c>
      <c r="K84" s="202">
        <f t="shared" si="35"/>
        <v>4345.26</v>
      </c>
      <c r="L84" s="189">
        <f t="shared" si="33"/>
        <v>1889.2434782608696</v>
      </c>
      <c r="M84" s="189">
        <f t="shared" si="34"/>
        <v>86.905200000000008</v>
      </c>
    </row>
    <row r="85" spans="1:15" s="27" customFormat="1" x14ac:dyDescent="0.25">
      <c r="A85" s="295">
        <v>3</v>
      </c>
      <c r="B85" s="296"/>
      <c r="C85" s="297"/>
      <c r="D85" s="203" t="s">
        <v>14</v>
      </c>
      <c r="E85" s="204">
        <f t="shared" ref="E85:J85" si="36">E86</f>
        <v>230</v>
      </c>
      <c r="F85" s="204">
        <f t="shared" si="36"/>
        <v>24605.38</v>
      </c>
      <c r="G85" s="204">
        <f t="shared" si="36"/>
        <v>3265.6951357090716</v>
      </c>
      <c r="H85" s="204">
        <f t="shared" si="36"/>
        <v>3318.07</v>
      </c>
      <c r="I85" s="204">
        <f>I86+I92</f>
        <v>5000</v>
      </c>
      <c r="J85" s="204">
        <f t="shared" si="36"/>
        <v>0</v>
      </c>
      <c r="K85" s="204">
        <f>K86+K92</f>
        <v>4345.26</v>
      </c>
      <c r="L85" s="189">
        <f t="shared" si="33"/>
        <v>1889.2434782608696</v>
      </c>
      <c r="M85" s="189">
        <f t="shared" si="34"/>
        <v>86.905200000000008</v>
      </c>
    </row>
    <row r="86" spans="1:15" s="27" customFormat="1" x14ac:dyDescent="0.25">
      <c r="A86" s="273">
        <v>32</v>
      </c>
      <c r="B86" s="287"/>
      <c r="C86" s="288"/>
      <c r="D86" s="203" t="s">
        <v>25</v>
      </c>
      <c r="E86" s="204">
        <f t="shared" ref="E86:J86" si="37">E89</f>
        <v>230</v>
      </c>
      <c r="F86" s="204">
        <f t="shared" si="37"/>
        <v>24605.38</v>
      </c>
      <c r="G86" s="204">
        <f t="shared" si="37"/>
        <v>3265.6951357090716</v>
      </c>
      <c r="H86" s="204">
        <f t="shared" si="37"/>
        <v>3318.07</v>
      </c>
      <c r="I86" s="204">
        <f>I89+I87</f>
        <v>4000</v>
      </c>
      <c r="J86" s="204">
        <f t="shared" si="37"/>
        <v>0</v>
      </c>
      <c r="K86" s="204">
        <f>K87+K89</f>
        <v>3373.62</v>
      </c>
      <c r="L86" s="189">
        <f t="shared" si="33"/>
        <v>1466.7913043478259</v>
      </c>
      <c r="M86" s="189">
        <f t="shared" si="34"/>
        <v>84.340499999999992</v>
      </c>
    </row>
    <row r="87" spans="1:15" s="27" customFormat="1" x14ac:dyDescent="0.25">
      <c r="A87" s="298">
        <v>323</v>
      </c>
      <c r="B87" s="299"/>
      <c r="C87" s="300"/>
      <c r="D87" s="214" t="s">
        <v>84</v>
      </c>
      <c r="E87" s="215"/>
      <c r="F87" s="215"/>
      <c r="G87" s="215"/>
      <c r="H87" s="215"/>
      <c r="I87" s="215">
        <f>I88</f>
        <v>600</v>
      </c>
      <c r="J87" s="215"/>
      <c r="K87" s="215">
        <f>K88</f>
        <v>0</v>
      </c>
      <c r="L87" s="189" t="e">
        <f t="shared" si="33"/>
        <v>#DIV/0!</v>
      </c>
      <c r="M87" s="189">
        <f t="shared" si="34"/>
        <v>0</v>
      </c>
    </row>
    <row r="88" spans="1:15" s="27" customFormat="1" x14ac:dyDescent="0.25">
      <c r="A88" s="270">
        <v>3231</v>
      </c>
      <c r="B88" s="271"/>
      <c r="C88" s="272"/>
      <c r="D88" s="211" t="s">
        <v>126</v>
      </c>
      <c r="E88" s="113"/>
      <c r="F88" s="113"/>
      <c r="G88" s="113"/>
      <c r="H88" s="113"/>
      <c r="I88" s="113">
        <v>600</v>
      </c>
      <c r="J88" s="113"/>
      <c r="K88" s="113">
        <v>0</v>
      </c>
      <c r="L88" s="189" t="e">
        <f t="shared" si="33"/>
        <v>#DIV/0!</v>
      </c>
      <c r="M88" s="189">
        <f t="shared" si="34"/>
        <v>0</v>
      </c>
    </row>
    <row r="89" spans="1:15" s="27" customFormat="1" ht="25.5" x14ac:dyDescent="0.25">
      <c r="A89" s="273">
        <v>329</v>
      </c>
      <c r="B89" s="287"/>
      <c r="C89" s="288"/>
      <c r="D89" s="203" t="s">
        <v>74</v>
      </c>
      <c r="E89" s="204">
        <f>SUM(E90:E91)</f>
        <v>230</v>
      </c>
      <c r="F89" s="204">
        <f t="shared" ref="F89:K89" si="38">SUM(F90:F91)</f>
        <v>24605.38</v>
      </c>
      <c r="G89" s="204">
        <f t="shared" si="38"/>
        <v>3265.6951357090716</v>
      </c>
      <c r="H89" s="204">
        <f t="shared" si="38"/>
        <v>3318.07</v>
      </c>
      <c r="I89" s="204">
        <f t="shared" si="38"/>
        <v>3400</v>
      </c>
      <c r="J89" s="204">
        <f t="shared" si="38"/>
        <v>0</v>
      </c>
      <c r="K89" s="204">
        <f t="shared" si="38"/>
        <v>3373.62</v>
      </c>
      <c r="L89" s="189">
        <f t="shared" si="33"/>
        <v>1466.7913043478259</v>
      </c>
      <c r="M89" s="189">
        <f t="shared" si="34"/>
        <v>99.224117647058819</v>
      </c>
    </row>
    <row r="90" spans="1:15" ht="25.5" x14ac:dyDescent="0.25">
      <c r="A90" s="270">
        <v>3291</v>
      </c>
      <c r="B90" s="271"/>
      <c r="C90" s="272"/>
      <c r="D90" s="211" t="s">
        <v>141</v>
      </c>
      <c r="E90" s="113">
        <v>0</v>
      </c>
      <c r="F90" s="212">
        <v>5605.38</v>
      </c>
      <c r="G90" s="212">
        <f>F90/7.5345</f>
        <v>743.96177583117651</v>
      </c>
      <c r="H90" s="212">
        <v>796.34</v>
      </c>
      <c r="I90" s="212">
        <v>1400</v>
      </c>
      <c r="J90" s="212"/>
      <c r="K90" s="212">
        <v>1397.22</v>
      </c>
      <c r="L90" s="189" t="e">
        <f t="shared" si="33"/>
        <v>#DIV/0!</v>
      </c>
      <c r="M90" s="189">
        <f t="shared" si="34"/>
        <v>99.801428571428573</v>
      </c>
      <c r="O90" s="27"/>
    </row>
    <row r="91" spans="1:15" ht="25.5" x14ac:dyDescent="0.25">
      <c r="A91" s="270">
        <v>3299</v>
      </c>
      <c r="B91" s="271"/>
      <c r="C91" s="272"/>
      <c r="D91" s="211" t="s">
        <v>74</v>
      </c>
      <c r="E91" s="113">
        <v>230</v>
      </c>
      <c r="F91" s="212">
        <v>19000</v>
      </c>
      <c r="G91" s="212">
        <f>F91/7.5345</f>
        <v>2521.7333598778951</v>
      </c>
      <c r="H91" s="212">
        <v>2521.73</v>
      </c>
      <c r="I91" s="212">
        <v>2000</v>
      </c>
      <c r="J91" s="212"/>
      <c r="K91" s="212">
        <v>1976.4</v>
      </c>
      <c r="L91" s="189">
        <f t="shared" si="33"/>
        <v>859.30434782608711</v>
      </c>
      <c r="M91" s="189">
        <f t="shared" si="34"/>
        <v>98.820000000000007</v>
      </c>
    </row>
    <row r="92" spans="1:15" ht="25.5" x14ac:dyDescent="0.25">
      <c r="A92" s="298">
        <v>36</v>
      </c>
      <c r="B92" s="299"/>
      <c r="C92" s="300"/>
      <c r="D92" s="214" t="s">
        <v>345</v>
      </c>
      <c r="E92" s="215"/>
      <c r="F92" s="215"/>
      <c r="G92" s="215"/>
      <c r="H92" s="215"/>
      <c r="I92" s="215">
        <f>I93</f>
        <v>1000</v>
      </c>
      <c r="J92" s="215"/>
      <c r="K92" s="215">
        <f>K93</f>
        <v>971.64</v>
      </c>
      <c r="L92" s="189" t="e">
        <f t="shared" si="33"/>
        <v>#DIV/0!</v>
      </c>
      <c r="M92" s="189">
        <f t="shared" si="34"/>
        <v>97.164000000000001</v>
      </c>
    </row>
    <row r="93" spans="1:15" ht="25.5" x14ac:dyDescent="0.25">
      <c r="A93" s="298">
        <v>369</v>
      </c>
      <c r="B93" s="299"/>
      <c r="C93" s="300"/>
      <c r="D93" s="214" t="s">
        <v>344</v>
      </c>
      <c r="E93" s="215"/>
      <c r="F93" s="215"/>
      <c r="G93" s="215"/>
      <c r="H93" s="215"/>
      <c r="I93" s="215">
        <f>I94</f>
        <v>1000</v>
      </c>
      <c r="J93" s="215"/>
      <c r="K93" s="215">
        <f>K94</f>
        <v>971.64</v>
      </c>
      <c r="L93" s="189" t="e">
        <f t="shared" si="33"/>
        <v>#DIV/0!</v>
      </c>
      <c r="M93" s="189">
        <f t="shared" si="34"/>
        <v>97.164000000000001</v>
      </c>
    </row>
    <row r="94" spans="1:15" ht="25.5" x14ac:dyDescent="0.25">
      <c r="A94" s="208">
        <v>3691</v>
      </c>
      <c r="B94" s="209"/>
      <c r="C94" s="210"/>
      <c r="D94" s="211" t="s">
        <v>346</v>
      </c>
      <c r="E94" s="113"/>
      <c r="F94" s="113"/>
      <c r="G94" s="113"/>
      <c r="H94" s="113"/>
      <c r="I94" s="113">
        <v>1000</v>
      </c>
      <c r="J94" s="113"/>
      <c r="K94" s="113">
        <v>971.64</v>
      </c>
      <c r="L94" s="189" t="e">
        <f t="shared" si="33"/>
        <v>#DIV/0!</v>
      </c>
      <c r="M94" s="189">
        <f t="shared" si="34"/>
        <v>97.164000000000001</v>
      </c>
    </row>
    <row r="95" spans="1:15" s="27" customFormat="1" x14ac:dyDescent="0.25">
      <c r="A95" s="289" t="s">
        <v>142</v>
      </c>
      <c r="B95" s="290"/>
      <c r="C95" s="291"/>
      <c r="D95" s="199" t="s">
        <v>143</v>
      </c>
      <c r="E95" s="200">
        <f t="shared" ref="E95:K99" si="39">E96</f>
        <v>0</v>
      </c>
      <c r="F95" s="200">
        <f t="shared" si="39"/>
        <v>0</v>
      </c>
      <c r="G95" s="200">
        <f t="shared" si="39"/>
        <v>0</v>
      </c>
      <c r="H95" s="200">
        <f t="shared" si="39"/>
        <v>0</v>
      </c>
      <c r="I95" s="200"/>
      <c r="J95" s="200">
        <f t="shared" si="39"/>
        <v>0</v>
      </c>
      <c r="K95" s="200">
        <f t="shared" si="39"/>
        <v>0</v>
      </c>
      <c r="L95" s="189" t="e">
        <f t="shared" ref="L95:L158" si="40">K95/E95*100</f>
        <v>#DIV/0!</v>
      </c>
      <c r="M95" s="189" t="e">
        <f t="shared" ref="M95:M158" si="41">K95/I95*100</f>
        <v>#DIV/0!</v>
      </c>
      <c r="O95"/>
    </row>
    <row r="96" spans="1:15" s="27" customFormat="1" x14ac:dyDescent="0.25">
      <c r="A96" s="292" t="s">
        <v>120</v>
      </c>
      <c r="B96" s="293"/>
      <c r="C96" s="294"/>
      <c r="D96" s="201" t="s">
        <v>121</v>
      </c>
      <c r="E96" s="202">
        <f t="shared" si="39"/>
        <v>0</v>
      </c>
      <c r="F96" s="202">
        <f t="shared" si="39"/>
        <v>0</v>
      </c>
      <c r="G96" s="202">
        <f t="shared" si="39"/>
        <v>0</v>
      </c>
      <c r="H96" s="202">
        <f t="shared" si="39"/>
        <v>0</v>
      </c>
      <c r="I96" s="202"/>
      <c r="J96" s="202">
        <f t="shared" si="39"/>
        <v>0</v>
      </c>
      <c r="K96" s="202">
        <f t="shared" si="39"/>
        <v>0</v>
      </c>
      <c r="L96" s="189" t="e">
        <f t="shared" si="40"/>
        <v>#DIV/0!</v>
      </c>
      <c r="M96" s="189" t="e">
        <f t="shared" si="41"/>
        <v>#DIV/0!</v>
      </c>
    </row>
    <row r="97" spans="1:15" s="27" customFormat="1" x14ac:dyDescent="0.25">
      <c r="A97" s="295">
        <v>3</v>
      </c>
      <c r="B97" s="296"/>
      <c r="C97" s="297"/>
      <c r="D97" s="203" t="s">
        <v>14</v>
      </c>
      <c r="E97" s="204">
        <f t="shared" si="39"/>
        <v>0</v>
      </c>
      <c r="F97" s="204">
        <f t="shared" si="39"/>
        <v>0</v>
      </c>
      <c r="G97" s="204">
        <f t="shared" si="39"/>
        <v>0</v>
      </c>
      <c r="H97" s="204">
        <f t="shared" si="39"/>
        <v>0</v>
      </c>
      <c r="I97" s="204"/>
      <c r="J97" s="204">
        <f t="shared" si="39"/>
        <v>0</v>
      </c>
      <c r="K97" s="204">
        <f t="shared" si="39"/>
        <v>0</v>
      </c>
      <c r="L97" s="189" t="e">
        <f t="shared" si="40"/>
        <v>#DIV/0!</v>
      </c>
      <c r="M97" s="189" t="e">
        <f t="shared" si="41"/>
        <v>#DIV/0!</v>
      </c>
    </row>
    <row r="98" spans="1:15" s="27" customFormat="1" x14ac:dyDescent="0.25">
      <c r="A98" s="273">
        <v>32</v>
      </c>
      <c r="B98" s="287"/>
      <c r="C98" s="288"/>
      <c r="D98" s="203" t="s">
        <v>25</v>
      </c>
      <c r="E98" s="204">
        <f t="shared" si="39"/>
        <v>0</v>
      </c>
      <c r="F98" s="204">
        <f t="shared" si="39"/>
        <v>0</v>
      </c>
      <c r="G98" s="204">
        <f t="shared" si="39"/>
        <v>0</v>
      </c>
      <c r="H98" s="204">
        <f t="shared" si="39"/>
        <v>0</v>
      </c>
      <c r="I98" s="204"/>
      <c r="J98" s="204">
        <f t="shared" si="39"/>
        <v>0</v>
      </c>
      <c r="K98" s="204">
        <f t="shared" si="39"/>
        <v>0</v>
      </c>
      <c r="L98" s="189" t="e">
        <f t="shared" si="40"/>
        <v>#DIV/0!</v>
      </c>
      <c r="M98" s="189" t="e">
        <f t="shared" si="41"/>
        <v>#DIV/0!</v>
      </c>
    </row>
    <row r="99" spans="1:15" s="27" customFormat="1" ht="25.5" x14ac:dyDescent="0.25">
      <c r="A99" s="273">
        <v>329</v>
      </c>
      <c r="B99" s="287"/>
      <c r="C99" s="288"/>
      <c r="D99" s="203" t="s">
        <v>74</v>
      </c>
      <c r="E99" s="204">
        <f t="shared" si="39"/>
        <v>0</v>
      </c>
      <c r="F99" s="204">
        <f t="shared" si="39"/>
        <v>0</v>
      </c>
      <c r="G99" s="204">
        <f t="shared" si="39"/>
        <v>0</v>
      </c>
      <c r="H99" s="204">
        <f t="shared" si="39"/>
        <v>0</v>
      </c>
      <c r="I99" s="204"/>
      <c r="J99" s="204">
        <f t="shared" si="39"/>
        <v>0</v>
      </c>
      <c r="K99" s="204">
        <f t="shared" si="39"/>
        <v>0</v>
      </c>
      <c r="L99" s="189" t="e">
        <f t="shared" si="40"/>
        <v>#DIV/0!</v>
      </c>
      <c r="M99" s="189" t="e">
        <f t="shared" si="41"/>
        <v>#DIV/0!</v>
      </c>
    </row>
    <row r="100" spans="1:15" ht="25.5" x14ac:dyDescent="0.25">
      <c r="A100" s="270">
        <v>3299</v>
      </c>
      <c r="B100" s="271"/>
      <c r="C100" s="272"/>
      <c r="D100" s="211" t="s">
        <v>74</v>
      </c>
      <c r="E100" s="113"/>
      <c r="F100" s="212"/>
      <c r="G100" s="212"/>
      <c r="H100" s="212"/>
      <c r="I100" s="212"/>
      <c r="J100" s="212"/>
      <c r="K100" s="213"/>
      <c r="L100" s="189" t="e">
        <f t="shared" si="40"/>
        <v>#DIV/0!</v>
      </c>
      <c r="M100" s="189" t="e">
        <f t="shared" si="41"/>
        <v>#DIV/0!</v>
      </c>
      <c r="O100" s="27"/>
    </row>
    <row r="101" spans="1:15" s="27" customFormat="1" ht="25.5" x14ac:dyDescent="0.25">
      <c r="A101" s="289" t="s">
        <v>144</v>
      </c>
      <c r="B101" s="290"/>
      <c r="C101" s="291"/>
      <c r="D101" s="199" t="s">
        <v>145</v>
      </c>
      <c r="E101" s="200">
        <f t="shared" ref="E101:K111" si="42">E102</f>
        <v>0</v>
      </c>
      <c r="F101" s="200">
        <f t="shared" si="42"/>
        <v>0</v>
      </c>
      <c r="G101" s="200">
        <f t="shared" si="42"/>
        <v>0</v>
      </c>
      <c r="H101" s="200">
        <f t="shared" si="42"/>
        <v>0</v>
      </c>
      <c r="I101" s="200">
        <f>I102</f>
        <v>1100</v>
      </c>
      <c r="J101" s="200">
        <f t="shared" si="42"/>
        <v>0</v>
      </c>
      <c r="K101" s="200">
        <f t="shared" si="42"/>
        <v>1097.01</v>
      </c>
      <c r="L101" s="189" t="e">
        <f t="shared" si="40"/>
        <v>#DIV/0!</v>
      </c>
      <c r="M101" s="189">
        <f t="shared" si="41"/>
        <v>99.72818181818181</v>
      </c>
      <c r="O101"/>
    </row>
    <row r="102" spans="1:15" s="27" customFormat="1" x14ac:dyDescent="0.25">
      <c r="A102" s="292" t="s">
        <v>350</v>
      </c>
      <c r="B102" s="293"/>
      <c r="C102" s="294"/>
      <c r="D102" s="201" t="s">
        <v>121</v>
      </c>
      <c r="E102" s="202">
        <f t="shared" si="42"/>
        <v>0</v>
      </c>
      <c r="F102" s="202">
        <f t="shared" si="42"/>
        <v>0</v>
      </c>
      <c r="G102" s="202">
        <f t="shared" si="42"/>
        <v>0</v>
      </c>
      <c r="H102" s="202">
        <f t="shared" si="42"/>
        <v>0</v>
      </c>
      <c r="I102" s="202">
        <f>I103</f>
        <v>1100</v>
      </c>
      <c r="J102" s="202">
        <f t="shared" si="42"/>
        <v>0</v>
      </c>
      <c r="K102" s="202">
        <f t="shared" si="42"/>
        <v>1097.01</v>
      </c>
      <c r="L102" s="189" t="e">
        <f t="shared" si="40"/>
        <v>#DIV/0!</v>
      </c>
      <c r="M102" s="189">
        <f t="shared" si="41"/>
        <v>99.72818181818181</v>
      </c>
    </row>
    <row r="103" spans="1:15" s="27" customFormat="1" x14ac:dyDescent="0.25">
      <c r="A103" s="295">
        <v>3</v>
      </c>
      <c r="B103" s="296"/>
      <c r="C103" s="297"/>
      <c r="D103" s="203" t="s">
        <v>14</v>
      </c>
      <c r="E103" s="204">
        <f t="shared" si="42"/>
        <v>0</v>
      </c>
      <c r="F103" s="204">
        <f t="shared" si="42"/>
        <v>0</v>
      </c>
      <c r="G103" s="204">
        <f t="shared" si="42"/>
        <v>0</v>
      </c>
      <c r="H103" s="204">
        <f t="shared" si="42"/>
        <v>0</v>
      </c>
      <c r="I103" s="204">
        <f>I104</f>
        <v>1100</v>
      </c>
      <c r="J103" s="204">
        <f t="shared" si="42"/>
        <v>0</v>
      </c>
      <c r="K103" s="204">
        <f t="shared" si="42"/>
        <v>1097.01</v>
      </c>
      <c r="L103" s="189" t="e">
        <f t="shared" si="40"/>
        <v>#DIV/0!</v>
      </c>
      <c r="M103" s="189">
        <f t="shared" si="41"/>
        <v>99.72818181818181</v>
      </c>
    </row>
    <row r="104" spans="1:15" s="27" customFormat="1" x14ac:dyDescent="0.25">
      <c r="A104" s="273">
        <v>32</v>
      </c>
      <c r="B104" s="287"/>
      <c r="C104" s="288"/>
      <c r="D104" s="203" t="s">
        <v>25</v>
      </c>
      <c r="E104" s="204">
        <f t="shared" si="42"/>
        <v>0</v>
      </c>
      <c r="F104" s="204">
        <f t="shared" si="42"/>
        <v>0</v>
      </c>
      <c r="G104" s="204">
        <f t="shared" si="42"/>
        <v>0</v>
      </c>
      <c r="H104" s="204">
        <f t="shared" si="42"/>
        <v>0</v>
      </c>
      <c r="I104" s="204">
        <f>I105</f>
        <v>1100</v>
      </c>
      <c r="J104" s="204">
        <f t="shared" si="42"/>
        <v>0</v>
      </c>
      <c r="K104" s="204">
        <f t="shared" si="42"/>
        <v>1097.01</v>
      </c>
      <c r="L104" s="189" t="e">
        <f t="shared" si="40"/>
        <v>#DIV/0!</v>
      </c>
      <c r="M104" s="189">
        <f t="shared" si="41"/>
        <v>99.72818181818181</v>
      </c>
    </row>
    <row r="105" spans="1:15" s="27" customFormat="1" ht="25.5" x14ac:dyDescent="0.25">
      <c r="A105" s="273">
        <v>329</v>
      </c>
      <c r="B105" s="287"/>
      <c r="C105" s="288"/>
      <c r="D105" s="203" t="s">
        <v>74</v>
      </c>
      <c r="E105" s="204">
        <f t="shared" si="42"/>
        <v>0</v>
      </c>
      <c r="F105" s="204">
        <f t="shared" si="42"/>
        <v>0</v>
      </c>
      <c r="G105" s="204">
        <f t="shared" si="42"/>
        <v>0</v>
      </c>
      <c r="H105" s="204">
        <f t="shared" si="42"/>
        <v>0</v>
      </c>
      <c r="I105" s="204">
        <f>I106</f>
        <v>1100</v>
      </c>
      <c r="J105" s="204">
        <f t="shared" si="42"/>
        <v>0</v>
      </c>
      <c r="K105" s="204">
        <f t="shared" si="42"/>
        <v>1097.01</v>
      </c>
      <c r="L105" s="189" t="e">
        <f t="shared" si="40"/>
        <v>#DIV/0!</v>
      </c>
      <c r="M105" s="189">
        <f t="shared" si="41"/>
        <v>99.72818181818181</v>
      </c>
    </row>
    <row r="106" spans="1:15" ht="25.5" x14ac:dyDescent="0.25">
      <c r="A106" s="270">
        <v>3299</v>
      </c>
      <c r="B106" s="271"/>
      <c r="C106" s="272"/>
      <c r="D106" s="211" t="s">
        <v>74</v>
      </c>
      <c r="E106" s="113"/>
      <c r="F106" s="212"/>
      <c r="G106" s="212"/>
      <c r="H106" s="212"/>
      <c r="I106" s="212">
        <v>1100</v>
      </c>
      <c r="J106" s="212"/>
      <c r="K106" s="213">
        <v>1097.01</v>
      </c>
      <c r="L106" s="189" t="e">
        <f t="shared" si="40"/>
        <v>#DIV/0!</v>
      </c>
      <c r="M106" s="189">
        <f t="shared" si="41"/>
        <v>99.72818181818181</v>
      </c>
      <c r="O106" s="27"/>
    </row>
    <row r="107" spans="1:15" s="27" customFormat="1" x14ac:dyDescent="0.25">
      <c r="A107" s="289" t="s">
        <v>212</v>
      </c>
      <c r="B107" s="290"/>
      <c r="C107" s="291"/>
      <c r="D107" s="199" t="s">
        <v>194</v>
      </c>
      <c r="E107" s="200">
        <f t="shared" ref="E107:E111" si="43">E108</f>
        <v>0</v>
      </c>
      <c r="F107" s="200">
        <f t="shared" si="42"/>
        <v>0</v>
      </c>
      <c r="G107" s="200">
        <f t="shared" si="42"/>
        <v>0</v>
      </c>
      <c r="H107" s="200">
        <f t="shared" si="42"/>
        <v>0</v>
      </c>
      <c r="I107" s="200"/>
      <c r="J107" s="200">
        <f t="shared" si="42"/>
        <v>0</v>
      </c>
      <c r="K107" s="200">
        <f t="shared" si="42"/>
        <v>0</v>
      </c>
      <c r="L107" s="189" t="e">
        <f t="shared" si="40"/>
        <v>#DIV/0!</v>
      </c>
      <c r="M107" s="189" t="e">
        <f t="shared" si="41"/>
        <v>#DIV/0!</v>
      </c>
      <c r="O107"/>
    </row>
    <row r="108" spans="1:15" s="27" customFormat="1" x14ac:dyDescent="0.25">
      <c r="A108" s="292" t="s">
        <v>120</v>
      </c>
      <c r="B108" s="293"/>
      <c r="C108" s="294"/>
      <c r="D108" s="201" t="s">
        <v>121</v>
      </c>
      <c r="E108" s="202">
        <f t="shared" si="43"/>
        <v>0</v>
      </c>
      <c r="F108" s="202">
        <f t="shared" si="42"/>
        <v>0</v>
      </c>
      <c r="G108" s="202">
        <f t="shared" si="42"/>
        <v>0</v>
      </c>
      <c r="H108" s="202">
        <f t="shared" si="42"/>
        <v>0</v>
      </c>
      <c r="I108" s="202"/>
      <c r="J108" s="202">
        <f t="shared" si="42"/>
        <v>0</v>
      </c>
      <c r="K108" s="202">
        <f t="shared" si="42"/>
        <v>0</v>
      </c>
      <c r="L108" s="189" t="e">
        <f t="shared" si="40"/>
        <v>#DIV/0!</v>
      </c>
      <c r="M108" s="189" t="e">
        <f t="shared" si="41"/>
        <v>#DIV/0!</v>
      </c>
    </row>
    <row r="109" spans="1:15" s="27" customFormat="1" x14ac:dyDescent="0.25">
      <c r="A109" s="295">
        <v>3</v>
      </c>
      <c r="B109" s="296"/>
      <c r="C109" s="297"/>
      <c r="D109" s="203" t="s">
        <v>14</v>
      </c>
      <c r="E109" s="204">
        <f t="shared" si="43"/>
        <v>0</v>
      </c>
      <c r="F109" s="204">
        <f t="shared" si="42"/>
        <v>0</v>
      </c>
      <c r="G109" s="204">
        <f t="shared" si="42"/>
        <v>0</v>
      </c>
      <c r="H109" s="204">
        <f t="shared" si="42"/>
        <v>0</v>
      </c>
      <c r="I109" s="204"/>
      <c r="J109" s="204">
        <f t="shared" si="42"/>
        <v>0</v>
      </c>
      <c r="K109" s="204">
        <f t="shared" si="42"/>
        <v>0</v>
      </c>
      <c r="L109" s="189" t="e">
        <f t="shared" si="40"/>
        <v>#DIV/0!</v>
      </c>
      <c r="M109" s="189" t="e">
        <f t="shared" si="41"/>
        <v>#DIV/0!</v>
      </c>
    </row>
    <row r="110" spans="1:15" s="27" customFormat="1" x14ac:dyDescent="0.25">
      <c r="A110" s="273">
        <v>32</v>
      </c>
      <c r="B110" s="287"/>
      <c r="C110" s="288"/>
      <c r="D110" s="203" t="s">
        <v>25</v>
      </c>
      <c r="E110" s="204">
        <f t="shared" si="43"/>
        <v>0</v>
      </c>
      <c r="F110" s="204">
        <f t="shared" si="42"/>
        <v>0</v>
      </c>
      <c r="G110" s="204">
        <f t="shared" si="42"/>
        <v>0</v>
      </c>
      <c r="H110" s="204">
        <f t="shared" si="42"/>
        <v>0</v>
      </c>
      <c r="I110" s="204"/>
      <c r="J110" s="204">
        <f t="shared" si="42"/>
        <v>0</v>
      </c>
      <c r="K110" s="204">
        <f t="shared" si="42"/>
        <v>0</v>
      </c>
      <c r="L110" s="189" t="e">
        <f t="shared" si="40"/>
        <v>#DIV/0!</v>
      </c>
      <c r="M110" s="189" t="e">
        <f t="shared" si="41"/>
        <v>#DIV/0!</v>
      </c>
    </row>
    <row r="111" spans="1:15" s="27" customFormat="1" ht="25.5" x14ac:dyDescent="0.25">
      <c r="A111" s="273">
        <v>329</v>
      </c>
      <c r="B111" s="287"/>
      <c r="C111" s="288"/>
      <c r="D111" s="203" t="s">
        <v>74</v>
      </c>
      <c r="E111" s="204">
        <f t="shared" si="43"/>
        <v>0</v>
      </c>
      <c r="F111" s="204">
        <f t="shared" si="42"/>
        <v>0</v>
      </c>
      <c r="G111" s="204">
        <f t="shared" si="42"/>
        <v>0</v>
      </c>
      <c r="H111" s="204">
        <f t="shared" si="42"/>
        <v>0</v>
      </c>
      <c r="I111" s="204"/>
      <c r="J111" s="204">
        <f t="shared" si="42"/>
        <v>0</v>
      </c>
      <c r="K111" s="204">
        <f t="shared" si="42"/>
        <v>0</v>
      </c>
      <c r="L111" s="189" t="e">
        <f t="shared" si="40"/>
        <v>#DIV/0!</v>
      </c>
      <c r="M111" s="189" t="e">
        <f t="shared" si="41"/>
        <v>#DIV/0!</v>
      </c>
    </row>
    <row r="112" spans="1:15" ht="25.5" x14ac:dyDescent="0.25">
      <c r="A112" s="270">
        <v>3299</v>
      </c>
      <c r="B112" s="271"/>
      <c r="C112" s="272"/>
      <c r="D112" s="211" t="s">
        <v>74</v>
      </c>
      <c r="E112" s="113"/>
      <c r="F112" s="212"/>
      <c r="G112" s="212"/>
      <c r="H112" s="212"/>
      <c r="I112" s="212"/>
      <c r="J112" s="212"/>
      <c r="K112" s="213"/>
      <c r="L112" s="189" t="e">
        <f t="shared" si="40"/>
        <v>#DIV/0!</v>
      </c>
      <c r="M112" s="189" t="e">
        <f t="shared" si="41"/>
        <v>#DIV/0!</v>
      </c>
      <c r="O112" s="27"/>
    </row>
    <row r="113" spans="1:15" s="27" customFormat="1" x14ac:dyDescent="0.25">
      <c r="A113" s="289" t="s">
        <v>146</v>
      </c>
      <c r="B113" s="290"/>
      <c r="C113" s="291"/>
      <c r="D113" s="199" t="s">
        <v>147</v>
      </c>
      <c r="E113" s="200">
        <f t="shared" ref="E113:K117" si="44">E114</f>
        <v>530.88</v>
      </c>
      <c r="F113" s="200">
        <f t="shared" si="44"/>
        <v>3913.04</v>
      </c>
      <c r="G113" s="200">
        <f t="shared" si="44"/>
        <v>519.34965823876826</v>
      </c>
      <c r="H113" s="200">
        <f t="shared" si="44"/>
        <v>519.34</v>
      </c>
      <c r="I113" s="200">
        <f t="shared" si="44"/>
        <v>531</v>
      </c>
      <c r="J113" s="200">
        <f t="shared" si="44"/>
        <v>0</v>
      </c>
      <c r="K113" s="200">
        <f t="shared" si="44"/>
        <v>531</v>
      </c>
      <c r="L113" s="189">
        <f t="shared" si="40"/>
        <v>100.02260397830018</v>
      </c>
      <c r="M113" s="189">
        <f t="shared" si="41"/>
        <v>100</v>
      </c>
      <c r="O113"/>
    </row>
    <row r="114" spans="1:15" s="27" customFormat="1" x14ac:dyDescent="0.25">
      <c r="A114" s="292" t="s">
        <v>350</v>
      </c>
      <c r="B114" s="293"/>
      <c r="C114" s="294"/>
      <c r="D114" s="201" t="s">
        <v>121</v>
      </c>
      <c r="E114" s="202">
        <f t="shared" si="44"/>
        <v>530.88</v>
      </c>
      <c r="F114" s="202">
        <f t="shared" si="44"/>
        <v>3913.04</v>
      </c>
      <c r="G114" s="202">
        <f t="shared" si="44"/>
        <v>519.34965823876826</v>
      </c>
      <c r="H114" s="202">
        <f t="shared" si="44"/>
        <v>519.34</v>
      </c>
      <c r="I114" s="202">
        <f t="shared" si="44"/>
        <v>531</v>
      </c>
      <c r="J114" s="202">
        <f t="shared" si="44"/>
        <v>0</v>
      </c>
      <c r="K114" s="202">
        <f t="shared" si="44"/>
        <v>531</v>
      </c>
      <c r="L114" s="189">
        <f t="shared" si="40"/>
        <v>100.02260397830018</v>
      </c>
      <c r="M114" s="189">
        <f t="shared" si="41"/>
        <v>100</v>
      </c>
    </row>
    <row r="115" spans="1:15" s="27" customFormat="1" x14ac:dyDescent="0.25">
      <c r="A115" s="295">
        <v>3</v>
      </c>
      <c r="B115" s="296"/>
      <c r="C115" s="297"/>
      <c r="D115" s="203" t="s">
        <v>14</v>
      </c>
      <c r="E115" s="204">
        <f t="shared" si="44"/>
        <v>530.88</v>
      </c>
      <c r="F115" s="204">
        <f t="shared" si="44"/>
        <v>3913.04</v>
      </c>
      <c r="G115" s="204">
        <f t="shared" si="44"/>
        <v>519.34965823876826</v>
      </c>
      <c r="H115" s="204">
        <f t="shared" si="44"/>
        <v>519.34</v>
      </c>
      <c r="I115" s="204">
        <f t="shared" si="44"/>
        <v>531</v>
      </c>
      <c r="J115" s="204">
        <f t="shared" si="44"/>
        <v>0</v>
      </c>
      <c r="K115" s="204">
        <f t="shared" si="44"/>
        <v>531</v>
      </c>
      <c r="L115" s="189">
        <f t="shared" si="40"/>
        <v>100.02260397830018</v>
      </c>
      <c r="M115" s="189">
        <f t="shared" si="41"/>
        <v>100</v>
      </c>
    </row>
    <row r="116" spans="1:15" s="27" customFormat="1" x14ac:dyDescent="0.25">
      <c r="A116" s="273">
        <v>32</v>
      </c>
      <c r="B116" s="287"/>
      <c r="C116" s="288"/>
      <c r="D116" s="203" t="s">
        <v>25</v>
      </c>
      <c r="E116" s="204">
        <f t="shared" si="44"/>
        <v>530.88</v>
      </c>
      <c r="F116" s="204">
        <f t="shared" si="44"/>
        <v>3913.04</v>
      </c>
      <c r="G116" s="204">
        <f t="shared" si="44"/>
        <v>519.34965823876826</v>
      </c>
      <c r="H116" s="204">
        <f t="shared" si="44"/>
        <v>519.34</v>
      </c>
      <c r="I116" s="204">
        <f t="shared" si="44"/>
        <v>531</v>
      </c>
      <c r="J116" s="204">
        <f t="shared" si="44"/>
        <v>0</v>
      </c>
      <c r="K116" s="204">
        <f t="shared" si="44"/>
        <v>531</v>
      </c>
      <c r="L116" s="189">
        <f t="shared" si="40"/>
        <v>100.02260397830018</v>
      </c>
      <c r="M116" s="189">
        <f t="shared" si="41"/>
        <v>100</v>
      </c>
    </row>
    <row r="117" spans="1:15" s="27" customFormat="1" ht="25.5" x14ac:dyDescent="0.25">
      <c r="A117" s="273">
        <v>323</v>
      </c>
      <c r="B117" s="287"/>
      <c r="C117" s="288"/>
      <c r="D117" s="203" t="s">
        <v>74</v>
      </c>
      <c r="E117" s="204">
        <f t="shared" si="44"/>
        <v>530.88</v>
      </c>
      <c r="F117" s="204">
        <f t="shared" si="44"/>
        <v>3913.04</v>
      </c>
      <c r="G117" s="204">
        <f t="shared" si="44"/>
        <v>519.34965823876826</v>
      </c>
      <c r="H117" s="204">
        <f t="shared" si="44"/>
        <v>519.34</v>
      </c>
      <c r="I117" s="204">
        <f>I118</f>
        <v>531</v>
      </c>
      <c r="J117" s="204">
        <f t="shared" si="44"/>
        <v>0</v>
      </c>
      <c r="K117" s="204">
        <f t="shared" si="44"/>
        <v>531</v>
      </c>
      <c r="L117" s="189">
        <f t="shared" si="40"/>
        <v>100.02260397830018</v>
      </c>
      <c r="M117" s="189">
        <f t="shared" si="41"/>
        <v>100</v>
      </c>
    </row>
    <row r="118" spans="1:15" ht="25.5" x14ac:dyDescent="0.25">
      <c r="A118" s="270">
        <v>3237</v>
      </c>
      <c r="B118" s="271"/>
      <c r="C118" s="272"/>
      <c r="D118" s="211" t="s">
        <v>74</v>
      </c>
      <c r="E118" s="113">
        <v>530.88</v>
      </c>
      <c r="F118" s="212">
        <v>3913.04</v>
      </c>
      <c r="G118" s="212">
        <f>F118/7.5345</f>
        <v>519.34965823876826</v>
      </c>
      <c r="H118" s="212">
        <v>519.34</v>
      </c>
      <c r="I118" s="212">
        <v>531</v>
      </c>
      <c r="J118" s="212"/>
      <c r="K118" s="212">
        <v>531</v>
      </c>
      <c r="L118" s="189">
        <f t="shared" si="40"/>
        <v>100.02260397830018</v>
      </c>
      <c r="M118" s="189">
        <f t="shared" si="41"/>
        <v>100</v>
      </c>
      <c r="O118" s="27"/>
    </row>
    <row r="119" spans="1:15" s="27" customFormat="1" x14ac:dyDescent="0.25">
      <c r="A119" s="289" t="s">
        <v>148</v>
      </c>
      <c r="B119" s="290"/>
      <c r="C119" s="291"/>
      <c r="D119" s="199" t="s">
        <v>149</v>
      </c>
      <c r="E119" s="200">
        <f>E120</f>
        <v>0</v>
      </c>
      <c r="F119" s="200">
        <f t="shared" ref="F119:K120" si="45">F120</f>
        <v>0</v>
      </c>
      <c r="G119" s="200">
        <f t="shared" si="45"/>
        <v>0</v>
      </c>
      <c r="H119" s="200">
        <f t="shared" si="45"/>
        <v>0</v>
      </c>
      <c r="I119" s="200"/>
      <c r="J119" s="200">
        <f t="shared" si="45"/>
        <v>0</v>
      </c>
      <c r="K119" s="200">
        <f t="shared" si="45"/>
        <v>0</v>
      </c>
      <c r="L119" s="189" t="e">
        <f t="shared" si="40"/>
        <v>#DIV/0!</v>
      </c>
      <c r="M119" s="189" t="e">
        <f t="shared" si="41"/>
        <v>#DIV/0!</v>
      </c>
      <c r="O119"/>
    </row>
    <row r="120" spans="1:15" s="27" customFormat="1" x14ac:dyDescent="0.25">
      <c r="A120" s="292" t="s">
        <v>351</v>
      </c>
      <c r="B120" s="293"/>
      <c r="C120" s="294"/>
      <c r="D120" s="201" t="s">
        <v>121</v>
      </c>
      <c r="E120" s="202">
        <f>E121</f>
        <v>0</v>
      </c>
      <c r="F120" s="202">
        <f t="shared" si="45"/>
        <v>0</v>
      </c>
      <c r="G120" s="202">
        <f t="shared" si="45"/>
        <v>0</v>
      </c>
      <c r="H120" s="202">
        <f t="shared" si="45"/>
        <v>0</v>
      </c>
      <c r="I120" s="202"/>
      <c r="J120" s="202">
        <f t="shared" si="45"/>
        <v>0</v>
      </c>
      <c r="K120" s="202">
        <f t="shared" si="45"/>
        <v>0</v>
      </c>
      <c r="L120" s="189" t="e">
        <f t="shared" si="40"/>
        <v>#DIV/0!</v>
      </c>
      <c r="M120" s="189" t="e">
        <f t="shared" si="41"/>
        <v>#DIV/0!</v>
      </c>
    </row>
    <row r="121" spans="1:15" s="27" customFormat="1" x14ac:dyDescent="0.25">
      <c r="A121" s="295">
        <v>3</v>
      </c>
      <c r="B121" s="296"/>
      <c r="C121" s="297"/>
      <c r="D121" s="203" t="s">
        <v>14</v>
      </c>
      <c r="E121" s="204">
        <f>E122+E129</f>
        <v>0</v>
      </c>
      <c r="F121" s="204">
        <f t="shared" ref="F121:K121" si="46">F122+F129</f>
        <v>0</v>
      </c>
      <c r="G121" s="204">
        <f t="shared" si="46"/>
        <v>0</v>
      </c>
      <c r="H121" s="204">
        <f t="shared" si="46"/>
        <v>0</v>
      </c>
      <c r="I121" s="204"/>
      <c r="J121" s="204">
        <f t="shared" si="46"/>
        <v>0</v>
      </c>
      <c r="K121" s="204">
        <f t="shared" si="46"/>
        <v>0</v>
      </c>
      <c r="L121" s="189" t="e">
        <f t="shared" si="40"/>
        <v>#DIV/0!</v>
      </c>
      <c r="M121" s="189" t="e">
        <f t="shared" si="41"/>
        <v>#DIV/0!</v>
      </c>
    </row>
    <row r="122" spans="1:15" s="27" customFormat="1" x14ac:dyDescent="0.25">
      <c r="A122" s="273">
        <v>31</v>
      </c>
      <c r="B122" s="287"/>
      <c r="C122" s="288"/>
      <c r="D122" s="203" t="s">
        <v>15</v>
      </c>
      <c r="E122" s="204">
        <f>E123+E125+E127</f>
        <v>0</v>
      </c>
      <c r="F122" s="204">
        <f t="shared" ref="F122:K122" si="47">F123+F125+F127</f>
        <v>0</v>
      </c>
      <c r="G122" s="204">
        <f t="shared" si="47"/>
        <v>0</v>
      </c>
      <c r="H122" s="204">
        <f t="shared" si="47"/>
        <v>0</v>
      </c>
      <c r="I122" s="204"/>
      <c r="J122" s="204">
        <f t="shared" si="47"/>
        <v>0</v>
      </c>
      <c r="K122" s="204">
        <f t="shared" si="47"/>
        <v>0</v>
      </c>
      <c r="L122" s="189" t="e">
        <f t="shared" si="40"/>
        <v>#DIV/0!</v>
      </c>
      <c r="M122" s="189" t="e">
        <f t="shared" si="41"/>
        <v>#DIV/0!</v>
      </c>
    </row>
    <row r="123" spans="1:15" s="27" customFormat="1" x14ac:dyDescent="0.25">
      <c r="A123" s="273">
        <v>311</v>
      </c>
      <c r="B123" s="287"/>
      <c r="C123" s="288"/>
      <c r="D123" s="203" t="s">
        <v>150</v>
      </c>
      <c r="E123" s="204">
        <f>E124</f>
        <v>0</v>
      </c>
      <c r="F123" s="204">
        <f t="shared" ref="F123:K123" si="48">F124</f>
        <v>0</v>
      </c>
      <c r="G123" s="204">
        <f t="shared" si="48"/>
        <v>0</v>
      </c>
      <c r="H123" s="204">
        <f t="shared" si="48"/>
        <v>0</v>
      </c>
      <c r="I123" s="204"/>
      <c r="J123" s="204">
        <f t="shared" si="48"/>
        <v>0</v>
      </c>
      <c r="K123" s="204">
        <f t="shared" si="48"/>
        <v>0</v>
      </c>
      <c r="L123" s="189" t="e">
        <f t="shared" si="40"/>
        <v>#DIV/0!</v>
      </c>
      <c r="M123" s="189" t="e">
        <f t="shared" si="41"/>
        <v>#DIV/0!</v>
      </c>
    </row>
    <row r="124" spans="1:15" x14ac:dyDescent="0.25">
      <c r="A124" s="270">
        <v>3111</v>
      </c>
      <c r="B124" s="271"/>
      <c r="C124" s="272"/>
      <c r="D124" s="211" t="s">
        <v>65</v>
      </c>
      <c r="E124" s="113">
        <v>0</v>
      </c>
      <c r="F124" s="113"/>
      <c r="G124" s="113"/>
      <c r="H124" s="113"/>
      <c r="I124" s="113"/>
      <c r="J124" s="113"/>
      <c r="K124" s="113"/>
      <c r="L124" s="189" t="e">
        <f t="shared" si="40"/>
        <v>#DIV/0!</v>
      </c>
      <c r="M124" s="189" t="e">
        <f t="shared" si="41"/>
        <v>#DIV/0!</v>
      </c>
      <c r="O124" s="27"/>
    </row>
    <row r="125" spans="1:15" s="27" customFormat="1" x14ac:dyDescent="0.25">
      <c r="A125" s="273">
        <v>312</v>
      </c>
      <c r="B125" s="287"/>
      <c r="C125" s="288"/>
      <c r="D125" s="203" t="s">
        <v>66</v>
      </c>
      <c r="E125" s="204">
        <f>E126</f>
        <v>0</v>
      </c>
      <c r="F125" s="204">
        <f t="shared" ref="F125:K125" si="49">F126</f>
        <v>0</v>
      </c>
      <c r="G125" s="204">
        <f t="shared" si="49"/>
        <v>0</v>
      </c>
      <c r="H125" s="204">
        <f t="shared" si="49"/>
        <v>0</v>
      </c>
      <c r="I125" s="204"/>
      <c r="J125" s="204">
        <f t="shared" si="49"/>
        <v>0</v>
      </c>
      <c r="K125" s="204">
        <f t="shared" si="49"/>
        <v>0</v>
      </c>
      <c r="L125" s="189" t="e">
        <f t="shared" si="40"/>
        <v>#DIV/0!</v>
      </c>
      <c r="M125" s="189" t="e">
        <f t="shared" si="41"/>
        <v>#DIV/0!</v>
      </c>
      <c r="O125"/>
    </row>
    <row r="126" spans="1:15" x14ac:dyDescent="0.25">
      <c r="A126" s="270">
        <v>3121</v>
      </c>
      <c r="B126" s="271"/>
      <c r="C126" s="272"/>
      <c r="D126" s="211" t="s">
        <v>66</v>
      </c>
      <c r="E126" s="113">
        <v>0</v>
      </c>
      <c r="F126" s="113"/>
      <c r="G126" s="113"/>
      <c r="H126" s="113"/>
      <c r="I126" s="113"/>
      <c r="J126" s="113"/>
      <c r="K126" s="113"/>
      <c r="L126" s="189" t="e">
        <f t="shared" si="40"/>
        <v>#DIV/0!</v>
      </c>
      <c r="M126" s="189" t="e">
        <f t="shared" si="41"/>
        <v>#DIV/0!</v>
      </c>
      <c r="O126" s="27"/>
    </row>
    <row r="127" spans="1:15" s="27" customFormat="1" x14ac:dyDescent="0.25">
      <c r="A127" s="273">
        <v>313</v>
      </c>
      <c r="B127" s="287"/>
      <c r="C127" s="288"/>
      <c r="D127" s="203" t="s">
        <v>67</v>
      </c>
      <c r="E127" s="204">
        <f>E128</f>
        <v>0</v>
      </c>
      <c r="F127" s="204">
        <f t="shared" ref="F127:K127" si="50">F128</f>
        <v>0</v>
      </c>
      <c r="G127" s="204">
        <f t="shared" si="50"/>
        <v>0</v>
      </c>
      <c r="H127" s="204">
        <f t="shared" si="50"/>
        <v>0</v>
      </c>
      <c r="I127" s="204"/>
      <c r="J127" s="204">
        <f t="shared" si="50"/>
        <v>0</v>
      </c>
      <c r="K127" s="204">
        <f t="shared" si="50"/>
        <v>0</v>
      </c>
      <c r="L127" s="189" t="e">
        <f t="shared" si="40"/>
        <v>#DIV/0!</v>
      </c>
      <c r="M127" s="189" t="e">
        <f t="shared" si="41"/>
        <v>#DIV/0!</v>
      </c>
      <c r="O127"/>
    </row>
    <row r="128" spans="1:15" ht="25.5" x14ac:dyDescent="0.25">
      <c r="A128" s="270">
        <v>3132</v>
      </c>
      <c r="B128" s="271"/>
      <c r="C128" s="272"/>
      <c r="D128" s="211" t="s">
        <v>68</v>
      </c>
      <c r="E128" s="113">
        <v>0</v>
      </c>
      <c r="F128" s="113"/>
      <c r="G128" s="113"/>
      <c r="H128" s="113"/>
      <c r="I128" s="113"/>
      <c r="J128" s="113"/>
      <c r="K128" s="113"/>
      <c r="L128" s="189" t="e">
        <f t="shared" si="40"/>
        <v>#DIV/0!</v>
      </c>
      <c r="M128" s="189" t="e">
        <f t="shared" si="41"/>
        <v>#DIV/0!</v>
      </c>
      <c r="O128" s="27"/>
    </row>
    <row r="129" spans="1:15" s="27" customFormat="1" x14ac:dyDescent="0.25">
      <c r="A129" s="273">
        <v>32</v>
      </c>
      <c r="B129" s="287"/>
      <c r="C129" s="288"/>
      <c r="D129" s="203" t="s">
        <v>151</v>
      </c>
      <c r="E129" s="204">
        <f>E130</f>
        <v>0</v>
      </c>
      <c r="F129" s="204">
        <f t="shared" ref="F129:K129" si="51">F130</f>
        <v>0</v>
      </c>
      <c r="G129" s="204">
        <f t="shared" si="51"/>
        <v>0</v>
      </c>
      <c r="H129" s="204">
        <f t="shared" si="51"/>
        <v>0</v>
      </c>
      <c r="I129" s="204"/>
      <c r="J129" s="204">
        <f t="shared" si="51"/>
        <v>0</v>
      </c>
      <c r="K129" s="204">
        <f t="shared" si="51"/>
        <v>0</v>
      </c>
      <c r="L129" s="189" t="e">
        <f t="shared" si="40"/>
        <v>#DIV/0!</v>
      </c>
      <c r="M129" s="189" t="e">
        <f t="shared" si="41"/>
        <v>#DIV/0!</v>
      </c>
      <c r="O129"/>
    </row>
    <row r="130" spans="1:15" s="27" customFormat="1" x14ac:dyDescent="0.25">
      <c r="A130" s="273">
        <v>321</v>
      </c>
      <c r="B130" s="287"/>
      <c r="C130" s="288"/>
      <c r="D130" s="203" t="s">
        <v>69</v>
      </c>
      <c r="E130" s="204">
        <f>E131+E132</f>
        <v>0</v>
      </c>
      <c r="F130" s="204">
        <f t="shared" ref="F130:K130" si="52">F131+F132</f>
        <v>0</v>
      </c>
      <c r="G130" s="204">
        <f t="shared" si="52"/>
        <v>0</v>
      </c>
      <c r="H130" s="204">
        <f t="shared" si="52"/>
        <v>0</v>
      </c>
      <c r="I130" s="204"/>
      <c r="J130" s="204">
        <f t="shared" si="52"/>
        <v>0</v>
      </c>
      <c r="K130" s="204">
        <f t="shared" si="52"/>
        <v>0</v>
      </c>
      <c r="L130" s="189" t="e">
        <f t="shared" si="40"/>
        <v>#DIV/0!</v>
      </c>
      <c r="M130" s="189" t="e">
        <f t="shared" si="41"/>
        <v>#DIV/0!</v>
      </c>
    </row>
    <row r="131" spans="1:15" x14ac:dyDescent="0.25">
      <c r="A131" s="270">
        <v>3211</v>
      </c>
      <c r="B131" s="271"/>
      <c r="C131" s="272"/>
      <c r="D131" s="211" t="s">
        <v>79</v>
      </c>
      <c r="E131" s="113">
        <v>0</v>
      </c>
      <c r="F131" s="113"/>
      <c r="G131" s="113"/>
      <c r="H131" s="113"/>
      <c r="I131" s="113"/>
      <c r="J131" s="113"/>
      <c r="K131" s="113"/>
      <c r="L131" s="189" t="e">
        <f t="shared" si="40"/>
        <v>#DIV/0!</v>
      </c>
      <c r="M131" s="189" t="e">
        <f t="shared" si="41"/>
        <v>#DIV/0!</v>
      </c>
      <c r="O131" s="27"/>
    </row>
    <row r="132" spans="1:15" ht="25.5" x14ac:dyDescent="0.25">
      <c r="A132" s="270">
        <v>3212</v>
      </c>
      <c r="B132" s="271"/>
      <c r="C132" s="272"/>
      <c r="D132" s="211" t="s">
        <v>152</v>
      </c>
      <c r="E132" s="113">
        <v>0</v>
      </c>
      <c r="F132" s="113"/>
      <c r="G132" s="113"/>
      <c r="H132" s="113"/>
      <c r="I132" s="113"/>
      <c r="J132" s="113"/>
      <c r="K132" s="113"/>
      <c r="L132" s="189" t="e">
        <f t="shared" si="40"/>
        <v>#DIV/0!</v>
      </c>
      <c r="M132" s="189" t="e">
        <f t="shared" si="41"/>
        <v>#DIV/0!</v>
      </c>
    </row>
    <row r="133" spans="1:15" s="27" customFormat="1" x14ac:dyDescent="0.25">
      <c r="A133" s="289" t="s">
        <v>153</v>
      </c>
      <c r="B133" s="290"/>
      <c r="C133" s="291"/>
      <c r="D133" s="199" t="s">
        <v>154</v>
      </c>
      <c r="E133" s="200">
        <f>E134</f>
        <v>0</v>
      </c>
      <c r="F133" s="200">
        <f t="shared" ref="F133:K134" si="53">F134</f>
        <v>669800</v>
      </c>
      <c r="G133" s="200">
        <f t="shared" si="53"/>
        <v>88897.737076116551</v>
      </c>
      <c r="H133" s="200">
        <f t="shared" si="53"/>
        <v>0</v>
      </c>
      <c r="I133" s="200"/>
      <c r="J133" s="200">
        <f t="shared" si="53"/>
        <v>0</v>
      </c>
      <c r="K133" s="200">
        <f t="shared" si="53"/>
        <v>0</v>
      </c>
      <c r="L133" s="189" t="e">
        <f t="shared" si="40"/>
        <v>#DIV/0!</v>
      </c>
      <c r="M133" s="189" t="e">
        <f t="shared" si="41"/>
        <v>#DIV/0!</v>
      </c>
      <c r="O133"/>
    </row>
    <row r="134" spans="1:15" s="27" customFormat="1" x14ac:dyDescent="0.25">
      <c r="A134" s="292" t="s">
        <v>120</v>
      </c>
      <c r="B134" s="293"/>
      <c r="C134" s="294"/>
      <c r="D134" s="201" t="s">
        <v>121</v>
      </c>
      <c r="E134" s="202">
        <f>E135</f>
        <v>0</v>
      </c>
      <c r="F134" s="202">
        <f t="shared" si="53"/>
        <v>669800</v>
      </c>
      <c r="G134" s="202">
        <f t="shared" si="53"/>
        <v>88897.737076116551</v>
      </c>
      <c r="H134" s="202">
        <f t="shared" si="53"/>
        <v>0</v>
      </c>
      <c r="I134" s="202"/>
      <c r="J134" s="202">
        <f t="shared" si="53"/>
        <v>0</v>
      </c>
      <c r="K134" s="202">
        <f t="shared" si="53"/>
        <v>0</v>
      </c>
      <c r="L134" s="189" t="e">
        <f t="shared" si="40"/>
        <v>#DIV/0!</v>
      </c>
      <c r="M134" s="189" t="e">
        <f t="shared" si="41"/>
        <v>#DIV/0!</v>
      </c>
    </row>
    <row r="135" spans="1:15" s="27" customFormat="1" x14ac:dyDescent="0.25">
      <c r="A135" s="295">
        <v>3</v>
      </c>
      <c r="B135" s="296"/>
      <c r="C135" s="297"/>
      <c r="D135" s="203" t="s">
        <v>14</v>
      </c>
      <c r="E135" s="204">
        <f>E136+E143</f>
        <v>0</v>
      </c>
      <c r="F135" s="204">
        <f t="shared" ref="F135:K135" si="54">F136+F143</f>
        <v>669800</v>
      </c>
      <c r="G135" s="204">
        <f t="shared" si="54"/>
        <v>88897.737076116551</v>
      </c>
      <c r="H135" s="204">
        <f t="shared" si="54"/>
        <v>0</v>
      </c>
      <c r="I135" s="204"/>
      <c r="J135" s="204">
        <f t="shared" si="54"/>
        <v>0</v>
      </c>
      <c r="K135" s="204">
        <f t="shared" si="54"/>
        <v>0</v>
      </c>
      <c r="L135" s="189" t="e">
        <f t="shared" si="40"/>
        <v>#DIV/0!</v>
      </c>
      <c r="M135" s="189" t="e">
        <f t="shared" si="41"/>
        <v>#DIV/0!</v>
      </c>
    </row>
    <row r="136" spans="1:15" s="27" customFormat="1" x14ac:dyDescent="0.25">
      <c r="A136" s="273">
        <v>31</v>
      </c>
      <c r="B136" s="287"/>
      <c r="C136" s="288"/>
      <c r="D136" s="203" t="s">
        <v>15</v>
      </c>
      <c r="E136" s="204">
        <f>E137+E139+E141</f>
        <v>0</v>
      </c>
      <c r="F136" s="204">
        <f t="shared" ref="F136:K136" si="55">F137+F139+F141</f>
        <v>649800</v>
      </c>
      <c r="G136" s="204">
        <f t="shared" si="55"/>
        <v>86243.280907824024</v>
      </c>
      <c r="H136" s="204">
        <f t="shared" si="55"/>
        <v>0</v>
      </c>
      <c r="I136" s="204"/>
      <c r="J136" s="204">
        <f t="shared" si="55"/>
        <v>0</v>
      </c>
      <c r="K136" s="204">
        <f t="shared" si="55"/>
        <v>0</v>
      </c>
      <c r="L136" s="189" t="e">
        <f t="shared" si="40"/>
        <v>#DIV/0!</v>
      </c>
      <c r="M136" s="189" t="e">
        <f t="shared" si="41"/>
        <v>#DIV/0!</v>
      </c>
    </row>
    <row r="137" spans="1:15" s="27" customFormat="1" x14ac:dyDescent="0.25">
      <c r="A137" s="273">
        <v>311</v>
      </c>
      <c r="B137" s="287"/>
      <c r="C137" s="288"/>
      <c r="D137" s="203" t="s">
        <v>150</v>
      </c>
      <c r="E137" s="204">
        <f>E138</f>
        <v>0</v>
      </c>
      <c r="F137" s="204">
        <f t="shared" ref="F137:K137" si="56">F138</f>
        <v>527236</v>
      </c>
      <c r="G137" s="204">
        <f t="shared" si="56"/>
        <v>69976.242617293785</v>
      </c>
      <c r="H137" s="204">
        <f t="shared" si="56"/>
        <v>0</v>
      </c>
      <c r="I137" s="204"/>
      <c r="J137" s="204">
        <f t="shared" si="56"/>
        <v>0</v>
      </c>
      <c r="K137" s="204">
        <f t="shared" si="56"/>
        <v>0</v>
      </c>
      <c r="L137" s="189" t="e">
        <f t="shared" si="40"/>
        <v>#DIV/0!</v>
      </c>
      <c r="M137" s="189" t="e">
        <f t="shared" si="41"/>
        <v>#DIV/0!</v>
      </c>
    </row>
    <row r="138" spans="1:15" x14ac:dyDescent="0.25">
      <c r="A138" s="270">
        <v>3111</v>
      </c>
      <c r="B138" s="271"/>
      <c r="C138" s="272"/>
      <c r="D138" s="211" t="s">
        <v>65</v>
      </c>
      <c r="E138" s="113"/>
      <c r="F138" s="113">
        <v>527236</v>
      </c>
      <c r="G138" s="113">
        <f>F138/7.5345</f>
        <v>69976.242617293785</v>
      </c>
      <c r="H138" s="113"/>
      <c r="I138" s="113"/>
      <c r="J138" s="113"/>
      <c r="K138" s="113"/>
      <c r="L138" s="189" t="e">
        <f t="shared" si="40"/>
        <v>#DIV/0!</v>
      </c>
      <c r="M138" s="189" t="e">
        <f t="shared" si="41"/>
        <v>#DIV/0!</v>
      </c>
      <c r="O138" s="27"/>
    </row>
    <row r="139" spans="1:15" s="27" customFormat="1" x14ac:dyDescent="0.25">
      <c r="A139" s="273">
        <v>312</v>
      </c>
      <c r="B139" s="287"/>
      <c r="C139" s="288"/>
      <c r="D139" s="203" t="s">
        <v>66</v>
      </c>
      <c r="E139" s="204">
        <f>E140</f>
        <v>0</v>
      </c>
      <c r="F139" s="204">
        <f t="shared" ref="F139:K139" si="57">F140</f>
        <v>24000</v>
      </c>
      <c r="G139" s="204">
        <f t="shared" si="57"/>
        <v>3185.3474019510249</v>
      </c>
      <c r="H139" s="204">
        <f t="shared" si="57"/>
        <v>0</v>
      </c>
      <c r="I139" s="204"/>
      <c r="J139" s="204">
        <f t="shared" si="57"/>
        <v>0</v>
      </c>
      <c r="K139" s="204">
        <f t="shared" si="57"/>
        <v>0</v>
      </c>
      <c r="L139" s="189" t="e">
        <f t="shared" si="40"/>
        <v>#DIV/0!</v>
      </c>
      <c r="M139" s="189" t="e">
        <f t="shared" si="41"/>
        <v>#DIV/0!</v>
      </c>
      <c r="O139"/>
    </row>
    <row r="140" spans="1:15" x14ac:dyDescent="0.25">
      <c r="A140" s="270">
        <v>3121</v>
      </c>
      <c r="B140" s="271"/>
      <c r="C140" s="272"/>
      <c r="D140" s="211" t="s">
        <v>66</v>
      </c>
      <c r="E140" s="113"/>
      <c r="F140" s="113">
        <v>24000</v>
      </c>
      <c r="G140" s="113">
        <f>F140/7.5345</f>
        <v>3185.3474019510249</v>
      </c>
      <c r="H140" s="113"/>
      <c r="I140" s="113"/>
      <c r="J140" s="113"/>
      <c r="K140" s="113"/>
      <c r="L140" s="189" t="e">
        <f t="shared" si="40"/>
        <v>#DIV/0!</v>
      </c>
      <c r="M140" s="189" t="e">
        <f t="shared" si="41"/>
        <v>#DIV/0!</v>
      </c>
      <c r="O140" s="27"/>
    </row>
    <row r="141" spans="1:15" s="27" customFormat="1" x14ac:dyDescent="0.25">
      <c r="A141" s="273">
        <v>313</v>
      </c>
      <c r="B141" s="287"/>
      <c r="C141" s="288"/>
      <c r="D141" s="203" t="s">
        <v>67</v>
      </c>
      <c r="E141" s="204">
        <f>E142</f>
        <v>0</v>
      </c>
      <c r="F141" s="204">
        <f t="shared" ref="F141:K141" si="58">F142</f>
        <v>98564</v>
      </c>
      <c r="G141" s="204">
        <f t="shared" si="58"/>
        <v>13081.690888579202</v>
      </c>
      <c r="H141" s="204">
        <f t="shared" si="58"/>
        <v>0</v>
      </c>
      <c r="I141" s="204"/>
      <c r="J141" s="204">
        <f t="shared" si="58"/>
        <v>0</v>
      </c>
      <c r="K141" s="204">
        <f t="shared" si="58"/>
        <v>0</v>
      </c>
      <c r="L141" s="189" t="e">
        <f t="shared" si="40"/>
        <v>#DIV/0!</v>
      </c>
      <c r="M141" s="189" t="e">
        <f t="shared" si="41"/>
        <v>#DIV/0!</v>
      </c>
      <c r="O141"/>
    </row>
    <row r="142" spans="1:15" ht="25.5" x14ac:dyDescent="0.25">
      <c r="A142" s="270">
        <v>3132</v>
      </c>
      <c r="B142" s="271"/>
      <c r="C142" s="272"/>
      <c r="D142" s="211" t="s">
        <v>68</v>
      </c>
      <c r="E142" s="113"/>
      <c r="F142" s="113">
        <v>98564</v>
      </c>
      <c r="G142" s="113">
        <f>F142/7.5345</f>
        <v>13081.690888579202</v>
      </c>
      <c r="H142" s="113"/>
      <c r="I142" s="113"/>
      <c r="J142" s="113"/>
      <c r="K142" s="113"/>
      <c r="L142" s="189" t="e">
        <f t="shared" si="40"/>
        <v>#DIV/0!</v>
      </c>
      <c r="M142" s="189" t="e">
        <f t="shared" si="41"/>
        <v>#DIV/0!</v>
      </c>
      <c r="O142" s="27"/>
    </row>
    <row r="143" spans="1:15" s="27" customFormat="1" x14ac:dyDescent="0.25">
      <c r="A143" s="273">
        <v>32</v>
      </c>
      <c r="B143" s="287"/>
      <c r="C143" s="288"/>
      <c r="D143" s="203" t="s">
        <v>151</v>
      </c>
      <c r="E143" s="204">
        <f>E144</f>
        <v>0</v>
      </c>
      <c r="F143" s="204">
        <f t="shared" ref="F143:K143" si="59">F144</f>
        <v>20000</v>
      </c>
      <c r="G143" s="204">
        <f t="shared" si="59"/>
        <v>2654.4561682925209</v>
      </c>
      <c r="H143" s="204">
        <f t="shared" si="59"/>
        <v>0</v>
      </c>
      <c r="I143" s="204"/>
      <c r="J143" s="204">
        <f t="shared" si="59"/>
        <v>0</v>
      </c>
      <c r="K143" s="204">
        <f t="shared" si="59"/>
        <v>0</v>
      </c>
      <c r="L143" s="189" t="e">
        <f t="shared" si="40"/>
        <v>#DIV/0!</v>
      </c>
      <c r="M143" s="189" t="e">
        <f t="shared" si="41"/>
        <v>#DIV/0!</v>
      </c>
      <c r="O143"/>
    </row>
    <row r="144" spans="1:15" s="27" customFormat="1" x14ac:dyDescent="0.25">
      <c r="A144" s="273">
        <v>321</v>
      </c>
      <c r="B144" s="287"/>
      <c r="C144" s="288"/>
      <c r="D144" s="203" t="s">
        <v>69</v>
      </c>
      <c r="E144" s="204">
        <f>E145+E146</f>
        <v>0</v>
      </c>
      <c r="F144" s="204">
        <f t="shared" ref="F144:K144" si="60">F145+F146</f>
        <v>20000</v>
      </c>
      <c r="G144" s="204">
        <f t="shared" si="60"/>
        <v>2654.4561682925209</v>
      </c>
      <c r="H144" s="204">
        <f t="shared" si="60"/>
        <v>0</v>
      </c>
      <c r="I144" s="204"/>
      <c r="J144" s="204">
        <f t="shared" si="60"/>
        <v>0</v>
      </c>
      <c r="K144" s="204">
        <f t="shared" si="60"/>
        <v>0</v>
      </c>
      <c r="L144" s="189" t="e">
        <f t="shared" si="40"/>
        <v>#DIV/0!</v>
      </c>
      <c r="M144" s="189" t="e">
        <f t="shared" si="41"/>
        <v>#DIV/0!</v>
      </c>
    </row>
    <row r="145" spans="1:15" x14ac:dyDescent="0.25">
      <c r="A145" s="270">
        <v>3211</v>
      </c>
      <c r="B145" s="271"/>
      <c r="C145" s="272"/>
      <c r="D145" s="211" t="s">
        <v>79</v>
      </c>
      <c r="E145" s="113"/>
      <c r="F145" s="113">
        <v>6400</v>
      </c>
      <c r="G145" s="113">
        <f>F145/7.5345</f>
        <v>849.42597385360671</v>
      </c>
      <c r="H145" s="113"/>
      <c r="I145" s="113"/>
      <c r="J145" s="113"/>
      <c r="K145" s="113"/>
      <c r="L145" s="189" t="e">
        <f t="shared" si="40"/>
        <v>#DIV/0!</v>
      </c>
      <c r="M145" s="189" t="e">
        <f t="shared" si="41"/>
        <v>#DIV/0!</v>
      </c>
      <c r="O145" s="27"/>
    </row>
    <row r="146" spans="1:15" ht="25.5" x14ac:dyDescent="0.25">
      <c r="A146" s="270">
        <v>3212</v>
      </c>
      <c r="B146" s="271"/>
      <c r="C146" s="272"/>
      <c r="D146" s="211" t="s">
        <v>152</v>
      </c>
      <c r="E146" s="113"/>
      <c r="F146" s="113">
        <v>13600</v>
      </c>
      <c r="G146" s="113">
        <f>F146/7.5345</f>
        <v>1805.0301944389141</v>
      </c>
      <c r="H146" s="113"/>
      <c r="I146" s="113"/>
      <c r="J146" s="113"/>
      <c r="K146" s="113"/>
      <c r="L146" s="189" t="e">
        <f t="shared" si="40"/>
        <v>#DIV/0!</v>
      </c>
      <c r="M146" s="189" t="e">
        <f t="shared" si="41"/>
        <v>#DIV/0!</v>
      </c>
    </row>
    <row r="147" spans="1:15" s="27" customFormat="1" x14ac:dyDescent="0.25">
      <c r="A147" s="289" t="s">
        <v>155</v>
      </c>
      <c r="B147" s="290"/>
      <c r="C147" s="291"/>
      <c r="D147" s="199" t="s">
        <v>156</v>
      </c>
      <c r="E147" s="200">
        <f>E148</f>
        <v>69332.66</v>
      </c>
      <c r="F147" s="200">
        <f t="shared" ref="F147:K148" si="61">F148</f>
        <v>0</v>
      </c>
      <c r="G147" s="200">
        <f t="shared" si="61"/>
        <v>0</v>
      </c>
      <c r="H147" s="200">
        <f t="shared" si="61"/>
        <v>52319</v>
      </c>
      <c r="I147" s="200"/>
      <c r="J147" s="200">
        <f t="shared" si="61"/>
        <v>0</v>
      </c>
      <c r="K147" s="200">
        <f t="shared" si="61"/>
        <v>0</v>
      </c>
      <c r="L147" s="189">
        <f t="shared" si="40"/>
        <v>0</v>
      </c>
      <c r="M147" s="189" t="e">
        <f t="shared" si="41"/>
        <v>#DIV/0!</v>
      </c>
      <c r="O147"/>
    </row>
    <row r="148" spans="1:15" s="27" customFormat="1" x14ac:dyDescent="0.25">
      <c r="A148" s="292" t="s">
        <v>120</v>
      </c>
      <c r="B148" s="293"/>
      <c r="C148" s="294"/>
      <c r="D148" s="201" t="s">
        <v>121</v>
      </c>
      <c r="E148" s="202">
        <f>E149</f>
        <v>69332.66</v>
      </c>
      <c r="F148" s="202">
        <f t="shared" si="61"/>
        <v>0</v>
      </c>
      <c r="G148" s="202">
        <f t="shared" si="61"/>
        <v>0</v>
      </c>
      <c r="H148" s="202">
        <f t="shared" si="61"/>
        <v>52319</v>
      </c>
      <c r="I148" s="202"/>
      <c r="J148" s="202">
        <f t="shared" si="61"/>
        <v>0</v>
      </c>
      <c r="K148" s="202">
        <f t="shared" si="61"/>
        <v>0</v>
      </c>
      <c r="L148" s="189">
        <f t="shared" si="40"/>
        <v>0</v>
      </c>
      <c r="M148" s="189" t="e">
        <f t="shared" si="41"/>
        <v>#DIV/0!</v>
      </c>
    </row>
    <row r="149" spans="1:15" s="27" customFormat="1" x14ac:dyDescent="0.25">
      <c r="A149" s="295">
        <v>3</v>
      </c>
      <c r="B149" s="296"/>
      <c r="C149" s="297"/>
      <c r="D149" s="203" t="s">
        <v>14</v>
      </c>
      <c r="E149" s="204">
        <f>E150+E157</f>
        <v>69332.66</v>
      </c>
      <c r="F149" s="204">
        <f t="shared" ref="F149:K149" si="62">F150+F157</f>
        <v>0</v>
      </c>
      <c r="G149" s="204">
        <f t="shared" si="62"/>
        <v>0</v>
      </c>
      <c r="H149" s="204">
        <f t="shared" si="62"/>
        <v>52319</v>
      </c>
      <c r="I149" s="204"/>
      <c r="J149" s="204">
        <f t="shared" si="62"/>
        <v>0</v>
      </c>
      <c r="K149" s="204">
        <f t="shared" si="62"/>
        <v>0</v>
      </c>
      <c r="L149" s="189">
        <f t="shared" si="40"/>
        <v>0</v>
      </c>
      <c r="M149" s="189" t="e">
        <f t="shared" si="41"/>
        <v>#DIV/0!</v>
      </c>
    </row>
    <row r="150" spans="1:15" s="27" customFormat="1" x14ac:dyDescent="0.25">
      <c r="A150" s="273">
        <v>31</v>
      </c>
      <c r="B150" s="287"/>
      <c r="C150" s="288"/>
      <c r="D150" s="203" t="s">
        <v>15</v>
      </c>
      <c r="E150" s="204">
        <f>E151+E153+E155</f>
        <v>66546.740000000005</v>
      </c>
      <c r="F150" s="204">
        <f t="shared" ref="F150:K150" si="63">F151+F153+F155</f>
        <v>0</v>
      </c>
      <c r="G150" s="204">
        <f t="shared" si="63"/>
        <v>0</v>
      </c>
      <c r="H150" s="204">
        <f t="shared" si="63"/>
        <v>50727</v>
      </c>
      <c r="I150" s="204"/>
      <c r="J150" s="204">
        <f t="shared" si="63"/>
        <v>0</v>
      </c>
      <c r="K150" s="204">
        <f t="shared" si="63"/>
        <v>0</v>
      </c>
      <c r="L150" s="189">
        <f t="shared" si="40"/>
        <v>0</v>
      </c>
      <c r="M150" s="189" t="e">
        <f t="shared" si="41"/>
        <v>#DIV/0!</v>
      </c>
    </row>
    <row r="151" spans="1:15" s="27" customFormat="1" x14ac:dyDescent="0.25">
      <c r="A151" s="273">
        <v>311</v>
      </c>
      <c r="B151" s="287"/>
      <c r="C151" s="288"/>
      <c r="D151" s="203" t="s">
        <v>150</v>
      </c>
      <c r="E151" s="204">
        <f>E152</f>
        <v>53001.36</v>
      </c>
      <c r="F151" s="204">
        <f t="shared" ref="F151:K151" si="64">F152</f>
        <v>0</v>
      </c>
      <c r="G151" s="204">
        <f t="shared" si="64"/>
        <v>0</v>
      </c>
      <c r="H151" s="204">
        <f t="shared" si="64"/>
        <v>41652</v>
      </c>
      <c r="I151" s="204"/>
      <c r="J151" s="204">
        <f t="shared" si="64"/>
        <v>0</v>
      </c>
      <c r="K151" s="204">
        <f t="shared" si="64"/>
        <v>0</v>
      </c>
      <c r="L151" s="189">
        <f t="shared" si="40"/>
        <v>0</v>
      </c>
      <c r="M151" s="189" t="e">
        <f t="shared" si="41"/>
        <v>#DIV/0!</v>
      </c>
    </row>
    <row r="152" spans="1:15" x14ac:dyDescent="0.25">
      <c r="A152" s="270">
        <v>3111</v>
      </c>
      <c r="B152" s="271"/>
      <c r="C152" s="272"/>
      <c r="D152" s="211" t="s">
        <v>65</v>
      </c>
      <c r="E152" s="113">
        <v>53001.36</v>
      </c>
      <c r="F152" s="113"/>
      <c r="G152" s="113"/>
      <c r="H152" s="113">
        <v>41652</v>
      </c>
      <c r="I152" s="113"/>
      <c r="J152" s="113"/>
      <c r="K152" s="113"/>
      <c r="L152" s="189">
        <f t="shared" si="40"/>
        <v>0</v>
      </c>
      <c r="M152" s="189" t="e">
        <f t="shared" si="41"/>
        <v>#DIV/0!</v>
      </c>
      <c r="O152" s="27"/>
    </row>
    <row r="153" spans="1:15" s="27" customFormat="1" x14ac:dyDescent="0.25">
      <c r="A153" s="273">
        <v>312</v>
      </c>
      <c r="B153" s="287"/>
      <c r="C153" s="288"/>
      <c r="D153" s="203" t="s">
        <v>66</v>
      </c>
      <c r="E153" s="204">
        <f>E154</f>
        <v>4800</v>
      </c>
      <c r="F153" s="204">
        <f t="shared" ref="F153:K153" si="65">F154</f>
        <v>0</v>
      </c>
      <c r="G153" s="204">
        <f t="shared" si="65"/>
        <v>0</v>
      </c>
      <c r="H153" s="204">
        <f t="shared" si="65"/>
        <v>2230</v>
      </c>
      <c r="I153" s="204"/>
      <c r="J153" s="204">
        <f t="shared" si="65"/>
        <v>0</v>
      </c>
      <c r="K153" s="204">
        <f t="shared" si="65"/>
        <v>0</v>
      </c>
      <c r="L153" s="189">
        <f t="shared" si="40"/>
        <v>0</v>
      </c>
      <c r="M153" s="189" t="e">
        <f t="shared" si="41"/>
        <v>#DIV/0!</v>
      </c>
      <c r="O153"/>
    </row>
    <row r="154" spans="1:15" x14ac:dyDescent="0.25">
      <c r="A154" s="270">
        <v>3121</v>
      </c>
      <c r="B154" s="271"/>
      <c r="C154" s="272"/>
      <c r="D154" s="211" t="s">
        <v>66</v>
      </c>
      <c r="E154" s="113">
        <v>4800</v>
      </c>
      <c r="F154" s="113"/>
      <c r="G154" s="113"/>
      <c r="H154" s="113">
        <v>2230</v>
      </c>
      <c r="I154" s="113"/>
      <c r="J154" s="113"/>
      <c r="K154" s="113"/>
      <c r="L154" s="189">
        <f t="shared" si="40"/>
        <v>0</v>
      </c>
      <c r="M154" s="189" t="e">
        <f t="shared" si="41"/>
        <v>#DIV/0!</v>
      </c>
      <c r="O154" s="27"/>
    </row>
    <row r="155" spans="1:15" s="27" customFormat="1" x14ac:dyDescent="0.25">
      <c r="A155" s="273">
        <v>313</v>
      </c>
      <c r="B155" s="287"/>
      <c r="C155" s="288"/>
      <c r="D155" s="203" t="s">
        <v>67</v>
      </c>
      <c r="E155" s="204">
        <f>E156</f>
        <v>8745.3799999999992</v>
      </c>
      <c r="F155" s="204">
        <f t="shared" ref="F155:K155" si="66">F156</f>
        <v>0</v>
      </c>
      <c r="G155" s="204">
        <f t="shared" si="66"/>
        <v>0</v>
      </c>
      <c r="H155" s="204">
        <f t="shared" si="66"/>
        <v>6845</v>
      </c>
      <c r="I155" s="204"/>
      <c r="J155" s="204">
        <f t="shared" si="66"/>
        <v>0</v>
      </c>
      <c r="K155" s="204">
        <f t="shared" si="66"/>
        <v>0</v>
      </c>
      <c r="L155" s="189">
        <f t="shared" si="40"/>
        <v>0</v>
      </c>
      <c r="M155" s="189" t="e">
        <f t="shared" si="41"/>
        <v>#DIV/0!</v>
      </c>
      <c r="O155"/>
    </row>
    <row r="156" spans="1:15" ht="25.5" x14ac:dyDescent="0.25">
      <c r="A156" s="270">
        <v>3132</v>
      </c>
      <c r="B156" s="271"/>
      <c r="C156" s="272"/>
      <c r="D156" s="211" t="s">
        <v>68</v>
      </c>
      <c r="E156" s="113">
        <v>8745.3799999999992</v>
      </c>
      <c r="F156" s="113"/>
      <c r="G156" s="113"/>
      <c r="H156" s="113">
        <v>6845</v>
      </c>
      <c r="I156" s="113"/>
      <c r="J156" s="113"/>
      <c r="K156" s="113"/>
      <c r="L156" s="189">
        <f t="shared" si="40"/>
        <v>0</v>
      </c>
      <c r="M156" s="189" t="e">
        <f t="shared" si="41"/>
        <v>#DIV/0!</v>
      </c>
      <c r="O156" s="27"/>
    </row>
    <row r="157" spans="1:15" s="27" customFormat="1" x14ac:dyDescent="0.25">
      <c r="A157" s="273">
        <v>32</v>
      </c>
      <c r="B157" s="287"/>
      <c r="C157" s="288"/>
      <c r="D157" s="203" t="s">
        <v>151</v>
      </c>
      <c r="E157" s="204">
        <f>E158</f>
        <v>2785.92</v>
      </c>
      <c r="F157" s="204">
        <f t="shared" ref="F157:K157" si="67">F158</f>
        <v>0</v>
      </c>
      <c r="G157" s="204">
        <f t="shared" si="67"/>
        <v>0</v>
      </c>
      <c r="H157" s="204">
        <f t="shared" si="67"/>
        <v>1592</v>
      </c>
      <c r="I157" s="204"/>
      <c r="J157" s="204">
        <f t="shared" si="67"/>
        <v>0</v>
      </c>
      <c r="K157" s="204">
        <f t="shared" si="67"/>
        <v>0</v>
      </c>
      <c r="L157" s="189">
        <f t="shared" si="40"/>
        <v>0</v>
      </c>
      <c r="M157" s="189" t="e">
        <f t="shared" si="41"/>
        <v>#DIV/0!</v>
      </c>
      <c r="O157"/>
    </row>
    <row r="158" spans="1:15" s="27" customFormat="1" x14ac:dyDescent="0.25">
      <c r="A158" s="273">
        <v>321</v>
      </c>
      <c r="B158" s="287"/>
      <c r="C158" s="288"/>
      <c r="D158" s="203" t="s">
        <v>69</v>
      </c>
      <c r="E158" s="204">
        <f t="shared" ref="E158:K158" si="68">E159+E160</f>
        <v>2785.92</v>
      </c>
      <c r="F158" s="204">
        <f t="shared" si="68"/>
        <v>0</v>
      </c>
      <c r="G158" s="204">
        <f t="shared" si="68"/>
        <v>0</v>
      </c>
      <c r="H158" s="204">
        <f t="shared" si="68"/>
        <v>1592</v>
      </c>
      <c r="I158" s="204"/>
      <c r="J158" s="204">
        <f t="shared" si="68"/>
        <v>0</v>
      </c>
      <c r="K158" s="204">
        <f t="shared" si="68"/>
        <v>0</v>
      </c>
      <c r="L158" s="189">
        <f t="shared" si="40"/>
        <v>0</v>
      </c>
      <c r="M158" s="189" t="e">
        <f t="shared" si="41"/>
        <v>#DIV/0!</v>
      </c>
    </row>
    <row r="159" spans="1:15" x14ac:dyDescent="0.25">
      <c r="A159" s="270">
        <v>3211</v>
      </c>
      <c r="B159" s="271"/>
      <c r="C159" s="272"/>
      <c r="D159" s="211" t="s">
        <v>79</v>
      </c>
      <c r="E159" s="113">
        <v>398.25</v>
      </c>
      <c r="F159" s="113"/>
      <c r="G159" s="113"/>
      <c r="H159" s="113">
        <v>509</v>
      </c>
      <c r="I159" s="113"/>
      <c r="J159" s="113"/>
      <c r="K159" s="113"/>
      <c r="L159" s="189">
        <f t="shared" ref="L159:L222" si="69">K159/E159*100</f>
        <v>0</v>
      </c>
      <c r="M159" s="189" t="e">
        <f t="shared" ref="M159:M222" si="70">K159/I159*100</f>
        <v>#DIV/0!</v>
      </c>
      <c r="O159" s="27"/>
    </row>
    <row r="160" spans="1:15" ht="25.5" x14ac:dyDescent="0.25">
      <c r="A160" s="270">
        <v>3212</v>
      </c>
      <c r="B160" s="271"/>
      <c r="C160" s="272"/>
      <c r="D160" s="211" t="s">
        <v>152</v>
      </c>
      <c r="E160" s="113">
        <v>2387.67</v>
      </c>
      <c r="F160" s="113"/>
      <c r="G160" s="113"/>
      <c r="H160" s="113">
        <v>1083</v>
      </c>
      <c r="I160" s="113"/>
      <c r="J160" s="113"/>
      <c r="K160" s="113"/>
      <c r="L160" s="189">
        <f t="shared" si="69"/>
        <v>0</v>
      </c>
      <c r="M160" s="189" t="e">
        <f t="shared" si="70"/>
        <v>#DIV/0!</v>
      </c>
    </row>
    <row r="161" spans="1:13" x14ac:dyDescent="0.25">
      <c r="A161" s="289" t="s">
        <v>249</v>
      </c>
      <c r="B161" s="290"/>
      <c r="C161" s="291"/>
      <c r="D161" s="199" t="s">
        <v>248</v>
      </c>
      <c r="E161" s="200">
        <f>E162</f>
        <v>37906.810000000005</v>
      </c>
      <c r="F161" s="200">
        <f t="shared" ref="F161:K162" si="71">F162</f>
        <v>0</v>
      </c>
      <c r="G161" s="200">
        <f t="shared" si="71"/>
        <v>0</v>
      </c>
      <c r="H161" s="200">
        <f t="shared" si="71"/>
        <v>22802</v>
      </c>
      <c r="I161" s="200">
        <f t="shared" si="71"/>
        <v>93020</v>
      </c>
      <c r="J161" s="200">
        <f t="shared" si="71"/>
        <v>0</v>
      </c>
      <c r="K161" s="200">
        <f t="shared" si="71"/>
        <v>92904.569999999992</v>
      </c>
      <c r="L161" s="189">
        <f t="shared" si="69"/>
        <v>245.0867535411183</v>
      </c>
      <c r="M161" s="189">
        <f t="shared" si="70"/>
        <v>99.875908406794238</v>
      </c>
    </row>
    <row r="162" spans="1:13" x14ac:dyDescent="0.25">
      <c r="A162" s="292" t="s">
        <v>350</v>
      </c>
      <c r="B162" s="293"/>
      <c r="C162" s="294"/>
      <c r="D162" s="201" t="s">
        <v>121</v>
      </c>
      <c r="E162" s="202">
        <f>E163</f>
        <v>37906.810000000005</v>
      </c>
      <c r="F162" s="202">
        <f t="shared" si="71"/>
        <v>0</v>
      </c>
      <c r="G162" s="202">
        <f t="shared" si="71"/>
        <v>0</v>
      </c>
      <c r="H162" s="202">
        <f t="shared" si="71"/>
        <v>22802</v>
      </c>
      <c r="I162" s="202">
        <f t="shared" si="71"/>
        <v>93020</v>
      </c>
      <c r="J162" s="202">
        <f t="shared" si="71"/>
        <v>0</v>
      </c>
      <c r="K162" s="202">
        <f t="shared" si="71"/>
        <v>92904.569999999992</v>
      </c>
      <c r="L162" s="189">
        <f t="shared" si="69"/>
        <v>245.0867535411183</v>
      </c>
      <c r="M162" s="189">
        <f t="shared" si="70"/>
        <v>99.875908406794238</v>
      </c>
    </row>
    <row r="163" spans="1:13" x14ac:dyDescent="0.25">
      <c r="A163" s="295">
        <v>3</v>
      </c>
      <c r="B163" s="296"/>
      <c r="C163" s="297"/>
      <c r="D163" s="203" t="s">
        <v>14</v>
      </c>
      <c r="E163" s="204">
        <f>E164+E171</f>
        <v>37906.810000000005</v>
      </c>
      <c r="F163" s="204">
        <f t="shared" ref="F163:K163" si="72">F164+F171</f>
        <v>0</v>
      </c>
      <c r="G163" s="204">
        <f t="shared" si="72"/>
        <v>0</v>
      </c>
      <c r="H163" s="204">
        <f t="shared" si="72"/>
        <v>22802</v>
      </c>
      <c r="I163" s="204">
        <f t="shared" si="72"/>
        <v>93020</v>
      </c>
      <c r="J163" s="204">
        <f t="shared" si="72"/>
        <v>0</v>
      </c>
      <c r="K163" s="204">
        <f t="shared" si="72"/>
        <v>92904.569999999992</v>
      </c>
      <c r="L163" s="189">
        <f t="shared" si="69"/>
        <v>245.0867535411183</v>
      </c>
      <c r="M163" s="189">
        <f t="shared" si="70"/>
        <v>99.875908406794238</v>
      </c>
    </row>
    <row r="164" spans="1:13" x14ac:dyDescent="0.25">
      <c r="A164" s="273">
        <v>31</v>
      </c>
      <c r="B164" s="287"/>
      <c r="C164" s="288"/>
      <c r="D164" s="203" t="s">
        <v>15</v>
      </c>
      <c r="E164" s="204">
        <f>E165+E167+E169</f>
        <v>36445.4</v>
      </c>
      <c r="F164" s="204">
        <f t="shared" ref="F164:K164" si="73">F165+F167+F169</f>
        <v>0</v>
      </c>
      <c r="G164" s="204">
        <f t="shared" si="73"/>
        <v>0</v>
      </c>
      <c r="H164" s="204">
        <f t="shared" si="73"/>
        <v>21741</v>
      </c>
      <c r="I164" s="204">
        <f t="shared" si="73"/>
        <v>90200</v>
      </c>
      <c r="J164" s="204">
        <f t="shared" si="73"/>
        <v>0</v>
      </c>
      <c r="K164" s="204">
        <f t="shared" si="73"/>
        <v>90101.31</v>
      </c>
      <c r="L164" s="189">
        <f t="shared" si="69"/>
        <v>247.22272220911279</v>
      </c>
      <c r="M164" s="189">
        <f t="shared" si="70"/>
        <v>99.890587583148559</v>
      </c>
    </row>
    <row r="165" spans="1:13" x14ac:dyDescent="0.25">
      <c r="A165" s="273">
        <v>311</v>
      </c>
      <c r="B165" s="287"/>
      <c r="C165" s="288"/>
      <c r="D165" s="203" t="s">
        <v>150</v>
      </c>
      <c r="E165" s="204">
        <f>E166</f>
        <v>25790.02</v>
      </c>
      <c r="F165" s="204">
        <f t="shared" ref="F165:K165" si="74">F166</f>
        <v>0</v>
      </c>
      <c r="G165" s="204">
        <f t="shared" si="74"/>
        <v>0</v>
      </c>
      <c r="H165" s="204">
        <f t="shared" si="74"/>
        <v>17830</v>
      </c>
      <c r="I165" s="204">
        <f t="shared" si="74"/>
        <v>71900</v>
      </c>
      <c r="J165" s="204">
        <f t="shared" si="74"/>
        <v>0</v>
      </c>
      <c r="K165" s="204">
        <f t="shared" si="74"/>
        <v>71846.58</v>
      </c>
      <c r="L165" s="189">
        <f t="shared" si="69"/>
        <v>278.58287818311112</v>
      </c>
      <c r="M165" s="189">
        <f t="shared" si="70"/>
        <v>99.925702364394994</v>
      </c>
    </row>
    <row r="166" spans="1:13" x14ac:dyDescent="0.25">
      <c r="A166" s="270">
        <v>3111</v>
      </c>
      <c r="B166" s="271"/>
      <c r="C166" s="272"/>
      <c r="D166" s="211" t="s">
        <v>65</v>
      </c>
      <c r="E166" s="113">
        <v>25790.02</v>
      </c>
      <c r="F166" s="113"/>
      <c r="G166" s="113"/>
      <c r="H166" s="113">
        <v>17830</v>
      </c>
      <c r="I166" s="113">
        <v>71900</v>
      </c>
      <c r="J166" s="113"/>
      <c r="K166" s="113">
        <v>71846.58</v>
      </c>
      <c r="L166" s="189">
        <f t="shared" si="69"/>
        <v>278.58287818311112</v>
      </c>
      <c r="M166" s="189">
        <f t="shared" si="70"/>
        <v>99.925702364394994</v>
      </c>
    </row>
    <row r="167" spans="1:13" x14ac:dyDescent="0.25">
      <c r="A167" s="273">
        <v>312</v>
      </c>
      <c r="B167" s="287"/>
      <c r="C167" s="288"/>
      <c r="D167" s="203" t="s">
        <v>66</v>
      </c>
      <c r="E167" s="204">
        <f>E168</f>
        <v>6400</v>
      </c>
      <c r="F167" s="204">
        <f t="shared" ref="F167:K167" si="75">F168</f>
        <v>0</v>
      </c>
      <c r="G167" s="204">
        <f t="shared" si="75"/>
        <v>0</v>
      </c>
      <c r="H167" s="204">
        <f t="shared" si="75"/>
        <v>955</v>
      </c>
      <c r="I167" s="204">
        <f t="shared" si="75"/>
        <v>6400</v>
      </c>
      <c r="J167" s="204">
        <f t="shared" si="75"/>
        <v>0</v>
      </c>
      <c r="K167" s="204">
        <f t="shared" si="75"/>
        <v>6400</v>
      </c>
      <c r="L167" s="189">
        <f t="shared" si="69"/>
        <v>100</v>
      </c>
      <c r="M167" s="189">
        <f t="shared" si="70"/>
        <v>100</v>
      </c>
    </row>
    <row r="168" spans="1:13" x14ac:dyDescent="0.25">
      <c r="A168" s="270">
        <v>3121</v>
      </c>
      <c r="B168" s="271"/>
      <c r="C168" s="272"/>
      <c r="D168" s="211" t="s">
        <v>66</v>
      </c>
      <c r="E168" s="113">
        <v>6400</v>
      </c>
      <c r="F168" s="113"/>
      <c r="G168" s="113"/>
      <c r="H168" s="113">
        <v>955</v>
      </c>
      <c r="I168" s="113">
        <v>6400</v>
      </c>
      <c r="J168" s="113"/>
      <c r="K168" s="113">
        <v>6400</v>
      </c>
      <c r="L168" s="189">
        <f t="shared" si="69"/>
        <v>100</v>
      </c>
      <c r="M168" s="189">
        <f t="shared" si="70"/>
        <v>100</v>
      </c>
    </row>
    <row r="169" spans="1:13" x14ac:dyDescent="0.25">
      <c r="A169" s="273">
        <v>313</v>
      </c>
      <c r="B169" s="287"/>
      <c r="C169" s="288"/>
      <c r="D169" s="203" t="s">
        <v>67</v>
      </c>
      <c r="E169" s="204">
        <f>E170</f>
        <v>4255.38</v>
      </c>
      <c r="F169" s="204">
        <f t="shared" ref="F169:K169" si="76">F170</f>
        <v>0</v>
      </c>
      <c r="G169" s="204">
        <f t="shared" si="76"/>
        <v>0</v>
      </c>
      <c r="H169" s="204">
        <f t="shared" si="76"/>
        <v>2956</v>
      </c>
      <c r="I169" s="204">
        <f t="shared" si="76"/>
        <v>11900</v>
      </c>
      <c r="J169" s="204">
        <f t="shared" si="76"/>
        <v>0</v>
      </c>
      <c r="K169" s="204">
        <f t="shared" si="76"/>
        <v>11854.73</v>
      </c>
      <c r="L169" s="189">
        <f t="shared" si="69"/>
        <v>278.58217127495072</v>
      </c>
      <c r="M169" s="189">
        <f t="shared" si="70"/>
        <v>99.619579831932768</v>
      </c>
    </row>
    <row r="170" spans="1:13" ht="25.5" x14ac:dyDescent="0.25">
      <c r="A170" s="270">
        <v>3132</v>
      </c>
      <c r="B170" s="271"/>
      <c r="C170" s="272"/>
      <c r="D170" s="211" t="s">
        <v>68</v>
      </c>
      <c r="E170" s="113">
        <v>4255.38</v>
      </c>
      <c r="F170" s="113"/>
      <c r="G170" s="113"/>
      <c r="H170" s="113">
        <v>2956</v>
      </c>
      <c r="I170" s="113">
        <v>11900</v>
      </c>
      <c r="J170" s="113"/>
      <c r="K170" s="113">
        <v>11854.73</v>
      </c>
      <c r="L170" s="189">
        <f t="shared" si="69"/>
        <v>278.58217127495072</v>
      </c>
      <c r="M170" s="189">
        <f t="shared" si="70"/>
        <v>99.619579831932768</v>
      </c>
    </row>
    <row r="171" spans="1:13" x14ac:dyDescent="0.25">
      <c r="A171" s="273">
        <v>32</v>
      </c>
      <c r="B171" s="287"/>
      <c r="C171" s="288"/>
      <c r="D171" s="203" t="s">
        <v>151</v>
      </c>
      <c r="E171" s="204">
        <f>E172</f>
        <v>1461.41</v>
      </c>
      <c r="F171" s="204">
        <f t="shared" ref="F171:K171" si="77">F172</f>
        <v>0</v>
      </c>
      <c r="G171" s="204">
        <f t="shared" si="77"/>
        <v>0</v>
      </c>
      <c r="H171" s="204">
        <f t="shared" si="77"/>
        <v>1061</v>
      </c>
      <c r="I171" s="204">
        <f t="shared" si="77"/>
        <v>2820</v>
      </c>
      <c r="J171" s="204">
        <f t="shared" si="77"/>
        <v>0</v>
      </c>
      <c r="K171" s="204">
        <f t="shared" si="77"/>
        <v>2803.26</v>
      </c>
      <c r="L171" s="189">
        <f t="shared" si="69"/>
        <v>191.81885986820947</v>
      </c>
      <c r="M171" s="189">
        <f t="shared" si="70"/>
        <v>99.4063829787234</v>
      </c>
    </row>
    <row r="172" spans="1:13" x14ac:dyDescent="0.25">
      <c r="A172" s="273">
        <v>321</v>
      </c>
      <c r="B172" s="287"/>
      <c r="C172" s="288"/>
      <c r="D172" s="203" t="s">
        <v>69</v>
      </c>
      <c r="E172" s="204">
        <f>E173+E174</f>
        <v>1461.41</v>
      </c>
      <c r="F172" s="204">
        <f>F173+F174</f>
        <v>0</v>
      </c>
      <c r="G172" s="204">
        <f>G173+G174</f>
        <v>0</v>
      </c>
      <c r="H172" s="204">
        <f>H173+H174</f>
        <v>1061</v>
      </c>
      <c r="I172" s="204">
        <f>I173+I174+I175</f>
        <v>2820</v>
      </c>
      <c r="J172" s="204">
        <f t="shared" ref="J172:K172" si="78">J173+J174+J175</f>
        <v>0</v>
      </c>
      <c r="K172" s="204">
        <f t="shared" si="78"/>
        <v>2803.26</v>
      </c>
      <c r="L172" s="189">
        <f t="shared" si="69"/>
        <v>191.81885986820947</v>
      </c>
      <c r="M172" s="189">
        <f t="shared" si="70"/>
        <v>99.4063829787234</v>
      </c>
    </row>
    <row r="173" spans="1:13" x14ac:dyDescent="0.25">
      <c r="A173" s="270">
        <v>3211</v>
      </c>
      <c r="B173" s="271"/>
      <c r="C173" s="272"/>
      <c r="D173" s="211" t="s">
        <v>79</v>
      </c>
      <c r="E173" s="113">
        <v>353.52</v>
      </c>
      <c r="F173" s="113"/>
      <c r="G173" s="113"/>
      <c r="H173" s="113">
        <v>339</v>
      </c>
      <c r="I173" s="113">
        <v>420</v>
      </c>
      <c r="J173" s="113"/>
      <c r="K173" s="113">
        <v>420</v>
      </c>
      <c r="L173" s="189">
        <f t="shared" si="69"/>
        <v>118.8051595383571</v>
      </c>
      <c r="M173" s="189">
        <f t="shared" si="70"/>
        <v>100</v>
      </c>
    </row>
    <row r="174" spans="1:13" ht="25.5" x14ac:dyDescent="0.25">
      <c r="A174" s="270">
        <v>3212</v>
      </c>
      <c r="B174" s="271"/>
      <c r="C174" s="272"/>
      <c r="D174" s="211" t="s">
        <v>152</v>
      </c>
      <c r="E174" s="113">
        <v>1107.8900000000001</v>
      </c>
      <c r="F174" s="113"/>
      <c r="G174" s="113"/>
      <c r="H174" s="113">
        <v>722</v>
      </c>
      <c r="I174" s="113">
        <v>2400</v>
      </c>
      <c r="J174" s="113"/>
      <c r="K174" s="113">
        <v>2383.2600000000002</v>
      </c>
      <c r="L174" s="189">
        <f t="shared" si="69"/>
        <v>215.11702425331035</v>
      </c>
      <c r="M174" s="189">
        <f t="shared" si="70"/>
        <v>99.302500000000009</v>
      </c>
    </row>
    <row r="175" spans="1:13" x14ac:dyDescent="0.25">
      <c r="A175" s="270">
        <v>3213</v>
      </c>
      <c r="B175" s="271"/>
      <c r="C175" s="272"/>
      <c r="D175" s="211" t="s">
        <v>80</v>
      </c>
      <c r="E175" s="113"/>
      <c r="F175" s="113"/>
      <c r="G175" s="113"/>
      <c r="H175" s="113"/>
      <c r="I175" s="113">
        <v>0</v>
      </c>
      <c r="J175" s="113"/>
      <c r="K175" s="113"/>
      <c r="L175" s="189" t="e">
        <f t="shared" si="69"/>
        <v>#DIV/0!</v>
      </c>
      <c r="M175" s="189" t="e">
        <f t="shared" si="70"/>
        <v>#DIV/0!</v>
      </c>
    </row>
    <row r="176" spans="1:13" x14ac:dyDescent="0.25">
      <c r="A176" s="289" t="s">
        <v>249</v>
      </c>
      <c r="B176" s="290"/>
      <c r="C176" s="291"/>
      <c r="D176" s="199" t="s">
        <v>303</v>
      </c>
      <c r="E176" s="200">
        <f>E177</f>
        <v>0</v>
      </c>
      <c r="F176" s="200">
        <f t="shared" ref="F176:K177" si="79">F177</f>
        <v>0</v>
      </c>
      <c r="G176" s="200">
        <f t="shared" si="79"/>
        <v>0</v>
      </c>
      <c r="H176" s="200">
        <f t="shared" si="79"/>
        <v>0</v>
      </c>
      <c r="I176" s="200">
        <f t="shared" si="79"/>
        <v>59500</v>
      </c>
      <c r="J176" s="200">
        <f t="shared" si="79"/>
        <v>0</v>
      </c>
      <c r="K176" s="200">
        <f t="shared" si="79"/>
        <v>47433.15</v>
      </c>
      <c r="L176" s="189" t="e">
        <f t="shared" si="69"/>
        <v>#DIV/0!</v>
      </c>
      <c r="M176" s="189">
        <f t="shared" si="70"/>
        <v>79.719579831932776</v>
      </c>
    </row>
    <row r="177" spans="1:14" x14ac:dyDescent="0.25">
      <c r="A177" s="292" t="s">
        <v>351</v>
      </c>
      <c r="B177" s="293"/>
      <c r="C177" s="294"/>
      <c r="D177" s="201" t="s">
        <v>121</v>
      </c>
      <c r="E177" s="202">
        <f>E178</f>
        <v>0</v>
      </c>
      <c r="F177" s="202">
        <f t="shared" si="79"/>
        <v>0</v>
      </c>
      <c r="G177" s="202">
        <f t="shared" si="79"/>
        <v>0</v>
      </c>
      <c r="H177" s="202">
        <f t="shared" si="79"/>
        <v>0</v>
      </c>
      <c r="I177" s="202">
        <f t="shared" si="79"/>
        <v>59500</v>
      </c>
      <c r="J177" s="202">
        <f t="shared" si="79"/>
        <v>0</v>
      </c>
      <c r="K177" s="202">
        <f t="shared" si="79"/>
        <v>47433.15</v>
      </c>
      <c r="L177" s="189" t="e">
        <f t="shared" si="69"/>
        <v>#DIV/0!</v>
      </c>
      <c r="M177" s="189">
        <f t="shared" si="70"/>
        <v>79.719579831932776</v>
      </c>
    </row>
    <row r="178" spans="1:14" x14ac:dyDescent="0.25">
      <c r="A178" s="295">
        <v>3</v>
      </c>
      <c r="B178" s="296"/>
      <c r="C178" s="297"/>
      <c r="D178" s="203" t="s">
        <v>14</v>
      </c>
      <c r="E178" s="204">
        <f>E179+E186</f>
        <v>0</v>
      </c>
      <c r="F178" s="204">
        <f t="shared" ref="F178:I178" si="80">F179+F186</f>
        <v>0</v>
      </c>
      <c r="G178" s="204">
        <f t="shared" si="80"/>
        <v>0</v>
      </c>
      <c r="H178" s="204">
        <f t="shared" si="80"/>
        <v>0</v>
      </c>
      <c r="I178" s="204">
        <f t="shared" si="80"/>
        <v>59500</v>
      </c>
      <c r="J178" s="204">
        <f t="shared" ref="J178:K178" si="81">J179+J186</f>
        <v>0</v>
      </c>
      <c r="K178" s="204">
        <f t="shared" si="81"/>
        <v>47433.15</v>
      </c>
      <c r="L178" s="189" t="e">
        <f t="shared" si="69"/>
        <v>#DIV/0!</v>
      </c>
      <c r="M178" s="189">
        <f t="shared" si="70"/>
        <v>79.719579831932776</v>
      </c>
    </row>
    <row r="179" spans="1:14" x14ac:dyDescent="0.25">
      <c r="A179" s="273">
        <v>31</v>
      </c>
      <c r="B179" s="287"/>
      <c r="C179" s="288"/>
      <c r="D179" s="203" t="s">
        <v>15</v>
      </c>
      <c r="E179" s="204">
        <f>E180+E182+E184</f>
        <v>0</v>
      </c>
      <c r="F179" s="204">
        <f t="shared" ref="F179:I179" si="82">F180+F182+F184</f>
        <v>0</v>
      </c>
      <c r="G179" s="204">
        <f t="shared" si="82"/>
        <v>0</v>
      </c>
      <c r="H179" s="204">
        <f t="shared" si="82"/>
        <v>0</v>
      </c>
      <c r="I179" s="204">
        <f t="shared" si="82"/>
        <v>57500</v>
      </c>
      <c r="J179" s="204">
        <f t="shared" ref="J179:K179" si="83">J180+J182+J184</f>
        <v>0</v>
      </c>
      <c r="K179" s="204">
        <f t="shared" si="83"/>
        <v>46022.21</v>
      </c>
      <c r="L179" s="189" t="e">
        <f t="shared" si="69"/>
        <v>#DIV/0!</v>
      </c>
      <c r="M179" s="189">
        <f t="shared" si="70"/>
        <v>80.038626086956526</v>
      </c>
    </row>
    <row r="180" spans="1:14" ht="15" customHeight="1" x14ac:dyDescent="0.25">
      <c r="A180" s="273">
        <v>311</v>
      </c>
      <c r="B180" s="287"/>
      <c r="C180" s="288"/>
      <c r="D180" s="203" t="s">
        <v>150</v>
      </c>
      <c r="E180" s="204">
        <f>E181</f>
        <v>0</v>
      </c>
      <c r="F180" s="204">
        <f t="shared" ref="F180:K180" si="84">F181</f>
        <v>0</v>
      </c>
      <c r="G180" s="204">
        <f t="shared" si="84"/>
        <v>0</v>
      </c>
      <c r="H180" s="204">
        <f t="shared" si="84"/>
        <v>0</v>
      </c>
      <c r="I180" s="204">
        <f t="shared" si="84"/>
        <v>44000</v>
      </c>
      <c r="J180" s="204">
        <f t="shared" si="84"/>
        <v>0</v>
      </c>
      <c r="K180" s="204">
        <f t="shared" si="84"/>
        <v>34439.629999999997</v>
      </c>
      <c r="L180" s="189" t="e">
        <f t="shared" si="69"/>
        <v>#DIV/0!</v>
      </c>
      <c r="M180" s="189">
        <f t="shared" si="70"/>
        <v>78.271886363636355</v>
      </c>
    </row>
    <row r="181" spans="1:14" ht="15" customHeight="1" x14ac:dyDescent="0.25">
      <c r="A181" s="270">
        <v>3111</v>
      </c>
      <c r="B181" s="271"/>
      <c r="C181" s="272"/>
      <c r="D181" s="211" t="s">
        <v>65</v>
      </c>
      <c r="E181" s="113"/>
      <c r="F181" s="113"/>
      <c r="G181" s="113"/>
      <c r="H181" s="113"/>
      <c r="I181" s="113">
        <v>44000</v>
      </c>
      <c r="J181" s="113"/>
      <c r="K181" s="113">
        <v>34439.629999999997</v>
      </c>
      <c r="L181" s="189" t="e">
        <f t="shared" si="69"/>
        <v>#DIV/0!</v>
      </c>
      <c r="M181" s="189">
        <f t="shared" si="70"/>
        <v>78.271886363636355</v>
      </c>
    </row>
    <row r="182" spans="1:14" x14ac:dyDescent="0.25">
      <c r="A182" s="273">
        <v>312</v>
      </c>
      <c r="B182" s="287"/>
      <c r="C182" s="288"/>
      <c r="D182" s="203" t="s">
        <v>66</v>
      </c>
      <c r="E182" s="204">
        <f>E183</f>
        <v>0</v>
      </c>
      <c r="F182" s="204">
        <f t="shared" ref="F182:K182" si="85">F183</f>
        <v>0</v>
      </c>
      <c r="G182" s="204">
        <f t="shared" si="85"/>
        <v>0</v>
      </c>
      <c r="H182" s="204">
        <f t="shared" si="85"/>
        <v>0</v>
      </c>
      <c r="I182" s="204">
        <f t="shared" si="85"/>
        <v>6000</v>
      </c>
      <c r="J182" s="204">
        <f t="shared" si="85"/>
        <v>0</v>
      </c>
      <c r="K182" s="204">
        <f t="shared" si="85"/>
        <v>5900</v>
      </c>
      <c r="L182" s="189" t="e">
        <f t="shared" si="69"/>
        <v>#DIV/0!</v>
      </c>
      <c r="M182" s="189">
        <f t="shared" si="70"/>
        <v>98.333333333333329</v>
      </c>
    </row>
    <row r="183" spans="1:14" x14ac:dyDescent="0.25">
      <c r="A183" s="270">
        <v>3121</v>
      </c>
      <c r="B183" s="271"/>
      <c r="C183" s="272"/>
      <c r="D183" s="211" t="s">
        <v>66</v>
      </c>
      <c r="E183" s="113"/>
      <c r="F183" s="113"/>
      <c r="G183" s="113"/>
      <c r="H183" s="113"/>
      <c r="I183" s="113">
        <v>6000</v>
      </c>
      <c r="J183" s="113"/>
      <c r="K183" s="113">
        <v>5900</v>
      </c>
      <c r="L183" s="189" t="e">
        <f t="shared" si="69"/>
        <v>#DIV/0!</v>
      </c>
      <c r="M183" s="189">
        <f t="shared" si="70"/>
        <v>98.333333333333329</v>
      </c>
    </row>
    <row r="184" spans="1:14" x14ac:dyDescent="0.25">
      <c r="A184" s="273">
        <v>313</v>
      </c>
      <c r="B184" s="287"/>
      <c r="C184" s="288"/>
      <c r="D184" s="203" t="s">
        <v>67</v>
      </c>
      <c r="E184" s="204">
        <f>E185</f>
        <v>0</v>
      </c>
      <c r="F184" s="204">
        <f t="shared" ref="F184:K184" si="86">F185</f>
        <v>0</v>
      </c>
      <c r="G184" s="204">
        <f t="shared" si="86"/>
        <v>0</v>
      </c>
      <c r="H184" s="204">
        <f t="shared" si="86"/>
        <v>0</v>
      </c>
      <c r="I184" s="204">
        <f t="shared" si="86"/>
        <v>7500</v>
      </c>
      <c r="J184" s="204">
        <f t="shared" si="86"/>
        <v>0</v>
      </c>
      <c r="K184" s="204">
        <f t="shared" si="86"/>
        <v>5682.58</v>
      </c>
      <c r="L184" s="189" t="e">
        <f t="shared" si="69"/>
        <v>#DIV/0!</v>
      </c>
      <c r="M184" s="189">
        <f t="shared" si="70"/>
        <v>75.767733333333325</v>
      </c>
    </row>
    <row r="185" spans="1:14" ht="25.5" x14ac:dyDescent="0.25">
      <c r="A185" s="270">
        <v>3132</v>
      </c>
      <c r="B185" s="271"/>
      <c r="C185" s="272"/>
      <c r="D185" s="211" t="s">
        <v>68</v>
      </c>
      <c r="E185" s="113"/>
      <c r="F185" s="113"/>
      <c r="G185" s="113"/>
      <c r="H185" s="113"/>
      <c r="I185" s="113">
        <v>7500</v>
      </c>
      <c r="J185" s="113"/>
      <c r="K185" s="113">
        <v>5682.58</v>
      </c>
      <c r="L185" s="189" t="e">
        <f t="shared" si="69"/>
        <v>#DIV/0!</v>
      </c>
      <c r="M185" s="189">
        <f t="shared" si="70"/>
        <v>75.767733333333325</v>
      </c>
    </row>
    <row r="186" spans="1:14" x14ac:dyDescent="0.25">
      <c r="A186" s="273">
        <v>32</v>
      </c>
      <c r="B186" s="287"/>
      <c r="C186" s="288"/>
      <c r="D186" s="203" t="s">
        <v>151</v>
      </c>
      <c r="E186" s="204">
        <f>E187</f>
        <v>0</v>
      </c>
      <c r="F186" s="204">
        <f t="shared" ref="F186:J186" si="87">F187</f>
        <v>0</v>
      </c>
      <c r="G186" s="204">
        <f t="shared" si="87"/>
        <v>0</v>
      </c>
      <c r="H186" s="204">
        <f t="shared" si="87"/>
        <v>0</v>
      </c>
      <c r="I186" s="204">
        <f t="shared" si="87"/>
        <v>2000</v>
      </c>
      <c r="J186" s="204">
        <f t="shared" si="87"/>
        <v>0</v>
      </c>
      <c r="K186" s="204">
        <f>K187+K191</f>
        <v>1410.9399999999998</v>
      </c>
      <c r="L186" s="189" t="e">
        <f t="shared" si="69"/>
        <v>#DIV/0!</v>
      </c>
      <c r="M186" s="189">
        <f t="shared" si="70"/>
        <v>70.546999999999997</v>
      </c>
    </row>
    <row r="187" spans="1:14" x14ac:dyDescent="0.25">
      <c r="A187" s="273">
        <v>321</v>
      </c>
      <c r="B187" s="287"/>
      <c r="C187" s="288"/>
      <c r="D187" s="203" t="s">
        <v>69</v>
      </c>
      <c r="E187" s="204">
        <f t="shared" ref="E187:H187" si="88">E188+E189</f>
        <v>0</v>
      </c>
      <c r="F187" s="204">
        <f t="shared" si="88"/>
        <v>0</v>
      </c>
      <c r="G187" s="204">
        <f t="shared" si="88"/>
        <v>0</v>
      </c>
      <c r="H187" s="204">
        <f t="shared" si="88"/>
        <v>0</v>
      </c>
      <c r="I187" s="204">
        <f>I188+I189+I190</f>
        <v>2000</v>
      </c>
      <c r="J187" s="204">
        <f>J188+J189+J190</f>
        <v>0</v>
      </c>
      <c r="K187" s="204">
        <f>K188+K189+K190</f>
        <v>1363.83</v>
      </c>
      <c r="L187" s="189" t="e">
        <f t="shared" si="69"/>
        <v>#DIV/0!</v>
      </c>
      <c r="M187" s="189">
        <f t="shared" si="70"/>
        <v>68.191499999999991</v>
      </c>
    </row>
    <row r="188" spans="1:14" x14ac:dyDescent="0.25">
      <c r="A188" s="270">
        <v>3211</v>
      </c>
      <c r="B188" s="271"/>
      <c r="C188" s="272"/>
      <c r="D188" s="211" t="s">
        <v>79</v>
      </c>
      <c r="E188" s="113"/>
      <c r="F188" s="113"/>
      <c r="G188" s="113"/>
      <c r="H188" s="113"/>
      <c r="I188" s="113">
        <v>460</v>
      </c>
      <c r="J188" s="113"/>
      <c r="K188" s="113">
        <v>420</v>
      </c>
      <c r="L188" s="189" t="e">
        <f t="shared" si="69"/>
        <v>#DIV/0!</v>
      </c>
      <c r="M188" s="189">
        <f t="shared" si="70"/>
        <v>91.304347826086953</v>
      </c>
    </row>
    <row r="189" spans="1:14" ht="25.5" x14ac:dyDescent="0.25">
      <c r="A189" s="270">
        <v>3212</v>
      </c>
      <c r="B189" s="271"/>
      <c r="C189" s="272"/>
      <c r="D189" s="211" t="s">
        <v>152</v>
      </c>
      <c r="E189" s="113"/>
      <c r="F189" s="113"/>
      <c r="G189" s="113"/>
      <c r="H189" s="113"/>
      <c r="I189" s="113">
        <v>1440</v>
      </c>
      <c r="J189" s="113"/>
      <c r="K189" s="113">
        <v>943.83</v>
      </c>
      <c r="L189" s="189" t="e">
        <f t="shared" si="69"/>
        <v>#DIV/0!</v>
      </c>
      <c r="M189" s="189">
        <f t="shared" si="70"/>
        <v>65.543750000000003</v>
      </c>
    </row>
    <row r="190" spans="1:14" x14ac:dyDescent="0.25">
      <c r="A190" s="270">
        <v>3213</v>
      </c>
      <c r="B190" s="271"/>
      <c r="C190" s="272"/>
      <c r="D190" s="211" t="s">
        <v>80</v>
      </c>
      <c r="E190" s="113"/>
      <c r="F190" s="113"/>
      <c r="G190" s="113"/>
      <c r="H190" s="113"/>
      <c r="I190" s="113">
        <v>100</v>
      </c>
      <c r="J190" s="113"/>
      <c r="K190" s="113"/>
      <c r="L190" s="189" t="e">
        <f t="shared" si="69"/>
        <v>#DIV/0!</v>
      </c>
      <c r="M190" s="189">
        <f t="shared" si="70"/>
        <v>0</v>
      </c>
    </row>
    <row r="191" spans="1:14" x14ac:dyDescent="0.25">
      <c r="A191" s="224">
        <v>323</v>
      </c>
      <c r="B191" s="225"/>
      <c r="C191" s="226"/>
      <c r="D191" s="214" t="s">
        <v>84</v>
      </c>
      <c r="E191" s="215"/>
      <c r="F191" s="215"/>
      <c r="G191" s="215"/>
      <c r="H191" s="215"/>
      <c r="I191" s="215"/>
      <c r="J191" s="215"/>
      <c r="K191" s="215">
        <f>K192</f>
        <v>47.11</v>
      </c>
      <c r="L191" s="189" t="e">
        <f t="shared" si="69"/>
        <v>#DIV/0!</v>
      </c>
      <c r="M191" s="189" t="e">
        <f t="shared" si="70"/>
        <v>#DIV/0!</v>
      </c>
    </row>
    <row r="192" spans="1:14" x14ac:dyDescent="0.25">
      <c r="A192" s="208">
        <v>3236</v>
      </c>
      <c r="B192" s="209"/>
      <c r="C192" s="210"/>
      <c r="D192" s="211" t="s">
        <v>100</v>
      </c>
      <c r="E192" s="113"/>
      <c r="F192" s="113"/>
      <c r="G192" s="113"/>
      <c r="H192" s="113"/>
      <c r="I192" s="113"/>
      <c r="J192" s="113"/>
      <c r="K192" s="229">
        <v>47.11</v>
      </c>
      <c r="L192" s="189" t="e">
        <f t="shared" si="69"/>
        <v>#DIV/0!</v>
      </c>
      <c r="M192" s="189" t="e">
        <f t="shared" si="70"/>
        <v>#DIV/0!</v>
      </c>
      <c r="N192" t="s">
        <v>392</v>
      </c>
    </row>
    <row r="193" spans="1:18" s="27" customFormat="1" ht="25.5" customHeight="1" x14ac:dyDescent="0.25">
      <c r="A193" s="312" t="s">
        <v>157</v>
      </c>
      <c r="B193" s="313"/>
      <c r="C193" s="314"/>
      <c r="D193" s="197" t="s">
        <v>158</v>
      </c>
      <c r="E193" s="198">
        <f t="shared" ref="E193:K198" si="89">E194</f>
        <v>2475</v>
      </c>
      <c r="F193" s="198">
        <f t="shared" si="89"/>
        <v>0</v>
      </c>
      <c r="G193" s="198">
        <f t="shared" si="89"/>
        <v>0</v>
      </c>
      <c r="H193" s="198">
        <f t="shared" si="89"/>
        <v>0</v>
      </c>
      <c r="I193" s="198">
        <f t="shared" si="89"/>
        <v>3410</v>
      </c>
      <c r="J193" s="198">
        <f t="shared" si="89"/>
        <v>0</v>
      </c>
      <c r="K193" s="198">
        <f t="shared" si="89"/>
        <v>3408.25</v>
      </c>
      <c r="L193" s="189">
        <f t="shared" si="69"/>
        <v>137.7070707070707</v>
      </c>
      <c r="M193" s="189">
        <f t="shared" si="70"/>
        <v>99.948680351906162</v>
      </c>
      <c r="O193"/>
      <c r="P193"/>
      <c r="R193"/>
    </row>
    <row r="194" spans="1:18" s="27" customFormat="1" ht="38.25" x14ac:dyDescent="0.25">
      <c r="A194" s="289" t="s">
        <v>119</v>
      </c>
      <c r="B194" s="290"/>
      <c r="C194" s="291"/>
      <c r="D194" s="199" t="s">
        <v>275</v>
      </c>
      <c r="E194" s="200">
        <f t="shared" si="89"/>
        <v>2475</v>
      </c>
      <c r="F194" s="200">
        <f t="shared" si="89"/>
        <v>0</v>
      </c>
      <c r="G194" s="200">
        <f t="shared" si="89"/>
        <v>0</v>
      </c>
      <c r="H194" s="200">
        <f t="shared" si="89"/>
        <v>0</v>
      </c>
      <c r="I194" s="200">
        <f t="shared" si="89"/>
        <v>3410</v>
      </c>
      <c r="J194" s="200">
        <f t="shared" si="89"/>
        <v>0</v>
      </c>
      <c r="K194" s="200">
        <f t="shared" si="89"/>
        <v>3408.25</v>
      </c>
      <c r="L194" s="189">
        <f t="shared" si="69"/>
        <v>137.7070707070707</v>
      </c>
      <c r="M194" s="189">
        <f t="shared" si="70"/>
        <v>99.948680351906162</v>
      </c>
    </row>
    <row r="195" spans="1:18" s="27" customFormat="1" x14ac:dyDescent="0.25">
      <c r="A195" s="292" t="s">
        <v>352</v>
      </c>
      <c r="B195" s="293"/>
      <c r="C195" s="294"/>
      <c r="D195" s="201" t="s">
        <v>121</v>
      </c>
      <c r="E195" s="202">
        <f t="shared" si="89"/>
        <v>2475</v>
      </c>
      <c r="F195" s="202">
        <f t="shared" si="89"/>
        <v>0</v>
      </c>
      <c r="G195" s="202">
        <f t="shared" si="89"/>
        <v>0</v>
      </c>
      <c r="H195" s="202">
        <f t="shared" si="89"/>
        <v>0</v>
      </c>
      <c r="I195" s="202">
        <f t="shared" si="89"/>
        <v>3410</v>
      </c>
      <c r="J195" s="202">
        <f t="shared" si="89"/>
        <v>0</v>
      </c>
      <c r="K195" s="202">
        <f t="shared" si="89"/>
        <v>3408.25</v>
      </c>
      <c r="L195" s="189">
        <f t="shared" si="69"/>
        <v>137.7070707070707</v>
      </c>
      <c r="M195" s="189">
        <f t="shared" si="70"/>
        <v>99.948680351906162</v>
      </c>
    </row>
    <row r="196" spans="1:18" s="27" customFormat="1" x14ac:dyDescent="0.25">
      <c r="A196" s="295">
        <v>3</v>
      </c>
      <c r="B196" s="296"/>
      <c r="C196" s="297"/>
      <c r="D196" s="203" t="s">
        <v>14</v>
      </c>
      <c r="E196" s="204">
        <f t="shared" si="89"/>
        <v>2475</v>
      </c>
      <c r="F196" s="204">
        <f t="shared" si="89"/>
        <v>0</v>
      </c>
      <c r="G196" s="204">
        <f t="shared" si="89"/>
        <v>0</v>
      </c>
      <c r="H196" s="204">
        <f t="shared" si="89"/>
        <v>0</v>
      </c>
      <c r="I196" s="204">
        <f t="shared" si="89"/>
        <v>3410</v>
      </c>
      <c r="J196" s="204">
        <f t="shared" si="89"/>
        <v>0</v>
      </c>
      <c r="K196" s="204">
        <f t="shared" si="89"/>
        <v>3408.25</v>
      </c>
      <c r="L196" s="189">
        <f t="shared" si="69"/>
        <v>137.7070707070707</v>
      </c>
      <c r="M196" s="189">
        <f t="shared" si="70"/>
        <v>99.948680351906162</v>
      </c>
    </row>
    <row r="197" spans="1:18" s="27" customFormat="1" x14ac:dyDescent="0.25">
      <c r="A197" s="273">
        <v>32</v>
      </c>
      <c r="B197" s="287"/>
      <c r="C197" s="288"/>
      <c r="D197" s="203" t="s">
        <v>25</v>
      </c>
      <c r="E197" s="204">
        <f t="shared" si="89"/>
        <v>2475</v>
      </c>
      <c r="F197" s="204">
        <f t="shared" si="89"/>
        <v>0</v>
      </c>
      <c r="G197" s="204">
        <f t="shared" si="89"/>
        <v>0</v>
      </c>
      <c r="H197" s="204">
        <f t="shared" si="89"/>
        <v>0</v>
      </c>
      <c r="I197" s="204">
        <f t="shared" si="89"/>
        <v>3410</v>
      </c>
      <c r="J197" s="204">
        <f t="shared" si="89"/>
        <v>0</v>
      </c>
      <c r="K197" s="204">
        <f t="shared" si="89"/>
        <v>3408.25</v>
      </c>
      <c r="L197" s="189">
        <f t="shared" si="69"/>
        <v>137.7070707070707</v>
      </c>
      <c r="M197" s="189">
        <f t="shared" si="70"/>
        <v>99.948680351906162</v>
      </c>
    </row>
    <row r="198" spans="1:18" s="27" customFormat="1" x14ac:dyDescent="0.25">
      <c r="A198" s="273">
        <v>323</v>
      </c>
      <c r="B198" s="287"/>
      <c r="C198" s="288"/>
      <c r="D198" s="203" t="s">
        <v>84</v>
      </c>
      <c r="E198" s="204">
        <f t="shared" si="89"/>
        <v>2475</v>
      </c>
      <c r="F198" s="204">
        <f t="shared" si="89"/>
        <v>0</v>
      </c>
      <c r="G198" s="204">
        <f t="shared" si="89"/>
        <v>0</v>
      </c>
      <c r="H198" s="204">
        <f t="shared" si="89"/>
        <v>0</v>
      </c>
      <c r="I198" s="204">
        <f t="shared" si="89"/>
        <v>3410</v>
      </c>
      <c r="J198" s="204">
        <f t="shared" si="89"/>
        <v>0</v>
      </c>
      <c r="K198" s="204">
        <f t="shared" si="89"/>
        <v>3408.25</v>
      </c>
      <c r="L198" s="189">
        <f t="shared" si="69"/>
        <v>137.7070707070707</v>
      </c>
      <c r="M198" s="189">
        <f t="shared" si="70"/>
        <v>99.948680351906162</v>
      </c>
    </row>
    <row r="199" spans="1:18" ht="25.5" x14ac:dyDescent="0.25">
      <c r="A199" s="270">
        <v>3232</v>
      </c>
      <c r="B199" s="271"/>
      <c r="C199" s="272"/>
      <c r="D199" s="211" t="s">
        <v>132</v>
      </c>
      <c r="E199" s="113">
        <v>2475</v>
      </c>
      <c r="F199" s="113"/>
      <c r="G199" s="113"/>
      <c r="H199" s="113"/>
      <c r="I199" s="113">
        <v>3410</v>
      </c>
      <c r="J199" s="113"/>
      <c r="K199" s="113">
        <v>3408.25</v>
      </c>
      <c r="L199" s="189">
        <f t="shared" si="69"/>
        <v>137.7070707070707</v>
      </c>
      <c r="M199" s="189">
        <f t="shared" si="70"/>
        <v>99.948680351906162</v>
      </c>
      <c r="O199" s="27"/>
      <c r="P199" s="27"/>
      <c r="R199" s="27"/>
    </row>
    <row r="200" spans="1:18" s="27" customFormat="1" ht="25.5" x14ac:dyDescent="0.25">
      <c r="A200" s="312" t="s">
        <v>117</v>
      </c>
      <c r="B200" s="313"/>
      <c r="C200" s="314"/>
      <c r="D200" s="197" t="s">
        <v>159</v>
      </c>
      <c r="E200" s="198">
        <f t="shared" ref="E200:K205" si="90">E201</f>
        <v>264</v>
      </c>
      <c r="F200" s="198">
        <f t="shared" si="90"/>
        <v>55000</v>
      </c>
      <c r="G200" s="198">
        <f t="shared" si="90"/>
        <v>7299.7544628044325</v>
      </c>
      <c r="H200" s="198">
        <f t="shared" si="90"/>
        <v>7299.75</v>
      </c>
      <c r="I200" s="198">
        <f t="shared" si="90"/>
        <v>348</v>
      </c>
      <c r="J200" s="198">
        <f t="shared" si="90"/>
        <v>0</v>
      </c>
      <c r="K200" s="198">
        <f t="shared" si="90"/>
        <v>348</v>
      </c>
      <c r="L200" s="189">
        <f t="shared" si="69"/>
        <v>131.81818181818181</v>
      </c>
      <c r="M200" s="189">
        <f t="shared" si="70"/>
        <v>100</v>
      </c>
      <c r="O200"/>
      <c r="P200"/>
      <c r="R200"/>
    </row>
    <row r="201" spans="1:18" s="27" customFormat="1" ht="38.25" x14ac:dyDescent="0.25">
      <c r="A201" s="289" t="s">
        <v>160</v>
      </c>
      <c r="B201" s="290"/>
      <c r="C201" s="291"/>
      <c r="D201" s="199" t="s">
        <v>161</v>
      </c>
      <c r="E201" s="200">
        <f t="shared" si="90"/>
        <v>264</v>
      </c>
      <c r="F201" s="200">
        <f t="shared" si="90"/>
        <v>55000</v>
      </c>
      <c r="G201" s="200">
        <f t="shared" si="90"/>
        <v>7299.7544628044325</v>
      </c>
      <c r="H201" s="200">
        <f t="shared" si="90"/>
        <v>7299.75</v>
      </c>
      <c r="I201" s="200">
        <f t="shared" si="90"/>
        <v>348</v>
      </c>
      <c r="J201" s="200">
        <f t="shared" si="90"/>
        <v>0</v>
      </c>
      <c r="K201" s="200">
        <f t="shared" si="90"/>
        <v>348</v>
      </c>
      <c r="L201" s="189">
        <f t="shared" si="69"/>
        <v>131.81818181818181</v>
      </c>
      <c r="M201" s="189">
        <f t="shared" si="70"/>
        <v>100</v>
      </c>
    </row>
    <row r="202" spans="1:18" s="27" customFormat="1" x14ac:dyDescent="0.25">
      <c r="A202" s="292" t="s">
        <v>353</v>
      </c>
      <c r="B202" s="293"/>
      <c r="C202" s="294"/>
      <c r="D202" s="201" t="s">
        <v>121</v>
      </c>
      <c r="E202" s="202">
        <f t="shared" si="90"/>
        <v>264</v>
      </c>
      <c r="F202" s="202">
        <f t="shared" si="90"/>
        <v>55000</v>
      </c>
      <c r="G202" s="202">
        <f t="shared" si="90"/>
        <v>7299.7544628044325</v>
      </c>
      <c r="H202" s="202">
        <f t="shared" si="90"/>
        <v>7299.75</v>
      </c>
      <c r="I202" s="202">
        <f t="shared" si="90"/>
        <v>348</v>
      </c>
      <c r="J202" s="202">
        <f t="shared" si="90"/>
        <v>0</v>
      </c>
      <c r="K202" s="202">
        <f t="shared" si="90"/>
        <v>348</v>
      </c>
      <c r="L202" s="189">
        <f t="shared" si="69"/>
        <v>131.81818181818181</v>
      </c>
      <c r="M202" s="189">
        <f t="shared" si="70"/>
        <v>100</v>
      </c>
    </row>
    <row r="203" spans="1:18" s="27" customFormat="1" x14ac:dyDescent="0.25">
      <c r="A203" s="295">
        <v>3</v>
      </c>
      <c r="B203" s="296"/>
      <c r="C203" s="297"/>
      <c r="D203" s="203" t="s">
        <v>14</v>
      </c>
      <c r="E203" s="204">
        <f t="shared" si="90"/>
        <v>264</v>
      </c>
      <c r="F203" s="204">
        <f t="shared" si="90"/>
        <v>55000</v>
      </c>
      <c r="G203" s="204">
        <f t="shared" si="90"/>
        <v>7299.7544628044325</v>
      </c>
      <c r="H203" s="204">
        <f t="shared" si="90"/>
        <v>7299.75</v>
      </c>
      <c r="I203" s="204">
        <f t="shared" si="90"/>
        <v>348</v>
      </c>
      <c r="J203" s="204">
        <f t="shared" si="90"/>
        <v>0</v>
      </c>
      <c r="K203" s="204">
        <f t="shared" si="90"/>
        <v>348</v>
      </c>
      <c r="L203" s="189">
        <f t="shared" si="69"/>
        <v>131.81818181818181</v>
      </c>
      <c r="M203" s="189">
        <f t="shared" si="70"/>
        <v>100</v>
      </c>
    </row>
    <row r="204" spans="1:18" s="27" customFormat="1" ht="38.25" x14ac:dyDescent="0.25">
      <c r="A204" s="273">
        <v>37</v>
      </c>
      <c r="B204" s="287"/>
      <c r="C204" s="288"/>
      <c r="D204" s="203" t="s">
        <v>128</v>
      </c>
      <c r="E204" s="204">
        <f t="shared" si="90"/>
        <v>264</v>
      </c>
      <c r="F204" s="204">
        <f t="shared" si="90"/>
        <v>55000</v>
      </c>
      <c r="G204" s="204">
        <f t="shared" si="90"/>
        <v>7299.7544628044325</v>
      </c>
      <c r="H204" s="204">
        <f t="shared" si="90"/>
        <v>7299.75</v>
      </c>
      <c r="I204" s="204">
        <f t="shared" si="90"/>
        <v>348</v>
      </c>
      <c r="J204" s="204">
        <f t="shared" si="90"/>
        <v>0</v>
      </c>
      <c r="K204" s="204">
        <f t="shared" si="90"/>
        <v>348</v>
      </c>
      <c r="L204" s="189">
        <f t="shared" si="69"/>
        <v>131.81818181818181</v>
      </c>
      <c r="M204" s="189">
        <f t="shared" si="70"/>
        <v>100</v>
      </c>
    </row>
    <row r="205" spans="1:18" s="27" customFormat="1" ht="25.5" x14ac:dyDescent="0.25">
      <c r="A205" s="273">
        <v>372</v>
      </c>
      <c r="B205" s="287"/>
      <c r="C205" s="288"/>
      <c r="D205" s="203" t="s">
        <v>91</v>
      </c>
      <c r="E205" s="204">
        <f t="shared" si="90"/>
        <v>264</v>
      </c>
      <c r="F205" s="204">
        <f t="shared" si="90"/>
        <v>55000</v>
      </c>
      <c r="G205" s="204">
        <f t="shared" si="90"/>
        <v>7299.7544628044325</v>
      </c>
      <c r="H205" s="204">
        <f t="shared" si="90"/>
        <v>7299.75</v>
      </c>
      <c r="I205" s="204">
        <f t="shared" si="90"/>
        <v>348</v>
      </c>
      <c r="J205" s="204">
        <f t="shared" si="90"/>
        <v>0</v>
      </c>
      <c r="K205" s="204">
        <f t="shared" si="90"/>
        <v>348</v>
      </c>
      <c r="L205" s="189">
        <f t="shared" si="69"/>
        <v>131.81818181818181</v>
      </c>
      <c r="M205" s="189">
        <f t="shared" si="70"/>
        <v>100</v>
      </c>
    </row>
    <row r="206" spans="1:18" ht="25.5" x14ac:dyDescent="0.25">
      <c r="A206" s="270">
        <v>3723</v>
      </c>
      <c r="B206" s="271"/>
      <c r="C206" s="272"/>
      <c r="D206" s="211" t="s">
        <v>213</v>
      </c>
      <c r="E206" s="113">
        <v>264</v>
      </c>
      <c r="F206" s="113">
        <v>55000</v>
      </c>
      <c r="G206" s="113">
        <f>F206/7.5345</f>
        <v>7299.7544628044325</v>
      </c>
      <c r="H206" s="113">
        <v>7299.75</v>
      </c>
      <c r="I206" s="113">
        <v>348</v>
      </c>
      <c r="J206" s="113"/>
      <c r="K206" s="113">
        <v>348</v>
      </c>
      <c r="L206" s="189">
        <f t="shared" si="69"/>
        <v>131.81818181818181</v>
      </c>
      <c r="M206" s="189">
        <f t="shared" si="70"/>
        <v>100</v>
      </c>
      <c r="O206" s="27"/>
      <c r="P206" s="27"/>
      <c r="R206" s="27"/>
    </row>
    <row r="207" spans="1:18" s="27" customFormat="1" ht="25.5" customHeight="1" x14ac:dyDescent="0.25">
      <c r="A207" s="312" t="s">
        <v>117</v>
      </c>
      <c r="B207" s="313"/>
      <c r="C207" s="314"/>
      <c r="D207" s="197" t="s">
        <v>162</v>
      </c>
      <c r="E207" s="198">
        <f t="shared" ref="E207:K212" si="91">E208</f>
        <v>22033.99</v>
      </c>
      <c r="F207" s="198">
        <f t="shared" si="91"/>
        <v>900000</v>
      </c>
      <c r="G207" s="198">
        <f t="shared" si="91"/>
        <v>119450.52757316345</v>
      </c>
      <c r="H207" s="198">
        <f t="shared" si="91"/>
        <v>99542</v>
      </c>
      <c r="I207" s="198">
        <f t="shared" si="91"/>
        <v>12600</v>
      </c>
      <c r="J207" s="198">
        <f t="shared" si="91"/>
        <v>0</v>
      </c>
      <c r="K207" s="198">
        <f t="shared" si="91"/>
        <v>12569.88</v>
      </c>
      <c r="L207" s="189">
        <f t="shared" si="69"/>
        <v>57.047679516964465</v>
      </c>
      <c r="M207" s="189">
        <f t="shared" si="70"/>
        <v>99.760952380952375</v>
      </c>
      <c r="O207"/>
      <c r="P207"/>
      <c r="R207"/>
    </row>
    <row r="208" spans="1:18" s="27" customFormat="1" ht="51" customHeight="1" x14ac:dyDescent="0.25">
      <c r="A208" s="289" t="s">
        <v>216</v>
      </c>
      <c r="B208" s="290"/>
      <c r="C208" s="291"/>
      <c r="D208" s="199" t="s">
        <v>218</v>
      </c>
      <c r="E208" s="200">
        <f t="shared" si="91"/>
        <v>22033.99</v>
      </c>
      <c r="F208" s="200">
        <f t="shared" si="91"/>
        <v>900000</v>
      </c>
      <c r="G208" s="200">
        <f t="shared" si="91"/>
        <v>119450.52757316345</v>
      </c>
      <c r="H208" s="200">
        <f t="shared" si="91"/>
        <v>99542</v>
      </c>
      <c r="I208" s="200">
        <f t="shared" si="91"/>
        <v>12600</v>
      </c>
      <c r="J208" s="200">
        <f t="shared" si="91"/>
        <v>0</v>
      </c>
      <c r="K208" s="200">
        <f t="shared" si="91"/>
        <v>12569.88</v>
      </c>
      <c r="L208" s="189">
        <f t="shared" si="69"/>
        <v>57.047679516964465</v>
      </c>
      <c r="M208" s="189">
        <f t="shared" si="70"/>
        <v>99.760952380952375</v>
      </c>
    </row>
    <row r="209" spans="1:18" s="27" customFormat="1" ht="15" customHeight="1" x14ac:dyDescent="0.25">
      <c r="A209" s="292" t="s">
        <v>352</v>
      </c>
      <c r="B209" s="293"/>
      <c r="C209" s="294"/>
      <c r="D209" s="201" t="s">
        <v>121</v>
      </c>
      <c r="E209" s="202">
        <f t="shared" si="91"/>
        <v>22033.99</v>
      </c>
      <c r="F209" s="202">
        <f t="shared" si="91"/>
        <v>900000</v>
      </c>
      <c r="G209" s="202">
        <f t="shared" si="91"/>
        <v>119450.52757316345</v>
      </c>
      <c r="H209" s="202">
        <f t="shared" si="91"/>
        <v>99542</v>
      </c>
      <c r="I209" s="202">
        <f t="shared" si="91"/>
        <v>12600</v>
      </c>
      <c r="J209" s="202">
        <f t="shared" si="91"/>
        <v>0</v>
      </c>
      <c r="K209" s="202">
        <f t="shared" si="91"/>
        <v>12569.88</v>
      </c>
      <c r="L209" s="189">
        <f t="shared" si="69"/>
        <v>57.047679516964465</v>
      </c>
      <c r="M209" s="189">
        <f t="shared" si="70"/>
        <v>99.760952380952375</v>
      </c>
    </row>
    <row r="210" spans="1:18" s="27" customFormat="1" ht="25.5" x14ac:dyDescent="0.25">
      <c r="A210" s="295">
        <v>4</v>
      </c>
      <c r="B210" s="296"/>
      <c r="C210" s="297"/>
      <c r="D210" s="203" t="s">
        <v>16</v>
      </c>
      <c r="E210" s="204">
        <f t="shared" si="91"/>
        <v>22033.99</v>
      </c>
      <c r="F210" s="204">
        <f t="shared" si="91"/>
        <v>900000</v>
      </c>
      <c r="G210" s="204">
        <f t="shared" si="91"/>
        <v>119450.52757316345</v>
      </c>
      <c r="H210" s="204">
        <f t="shared" si="91"/>
        <v>99542</v>
      </c>
      <c r="I210" s="204">
        <f>I211</f>
        <v>12600</v>
      </c>
      <c r="J210" s="204">
        <f t="shared" si="91"/>
        <v>0</v>
      </c>
      <c r="K210" s="204">
        <f t="shared" si="91"/>
        <v>12569.88</v>
      </c>
      <c r="L210" s="189">
        <f t="shared" si="69"/>
        <v>57.047679516964465</v>
      </c>
      <c r="M210" s="189">
        <f t="shared" si="70"/>
        <v>99.760952380952375</v>
      </c>
    </row>
    <row r="211" spans="1:18" s="27" customFormat="1" ht="38.25" x14ac:dyDescent="0.25">
      <c r="A211" s="273">
        <v>42</v>
      </c>
      <c r="B211" s="287"/>
      <c r="C211" s="288"/>
      <c r="D211" s="203" t="s">
        <v>35</v>
      </c>
      <c r="E211" s="204">
        <f t="shared" si="91"/>
        <v>22033.99</v>
      </c>
      <c r="F211" s="204">
        <f t="shared" si="91"/>
        <v>900000</v>
      </c>
      <c r="G211" s="204">
        <f t="shared" si="91"/>
        <v>119450.52757316345</v>
      </c>
      <c r="H211" s="204">
        <f t="shared" si="91"/>
        <v>99542</v>
      </c>
      <c r="I211" s="204">
        <f t="shared" si="91"/>
        <v>12600</v>
      </c>
      <c r="J211" s="204">
        <f t="shared" si="91"/>
        <v>0</v>
      </c>
      <c r="K211" s="204">
        <f t="shared" si="91"/>
        <v>12569.88</v>
      </c>
      <c r="L211" s="189">
        <f t="shared" si="69"/>
        <v>57.047679516964465</v>
      </c>
      <c r="M211" s="189">
        <f t="shared" si="70"/>
        <v>99.760952380952375</v>
      </c>
    </row>
    <row r="212" spans="1:18" s="27" customFormat="1" x14ac:dyDescent="0.25">
      <c r="A212" s="273">
        <v>421</v>
      </c>
      <c r="B212" s="287"/>
      <c r="C212" s="288"/>
      <c r="D212" s="203" t="s">
        <v>163</v>
      </c>
      <c r="E212" s="204">
        <f t="shared" si="91"/>
        <v>22033.99</v>
      </c>
      <c r="F212" s="204">
        <f t="shared" si="91"/>
        <v>900000</v>
      </c>
      <c r="G212" s="204">
        <f t="shared" si="91"/>
        <v>119450.52757316345</v>
      </c>
      <c r="H212" s="204">
        <f t="shared" si="91"/>
        <v>99542</v>
      </c>
      <c r="I212" s="204">
        <f t="shared" si="91"/>
        <v>12600</v>
      </c>
      <c r="J212" s="204">
        <f t="shared" si="91"/>
        <v>0</v>
      </c>
      <c r="K212" s="204">
        <f t="shared" si="91"/>
        <v>12569.88</v>
      </c>
      <c r="L212" s="189">
        <f t="shared" si="69"/>
        <v>57.047679516964465</v>
      </c>
      <c r="M212" s="189">
        <f t="shared" si="70"/>
        <v>99.760952380952375</v>
      </c>
    </row>
    <row r="213" spans="1:18" x14ac:dyDescent="0.25">
      <c r="A213" s="270">
        <v>4212</v>
      </c>
      <c r="B213" s="271"/>
      <c r="C213" s="272"/>
      <c r="D213" s="211" t="s">
        <v>164</v>
      </c>
      <c r="E213" s="113">
        <v>22033.99</v>
      </c>
      <c r="F213" s="113">
        <v>900000</v>
      </c>
      <c r="G213" s="113">
        <f>F213/7.5345</f>
        <v>119450.52757316345</v>
      </c>
      <c r="H213" s="113">
        <v>99542</v>
      </c>
      <c r="I213" s="113">
        <v>12600</v>
      </c>
      <c r="J213" s="113"/>
      <c r="K213" s="113">
        <v>12569.88</v>
      </c>
      <c r="L213" s="189">
        <f t="shared" si="69"/>
        <v>57.047679516964465</v>
      </c>
      <c r="M213" s="189">
        <f t="shared" si="70"/>
        <v>99.760952380952375</v>
      </c>
      <c r="O213" s="27"/>
      <c r="P213" s="27"/>
      <c r="R213" s="27"/>
    </row>
    <row r="214" spans="1:18" s="27" customFormat="1" x14ac:dyDescent="0.25">
      <c r="A214" s="312" t="s">
        <v>165</v>
      </c>
      <c r="B214" s="313"/>
      <c r="C214" s="314"/>
      <c r="D214" s="197" t="s">
        <v>166</v>
      </c>
      <c r="E214" s="198">
        <f>E215+E231</f>
        <v>36872.36</v>
      </c>
      <c r="F214" s="198">
        <f t="shared" ref="F214:H214" si="92">F215+F241</f>
        <v>2170000</v>
      </c>
      <c r="G214" s="198">
        <f t="shared" si="92"/>
        <v>288008.49425973854</v>
      </c>
      <c r="H214" s="198">
        <f t="shared" si="92"/>
        <v>122104.88</v>
      </c>
      <c r="I214" s="198">
        <f>I215+I231+I236</f>
        <v>103250</v>
      </c>
      <c r="J214" s="198">
        <f t="shared" ref="J214" si="93">J215+J231</f>
        <v>0</v>
      </c>
      <c r="K214" s="198">
        <f>K215+K231+K236</f>
        <v>102113.45</v>
      </c>
      <c r="L214" s="189">
        <f t="shared" si="69"/>
        <v>276.9376573671986</v>
      </c>
      <c r="M214" s="189">
        <f t="shared" si="70"/>
        <v>98.899225181598055</v>
      </c>
      <c r="O214"/>
      <c r="P214"/>
      <c r="R214"/>
    </row>
    <row r="215" spans="1:18" s="27" customFormat="1" x14ac:dyDescent="0.25">
      <c r="A215" s="289" t="s">
        <v>167</v>
      </c>
      <c r="B215" s="290"/>
      <c r="C215" s="291"/>
      <c r="D215" s="199" t="s">
        <v>168</v>
      </c>
      <c r="E215" s="200">
        <f>E216</f>
        <v>31178</v>
      </c>
      <c r="F215" s="200">
        <f t="shared" ref="E215:K248" si="94">F216</f>
        <v>170000</v>
      </c>
      <c r="G215" s="200">
        <f t="shared" si="94"/>
        <v>22562.877430486427</v>
      </c>
      <c r="H215" s="200">
        <f t="shared" si="94"/>
        <v>22562.880000000001</v>
      </c>
      <c r="I215" s="200">
        <f t="shared" si="94"/>
        <v>20300</v>
      </c>
      <c r="J215" s="200">
        <f t="shared" si="94"/>
        <v>0</v>
      </c>
      <c r="K215" s="200">
        <f t="shared" si="94"/>
        <v>19851.71</v>
      </c>
      <c r="L215" s="189">
        <f t="shared" si="69"/>
        <v>63.672172685868233</v>
      </c>
      <c r="M215" s="189">
        <f t="shared" si="70"/>
        <v>97.791674876847296</v>
      </c>
    </row>
    <row r="216" spans="1:18" s="27" customFormat="1" x14ac:dyDescent="0.25">
      <c r="A216" s="292" t="s">
        <v>352</v>
      </c>
      <c r="B216" s="293"/>
      <c r="C216" s="294"/>
      <c r="D216" s="201" t="s">
        <v>121</v>
      </c>
      <c r="E216" s="202">
        <f>E221+E217</f>
        <v>31178</v>
      </c>
      <c r="F216" s="202">
        <f t="shared" ref="F216:K216" si="95">F221</f>
        <v>170000</v>
      </c>
      <c r="G216" s="202">
        <f t="shared" si="95"/>
        <v>22562.877430486427</v>
      </c>
      <c r="H216" s="202">
        <f t="shared" si="95"/>
        <v>22562.880000000001</v>
      </c>
      <c r="I216" s="202">
        <f t="shared" si="95"/>
        <v>20300</v>
      </c>
      <c r="J216" s="202">
        <f t="shared" si="95"/>
        <v>0</v>
      </c>
      <c r="K216" s="202">
        <f t="shared" si="95"/>
        <v>19851.71</v>
      </c>
      <c r="L216" s="189">
        <f t="shared" si="69"/>
        <v>63.672172685868233</v>
      </c>
      <c r="M216" s="189">
        <f t="shared" si="70"/>
        <v>97.791674876847296</v>
      </c>
    </row>
    <row r="217" spans="1:18" s="27" customFormat="1" x14ac:dyDescent="0.25">
      <c r="A217" s="295">
        <v>3</v>
      </c>
      <c r="B217" s="318"/>
      <c r="C217" s="319"/>
      <c r="D217" s="214" t="s">
        <v>14</v>
      </c>
      <c r="E217" s="204">
        <f>E218</f>
        <v>0</v>
      </c>
      <c r="F217" s="204"/>
      <c r="G217" s="204"/>
      <c r="H217" s="204"/>
      <c r="I217" s="204"/>
      <c r="J217" s="204"/>
      <c r="K217" s="204"/>
      <c r="L217" s="189" t="e">
        <f t="shared" si="69"/>
        <v>#DIV/0!</v>
      </c>
      <c r="M217" s="189" t="e">
        <f t="shared" si="70"/>
        <v>#DIV/0!</v>
      </c>
    </row>
    <row r="218" spans="1:18" s="27" customFormat="1" x14ac:dyDescent="0.25">
      <c r="A218" s="295">
        <v>32</v>
      </c>
      <c r="B218" s="318"/>
      <c r="C218" s="319"/>
      <c r="D218" s="214" t="s">
        <v>25</v>
      </c>
      <c r="E218" s="204">
        <f>E219</f>
        <v>0</v>
      </c>
      <c r="F218" s="204"/>
      <c r="G218" s="204"/>
      <c r="H218" s="204"/>
      <c r="I218" s="204"/>
      <c r="J218" s="204"/>
      <c r="K218" s="204"/>
      <c r="L218" s="189" t="e">
        <f t="shared" si="69"/>
        <v>#DIV/0!</v>
      </c>
      <c r="M218" s="189" t="e">
        <f t="shared" si="70"/>
        <v>#DIV/0!</v>
      </c>
    </row>
    <row r="219" spans="1:18" s="27" customFormat="1" x14ac:dyDescent="0.25">
      <c r="A219" s="295">
        <v>322</v>
      </c>
      <c r="B219" s="318"/>
      <c r="C219" s="319"/>
      <c r="D219" s="214" t="s">
        <v>71</v>
      </c>
      <c r="E219" s="204">
        <f>E220</f>
        <v>0</v>
      </c>
      <c r="F219" s="204"/>
      <c r="G219" s="204"/>
      <c r="H219" s="204"/>
      <c r="I219" s="204"/>
      <c r="J219" s="204"/>
      <c r="K219" s="204"/>
      <c r="L219" s="189" t="e">
        <f t="shared" si="69"/>
        <v>#DIV/0!</v>
      </c>
      <c r="M219" s="189" t="e">
        <f t="shared" si="70"/>
        <v>#DIV/0!</v>
      </c>
    </row>
    <row r="220" spans="1:18" s="27" customFormat="1" x14ac:dyDescent="0.25">
      <c r="A220" s="320">
        <v>3225</v>
      </c>
      <c r="B220" s="318"/>
      <c r="C220" s="319"/>
      <c r="D220" s="216" t="s">
        <v>72</v>
      </c>
      <c r="E220" s="217"/>
      <c r="F220" s="204"/>
      <c r="G220" s="204"/>
      <c r="H220" s="204"/>
      <c r="I220" s="204"/>
      <c r="J220" s="204"/>
      <c r="K220" s="204"/>
      <c r="L220" s="189" t="e">
        <f t="shared" si="69"/>
        <v>#DIV/0!</v>
      </c>
      <c r="M220" s="189" t="e">
        <f t="shared" si="70"/>
        <v>#DIV/0!</v>
      </c>
    </row>
    <row r="221" spans="1:18" s="27" customFormat="1" ht="25.5" x14ac:dyDescent="0.25">
      <c r="A221" s="295">
        <v>4</v>
      </c>
      <c r="B221" s="296"/>
      <c r="C221" s="297"/>
      <c r="D221" s="203" t="s">
        <v>16</v>
      </c>
      <c r="E221" s="204">
        <f t="shared" si="94"/>
        <v>31178</v>
      </c>
      <c r="F221" s="204">
        <f t="shared" si="94"/>
        <v>170000</v>
      </c>
      <c r="G221" s="204">
        <f t="shared" si="94"/>
        <v>22562.877430486427</v>
      </c>
      <c r="H221" s="204">
        <f t="shared" si="94"/>
        <v>22562.880000000001</v>
      </c>
      <c r="I221" s="204">
        <f t="shared" si="94"/>
        <v>20300</v>
      </c>
      <c r="J221" s="204">
        <f t="shared" si="94"/>
        <v>0</v>
      </c>
      <c r="K221" s="204">
        <f>K222+K228</f>
        <v>19851.71</v>
      </c>
      <c r="L221" s="189">
        <f t="shared" si="69"/>
        <v>63.672172685868233</v>
      </c>
      <c r="M221" s="189">
        <f t="shared" si="70"/>
        <v>97.791674876847296</v>
      </c>
    </row>
    <row r="222" spans="1:18" s="27" customFormat="1" ht="38.25" x14ac:dyDescent="0.25">
      <c r="A222" s="273">
        <v>42</v>
      </c>
      <c r="B222" s="287"/>
      <c r="C222" s="288"/>
      <c r="D222" s="203" t="s">
        <v>35</v>
      </c>
      <c r="E222" s="204">
        <f>E223+E228</f>
        <v>31178</v>
      </c>
      <c r="F222" s="204">
        <f t="shared" si="94"/>
        <v>170000</v>
      </c>
      <c r="G222" s="204">
        <f t="shared" si="94"/>
        <v>22562.877430486427</v>
      </c>
      <c r="H222" s="204">
        <f t="shared" si="94"/>
        <v>22562.880000000001</v>
      </c>
      <c r="I222" s="204">
        <f>I223+I228</f>
        <v>20300</v>
      </c>
      <c r="J222" s="204">
        <f t="shared" si="94"/>
        <v>0</v>
      </c>
      <c r="K222" s="204">
        <f t="shared" si="94"/>
        <v>18651.71</v>
      </c>
      <c r="L222" s="189">
        <f t="shared" si="69"/>
        <v>59.82330489447687</v>
      </c>
      <c r="M222" s="189">
        <f t="shared" si="70"/>
        <v>91.8803448275862</v>
      </c>
    </row>
    <row r="223" spans="1:18" s="27" customFormat="1" x14ac:dyDescent="0.25">
      <c r="A223" s="273">
        <v>422</v>
      </c>
      <c r="B223" s="287"/>
      <c r="C223" s="288"/>
      <c r="D223" s="203" t="s">
        <v>86</v>
      </c>
      <c r="E223" s="204">
        <f>E224+E227+E225+E226</f>
        <v>30378</v>
      </c>
      <c r="F223" s="204">
        <f t="shared" ref="F223:K223" si="96">F224+F227</f>
        <v>170000</v>
      </c>
      <c r="G223" s="204">
        <f t="shared" si="96"/>
        <v>22562.877430486427</v>
      </c>
      <c r="H223" s="204">
        <f t="shared" si="96"/>
        <v>22562.880000000001</v>
      </c>
      <c r="I223" s="204">
        <f t="shared" si="96"/>
        <v>19100</v>
      </c>
      <c r="J223" s="204">
        <f t="shared" si="96"/>
        <v>0</v>
      </c>
      <c r="K223" s="204">
        <f t="shared" si="96"/>
        <v>18651.71</v>
      </c>
      <c r="L223" s="189">
        <f t="shared" ref="L223:L286" si="97">K223/E223*100</f>
        <v>61.398742511027713</v>
      </c>
      <c r="M223" s="189">
        <f t="shared" ref="M223:M286" si="98">K223/I223*100</f>
        <v>97.652931937172767</v>
      </c>
    </row>
    <row r="224" spans="1:18" x14ac:dyDescent="0.25">
      <c r="A224" s="270">
        <v>4221</v>
      </c>
      <c r="B224" s="271"/>
      <c r="C224" s="272"/>
      <c r="D224" s="211" t="s">
        <v>87</v>
      </c>
      <c r="E224" s="113"/>
      <c r="F224" s="113">
        <v>70000</v>
      </c>
      <c r="G224" s="113">
        <f>F224/7.5345</f>
        <v>9290.596589023824</v>
      </c>
      <c r="H224" s="113">
        <v>9290.6</v>
      </c>
      <c r="I224" s="113">
        <v>5100</v>
      </c>
      <c r="J224" s="113"/>
      <c r="K224" s="113">
        <v>5096</v>
      </c>
      <c r="L224" s="189" t="e">
        <f t="shared" si="97"/>
        <v>#DIV/0!</v>
      </c>
      <c r="M224" s="189">
        <f t="shared" si="98"/>
        <v>99.921568627450981</v>
      </c>
      <c r="O224" s="27"/>
      <c r="P224" s="27"/>
      <c r="R224" s="27"/>
    </row>
    <row r="225" spans="1:15" x14ac:dyDescent="0.25">
      <c r="A225" s="270">
        <v>4223</v>
      </c>
      <c r="B225" s="271"/>
      <c r="C225" s="272"/>
      <c r="D225" s="211" t="s">
        <v>198</v>
      </c>
      <c r="E225" s="113"/>
      <c r="F225" s="113"/>
      <c r="G225" s="113"/>
      <c r="H225" s="113"/>
      <c r="I225" s="113"/>
      <c r="J225" s="113"/>
      <c r="K225" s="113"/>
      <c r="L225" s="189" t="e">
        <f t="shared" si="97"/>
        <v>#DIV/0!</v>
      </c>
      <c r="M225" s="189" t="e">
        <f t="shared" si="98"/>
        <v>#DIV/0!</v>
      </c>
      <c r="O225" s="27"/>
    </row>
    <row r="226" spans="1:15" x14ac:dyDescent="0.25">
      <c r="A226" s="270">
        <v>4226</v>
      </c>
      <c r="B226" s="271"/>
      <c r="C226" s="272"/>
      <c r="D226" s="211" t="s">
        <v>272</v>
      </c>
      <c r="E226" s="113"/>
      <c r="F226" s="113"/>
      <c r="G226" s="113"/>
      <c r="H226" s="113"/>
      <c r="I226" s="113"/>
      <c r="J226" s="113"/>
      <c r="K226" s="113"/>
      <c r="L226" s="189" t="e">
        <f t="shared" si="97"/>
        <v>#DIV/0!</v>
      </c>
      <c r="M226" s="189" t="e">
        <f t="shared" si="98"/>
        <v>#DIV/0!</v>
      </c>
      <c r="O226" s="27"/>
    </row>
    <row r="227" spans="1:15" ht="25.5" x14ac:dyDescent="0.25">
      <c r="A227" s="270">
        <v>4227</v>
      </c>
      <c r="B227" s="271"/>
      <c r="C227" s="272"/>
      <c r="D227" s="211" t="s">
        <v>200</v>
      </c>
      <c r="E227" s="113">
        <v>30378</v>
      </c>
      <c r="F227" s="113">
        <v>100000</v>
      </c>
      <c r="G227" s="113">
        <f>F227/7.5345</f>
        <v>13272.280841462605</v>
      </c>
      <c r="H227" s="113">
        <v>13272.28</v>
      </c>
      <c r="I227" s="113">
        <v>14000</v>
      </c>
      <c r="J227" s="113"/>
      <c r="K227" s="113">
        <v>13555.71</v>
      </c>
      <c r="L227" s="189">
        <f t="shared" si="97"/>
        <v>44.623444598064388</v>
      </c>
      <c r="M227" s="189">
        <f t="shared" si="98"/>
        <v>96.826499999999996</v>
      </c>
    </row>
    <row r="228" spans="1:15" ht="25.5" x14ac:dyDescent="0.25">
      <c r="A228" s="298">
        <v>424</v>
      </c>
      <c r="B228" s="299"/>
      <c r="C228" s="300"/>
      <c r="D228" s="214" t="s">
        <v>89</v>
      </c>
      <c r="E228" s="215">
        <f>E229</f>
        <v>800</v>
      </c>
      <c r="F228" s="215"/>
      <c r="G228" s="215"/>
      <c r="H228" s="215"/>
      <c r="I228" s="215">
        <f>I229</f>
        <v>1200</v>
      </c>
      <c r="J228" s="215"/>
      <c r="K228" s="215">
        <f>K229</f>
        <v>1200</v>
      </c>
      <c r="L228" s="189">
        <f t="shared" si="97"/>
        <v>150</v>
      </c>
      <c r="M228" s="189">
        <f t="shared" si="98"/>
        <v>100</v>
      </c>
    </row>
    <row r="229" spans="1:15" x14ac:dyDescent="0.25">
      <c r="A229" s="270">
        <v>4241</v>
      </c>
      <c r="B229" s="271"/>
      <c r="C229" s="272"/>
      <c r="D229" s="211" t="s">
        <v>90</v>
      </c>
      <c r="E229" s="113">
        <v>800</v>
      </c>
      <c r="F229" s="113"/>
      <c r="G229" s="113"/>
      <c r="H229" s="113"/>
      <c r="I229" s="113">
        <v>1200</v>
      </c>
      <c r="J229" s="113"/>
      <c r="K229" s="113">
        <v>1200</v>
      </c>
      <c r="L229" s="189">
        <f t="shared" si="97"/>
        <v>150</v>
      </c>
      <c r="M229" s="189">
        <f t="shared" si="98"/>
        <v>100</v>
      </c>
    </row>
    <row r="230" spans="1:15" x14ac:dyDescent="0.25">
      <c r="A230" s="208"/>
      <c r="B230" s="209"/>
      <c r="C230" s="210"/>
      <c r="D230" s="211"/>
      <c r="E230" s="113"/>
      <c r="F230" s="113"/>
      <c r="G230" s="113"/>
      <c r="H230" s="113"/>
      <c r="I230" s="113"/>
      <c r="J230" s="113"/>
      <c r="K230" s="113"/>
      <c r="L230" s="189" t="e">
        <f t="shared" si="97"/>
        <v>#DIV/0!</v>
      </c>
      <c r="M230" s="189" t="e">
        <f t="shared" si="98"/>
        <v>#DIV/0!</v>
      </c>
    </row>
    <row r="231" spans="1:15" ht="44.25" customHeight="1" x14ac:dyDescent="0.25">
      <c r="A231" s="289" t="s">
        <v>273</v>
      </c>
      <c r="B231" s="290"/>
      <c r="C231" s="291"/>
      <c r="D231" s="199" t="s">
        <v>274</v>
      </c>
      <c r="E231" s="200">
        <f t="shared" si="94"/>
        <v>5694.36</v>
      </c>
      <c r="F231" s="200">
        <f t="shared" si="94"/>
        <v>0</v>
      </c>
      <c r="G231" s="200">
        <f t="shared" si="94"/>
        <v>0</v>
      </c>
      <c r="H231" s="200">
        <f t="shared" si="94"/>
        <v>0</v>
      </c>
      <c r="I231" s="200">
        <f>I232</f>
        <v>0</v>
      </c>
      <c r="J231" s="200">
        <f t="shared" si="94"/>
        <v>0</v>
      </c>
      <c r="K231" s="200">
        <f t="shared" si="94"/>
        <v>248.85</v>
      </c>
      <c r="L231" s="189">
        <f t="shared" si="97"/>
        <v>4.370113586074643</v>
      </c>
      <c r="M231" s="189" t="e">
        <f t="shared" si="98"/>
        <v>#DIV/0!</v>
      </c>
    </row>
    <row r="232" spans="1:15" ht="25.5" x14ac:dyDescent="0.25">
      <c r="A232" s="273">
        <v>4</v>
      </c>
      <c r="B232" s="274"/>
      <c r="C232" s="275"/>
      <c r="D232" s="203" t="s">
        <v>16</v>
      </c>
      <c r="E232" s="204">
        <f>E233</f>
        <v>5694.36</v>
      </c>
      <c r="F232" s="204">
        <f t="shared" si="94"/>
        <v>0</v>
      </c>
      <c r="G232" s="204">
        <f t="shared" si="94"/>
        <v>0</v>
      </c>
      <c r="H232" s="204">
        <f t="shared" si="94"/>
        <v>0</v>
      </c>
      <c r="I232" s="204">
        <f t="shared" si="94"/>
        <v>0</v>
      </c>
      <c r="J232" s="204">
        <f t="shared" si="94"/>
        <v>0</v>
      </c>
      <c r="K232" s="204">
        <f t="shared" si="94"/>
        <v>248.85</v>
      </c>
      <c r="L232" s="189">
        <f t="shared" si="97"/>
        <v>4.370113586074643</v>
      </c>
      <c r="M232" s="189" t="e">
        <f t="shared" si="98"/>
        <v>#DIV/0!</v>
      </c>
    </row>
    <row r="233" spans="1:15" ht="25.5" x14ac:dyDescent="0.25">
      <c r="A233" s="273">
        <v>45</v>
      </c>
      <c r="B233" s="274"/>
      <c r="C233" s="275"/>
      <c r="D233" s="203" t="s">
        <v>112</v>
      </c>
      <c r="E233" s="215">
        <f>E234</f>
        <v>5694.36</v>
      </c>
      <c r="F233" s="215">
        <f t="shared" ref="F233:K233" si="99">F234</f>
        <v>0</v>
      </c>
      <c r="G233" s="215">
        <f t="shared" si="99"/>
        <v>0</v>
      </c>
      <c r="H233" s="215">
        <f t="shared" si="99"/>
        <v>0</v>
      </c>
      <c r="I233" s="215">
        <f t="shared" si="99"/>
        <v>0</v>
      </c>
      <c r="J233" s="215">
        <f t="shared" si="99"/>
        <v>0</v>
      </c>
      <c r="K233" s="215">
        <f t="shared" si="99"/>
        <v>248.85</v>
      </c>
      <c r="L233" s="189">
        <f t="shared" si="97"/>
        <v>4.370113586074643</v>
      </c>
      <c r="M233" s="189" t="e">
        <f t="shared" si="98"/>
        <v>#DIV/0!</v>
      </c>
    </row>
    <row r="234" spans="1:15" ht="25.5" x14ac:dyDescent="0.25">
      <c r="A234" s="273">
        <v>451</v>
      </c>
      <c r="B234" s="274"/>
      <c r="C234" s="275"/>
      <c r="D234" s="203" t="s">
        <v>113</v>
      </c>
      <c r="E234" s="215">
        <f>E235</f>
        <v>5694.36</v>
      </c>
      <c r="F234" s="215">
        <f t="shared" ref="F234:K234" si="100">F235</f>
        <v>0</v>
      </c>
      <c r="G234" s="215">
        <f t="shared" si="100"/>
        <v>0</v>
      </c>
      <c r="H234" s="215">
        <f t="shared" si="100"/>
        <v>0</v>
      </c>
      <c r="I234" s="215">
        <f t="shared" si="100"/>
        <v>0</v>
      </c>
      <c r="J234" s="215">
        <f t="shared" si="100"/>
        <v>0</v>
      </c>
      <c r="K234" s="215">
        <f t="shared" si="100"/>
        <v>248.85</v>
      </c>
      <c r="L234" s="189">
        <f t="shared" si="97"/>
        <v>4.370113586074643</v>
      </c>
      <c r="M234" s="189" t="e">
        <f t="shared" si="98"/>
        <v>#DIV/0!</v>
      </c>
    </row>
    <row r="235" spans="1:15" ht="25.5" x14ac:dyDescent="0.25">
      <c r="A235" s="270">
        <v>4511</v>
      </c>
      <c r="B235" s="276"/>
      <c r="C235" s="277"/>
      <c r="D235" s="211" t="s">
        <v>113</v>
      </c>
      <c r="E235" s="113">
        <v>5694.36</v>
      </c>
      <c r="F235" s="113"/>
      <c r="G235" s="113"/>
      <c r="H235" s="113"/>
      <c r="I235" s="113">
        <v>0</v>
      </c>
      <c r="J235" s="113"/>
      <c r="K235" s="113">
        <v>248.85</v>
      </c>
      <c r="L235" s="189">
        <f t="shared" si="97"/>
        <v>4.370113586074643</v>
      </c>
      <c r="M235" s="189" t="e">
        <f t="shared" si="98"/>
        <v>#DIV/0!</v>
      </c>
    </row>
    <row r="236" spans="1:15" x14ac:dyDescent="0.25">
      <c r="A236" s="289" t="s">
        <v>273</v>
      </c>
      <c r="B236" s="290"/>
      <c r="C236" s="291"/>
      <c r="D236" s="199" t="s">
        <v>384</v>
      </c>
      <c r="E236" s="200">
        <f t="shared" si="94"/>
        <v>5694.36</v>
      </c>
      <c r="F236" s="200">
        <f t="shared" si="94"/>
        <v>0</v>
      </c>
      <c r="G236" s="200">
        <f t="shared" si="94"/>
        <v>0</v>
      </c>
      <c r="H236" s="200">
        <f t="shared" si="94"/>
        <v>0</v>
      </c>
      <c r="I236" s="200">
        <f>I237</f>
        <v>82950</v>
      </c>
      <c r="J236" s="200">
        <f t="shared" si="94"/>
        <v>0</v>
      </c>
      <c r="K236" s="200">
        <f t="shared" si="94"/>
        <v>82012.89</v>
      </c>
      <c r="L236" s="189">
        <f t="shared" si="97"/>
        <v>1440.2477187954398</v>
      </c>
      <c r="M236" s="189">
        <f t="shared" si="98"/>
        <v>98.870271247739609</v>
      </c>
    </row>
    <row r="237" spans="1:15" ht="25.5" x14ac:dyDescent="0.25">
      <c r="A237" s="273">
        <v>4</v>
      </c>
      <c r="B237" s="274"/>
      <c r="C237" s="275"/>
      <c r="D237" s="203" t="s">
        <v>16</v>
      </c>
      <c r="E237" s="204">
        <f>E238</f>
        <v>5694.36</v>
      </c>
      <c r="F237" s="204">
        <f t="shared" si="94"/>
        <v>0</v>
      </c>
      <c r="G237" s="204">
        <f t="shared" si="94"/>
        <v>0</v>
      </c>
      <c r="H237" s="204">
        <f t="shared" si="94"/>
        <v>0</v>
      </c>
      <c r="I237" s="204">
        <f t="shared" si="94"/>
        <v>82950</v>
      </c>
      <c r="J237" s="204">
        <f t="shared" si="94"/>
        <v>0</v>
      </c>
      <c r="K237" s="204">
        <f t="shared" si="94"/>
        <v>82012.89</v>
      </c>
      <c r="L237" s="189">
        <f t="shared" si="97"/>
        <v>1440.2477187954398</v>
      </c>
      <c r="M237" s="189">
        <f t="shared" si="98"/>
        <v>98.870271247739609</v>
      </c>
    </row>
    <row r="238" spans="1:15" ht="25.5" x14ac:dyDescent="0.25">
      <c r="A238" s="273">
        <v>45</v>
      </c>
      <c r="B238" s="274"/>
      <c r="C238" s="275"/>
      <c r="D238" s="203" t="s">
        <v>112</v>
      </c>
      <c r="E238" s="215">
        <f>E239</f>
        <v>5694.36</v>
      </c>
      <c r="F238" s="215">
        <f t="shared" si="94"/>
        <v>0</v>
      </c>
      <c r="G238" s="215">
        <f t="shared" si="94"/>
        <v>0</v>
      </c>
      <c r="H238" s="215">
        <f t="shared" si="94"/>
        <v>0</v>
      </c>
      <c r="I238" s="215">
        <f t="shared" si="94"/>
        <v>82950</v>
      </c>
      <c r="J238" s="215">
        <f t="shared" si="94"/>
        <v>0</v>
      </c>
      <c r="K238" s="215">
        <f t="shared" si="94"/>
        <v>82012.89</v>
      </c>
      <c r="L238" s="189">
        <f t="shared" si="97"/>
        <v>1440.2477187954398</v>
      </c>
      <c r="M238" s="189">
        <f t="shared" si="98"/>
        <v>98.870271247739609</v>
      </c>
    </row>
    <row r="239" spans="1:15" ht="25.5" x14ac:dyDescent="0.25">
      <c r="A239" s="273">
        <v>451</v>
      </c>
      <c r="B239" s="274"/>
      <c r="C239" s="275"/>
      <c r="D239" s="203" t="s">
        <v>113</v>
      </c>
      <c r="E239" s="215">
        <f>E240</f>
        <v>5694.36</v>
      </c>
      <c r="F239" s="215">
        <f t="shared" si="94"/>
        <v>0</v>
      </c>
      <c r="G239" s="215">
        <f t="shared" si="94"/>
        <v>0</v>
      </c>
      <c r="H239" s="215">
        <f t="shared" si="94"/>
        <v>0</v>
      </c>
      <c r="I239" s="215">
        <f t="shared" si="94"/>
        <v>82950</v>
      </c>
      <c r="J239" s="215">
        <f t="shared" si="94"/>
        <v>0</v>
      </c>
      <c r="K239" s="215">
        <f t="shared" si="94"/>
        <v>82012.89</v>
      </c>
      <c r="L239" s="189">
        <f t="shared" si="97"/>
        <v>1440.2477187954398</v>
      </c>
      <c r="M239" s="189">
        <f t="shared" si="98"/>
        <v>98.870271247739609</v>
      </c>
    </row>
    <row r="240" spans="1:15" ht="25.5" x14ac:dyDescent="0.25">
      <c r="A240" s="270">
        <v>4511</v>
      </c>
      <c r="B240" s="276"/>
      <c r="C240" s="277"/>
      <c r="D240" s="211" t="s">
        <v>113</v>
      </c>
      <c r="E240" s="113">
        <v>5694.36</v>
      </c>
      <c r="F240" s="113"/>
      <c r="G240" s="113"/>
      <c r="H240" s="113"/>
      <c r="I240" s="113">
        <v>82950</v>
      </c>
      <c r="J240" s="113"/>
      <c r="K240" s="113">
        <v>82012.89</v>
      </c>
      <c r="L240" s="189">
        <f t="shared" si="97"/>
        <v>1440.2477187954398</v>
      </c>
      <c r="M240" s="189">
        <f t="shared" si="98"/>
        <v>98.870271247739609</v>
      </c>
    </row>
    <row r="241" spans="1:18" s="27" customFormat="1" ht="25.5" x14ac:dyDescent="0.25">
      <c r="A241" s="315" t="s">
        <v>217</v>
      </c>
      <c r="B241" s="316"/>
      <c r="C241" s="317"/>
      <c r="D241" s="218" t="s">
        <v>322</v>
      </c>
      <c r="E241" s="219">
        <f>E242</f>
        <v>98624.05</v>
      </c>
      <c r="F241" s="219">
        <f>F242</f>
        <v>2000000</v>
      </c>
      <c r="G241" s="219">
        <f>G242</f>
        <v>265445.6168292521</v>
      </c>
      <c r="H241" s="219">
        <f>H242</f>
        <v>99542</v>
      </c>
      <c r="I241" s="219">
        <f>I242</f>
        <v>158100</v>
      </c>
      <c r="J241" s="219">
        <f t="shared" ref="J241:K241" si="101">J242</f>
        <v>0</v>
      </c>
      <c r="K241" s="219">
        <f t="shared" si="101"/>
        <v>157835.48000000001</v>
      </c>
      <c r="L241" s="189">
        <f t="shared" si="97"/>
        <v>160.03751620421184</v>
      </c>
      <c r="M241" s="189">
        <f t="shared" si="98"/>
        <v>99.832688172043021</v>
      </c>
      <c r="O241"/>
      <c r="P241"/>
      <c r="R241"/>
    </row>
    <row r="242" spans="1:18" s="27" customFormat="1" x14ac:dyDescent="0.25">
      <c r="A242" s="292" t="s">
        <v>354</v>
      </c>
      <c r="B242" s="293"/>
      <c r="C242" s="294"/>
      <c r="D242" s="201" t="s">
        <v>121</v>
      </c>
      <c r="E242" s="202">
        <f t="shared" ref="E242:E248" si="102">E243</f>
        <v>98624.05</v>
      </c>
      <c r="F242" s="202">
        <f t="shared" si="94"/>
        <v>2000000</v>
      </c>
      <c r="G242" s="202">
        <f t="shared" si="94"/>
        <v>265445.6168292521</v>
      </c>
      <c r="H242" s="202">
        <f t="shared" si="94"/>
        <v>99542</v>
      </c>
      <c r="I242" s="202">
        <f t="shared" si="94"/>
        <v>158100</v>
      </c>
      <c r="J242" s="202">
        <f t="shared" si="94"/>
        <v>0</v>
      </c>
      <c r="K242" s="202">
        <f t="shared" si="94"/>
        <v>157835.48000000001</v>
      </c>
      <c r="L242" s="189">
        <f t="shared" si="97"/>
        <v>160.03751620421184</v>
      </c>
      <c r="M242" s="189">
        <f t="shared" si="98"/>
        <v>99.832688172043021</v>
      </c>
    </row>
    <row r="243" spans="1:18" s="27" customFormat="1" ht="25.5" x14ac:dyDescent="0.25">
      <c r="A243" s="295">
        <v>4</v>
      </c>
      <c r="B243" s="296"/>
      <c r="C243" s="297"/>
      <c r="D243" s="203" t="s">
        <v>16</v>
      </c>
      <c r="E243" s="204">
        <f>E244+E247</f>
        <v>98624.05</v>
      </c>
      <c r="F243" s="204">
        <f>F247</f>
        <v>2000000</v>
      </c>
      <c r="G243" s="204">
        <f>G247</f>
        <v>265445.6168292521</v>
      </c>
      <c r="H243" s="204">
        <f>H247</f>
        <v>99542</v>
      </c>
      <c r="I243" s="204">
        <f t="shared" ref="I243:J243" si="103">I247</f>
        <v>158100</v>
      </c>
      <c r="J243" s="204">
        <f t="shared" si="103"/>
        <v>0</v>
      </c>
      <c r="K243" s="204">
        <f>K247</f>
        <v>157835.48000000001</v>
      </c>
      <c r="L243" s="189">
        <f t="shared" si="97"/>
        <v>160.03751620421184</v>
      </c>
      <c r="M243" s="189">
        <f t="shared" si="98"/>
        <v>99.832688172043021</v>
      </c>
    </row>
    <row r="244" spans="1:18" s="27" customFormat="1" ht="38.25" x14ac:dyDescent="0.25">
      <c r="A244" s="295">
        <v>42</v>
      </c>
      <c r="B244" s="296"/>
      <c r="C244" s="297"/>
      <c r="D244" s="203" t="s">
        <v>223</v>
      </c>
      <c r="E244" s="204">
        <f>E245</f>
        <v>0</v>
      </c>
      <c r="F244" s="204"/>
      <c r="G244" s="204"/>
      <c r="H244" s="204"/>
      <c r="I244" s="204"/>
      <c r="J244" s="204"/>
      <c r="K244" s="204"/>
      <c r="L244" s="189" t="e">
        <f t="shared" si="97"/>
        <v>#DIV/0!</v>
      </c>
      <c r="M244" s="189" t="e">
        <f t="shared" si="98"/>
        <v>#DIV/0!</v>
      </c>
    </row>
    <row r="245" spans="1:18" s="27" customFormat="1" x14ac:dyDescent="0.25">
      <c r="A245" s="295">
        <v>421</v>
      </c>
      <c r="B245" s="296"/>
      <c r="C245" s="297"/>
      <c r="D245" s="203" t="s">
        <v>108</v>
      </c>
      <c r="E245" s="204">
        <f>E246</f>
        <v>0</v>
      </c>
      <c r="F245" s="204"/>
      <c r="G245" s="204"/>
      <c r="H245" s="204"/>
      <c r="I245" s="204"/>
      <c r="J245" s="204"/>
      <c r="K245" s="204"/>
      <c r="L245" s="189" t="e">
        <f t="shared" si="97"/>
        <v>#DIV/0!</v>
      </c>
      <c r="M245" s="189" t="e">
        <f t="shared" si="98"/>
        <v>#DIV/0!</v>
      </c>
    </row>
    <row r="246" spans="1:18" s="27" customFormat="1" ht="25.5" x14ac:dyDescent="0.25">
      <c r="A246" s="320">
        <v>4212</v>
      </c>
      <c r="B246" s="321"/>
      <c r="C246" s="322"/>
      <c r="D246" s="211" t="s">
        <v>222</v>
      </c>
      <c r="E246" s="113">
        <v>0</v>
      </c>
      <c r="F246" s="113"/>
      <c r="G246" s="113"/>
      <c r="H246" s="113"/>
      <c r="I246" s="113"/>
      <c r="J246" s="113"/>
      <c r="K246" s="113"/>
      <c r="L246" s="189" t="e">
        <f t="shared" si="97"/>
        <v>#DIV/0!</v>
      </c>
      <c r="M246" s="189" t="e">
        <f t="shared" si="98"/>
        <v>#DIV/0!</v>
      </c>
    </row>
    <row r="247" spans="1:18" s="27" customFormat="1" ht="25.5" x14ac:dyDescent="0.25">
      <c r="A247" s="273">
        <v>45</v>
      </c>
      <c r="B247" s="287"/>
      <c r="C247" s="288"/>
      <c r="D247" s="203" t="s">
        <v>112</v>
      </c>
      <c r="E247" s="204">
        <f t="shared" si="102"/>
        <v>98624.05</v>
      </c>
      <c r="F247" s="204">
        <f t="shared" si="94"/>
        <v>2000000</v>
      </c>
      <c r="G247" s="204">
        <f t="shared" si="94"/>
        <v>265445.6168292521</v>
      </c>
      <c r="H247" s="204">
        <f t="shared" si="94"/>
        <v>99542</v>
      </c>
      <c r="I247" s="204">
        <f t="shared" si="94"/>
        <v>158100</v>
      </c>
      <c r="J247" s="204">
        <f t="shared" si="94"/>
        <v>0</v>
      </c>
      <c r="K247" s="204">
        <f t="shared" si="94"/>
        <v>157835.48000000001</v>
      </c>
      <c r="L247" s="189">
        <f t="shared" si="97"/>
        <v>160.03751620421184</v>
      </c>
      <c r="M247" s="189">
        <f t="shared" si="98"/>
        <v>99.832688172043021</v>
      </c>
    </row>
    <row r="248" spans="1:18" s="27" customFormat="1" ht="25.5" x14ac:dyDescent="0.25">
      <c r="A248" s="273">
        <v>451</v>
      </c>
      <c r="B248" s="287"/>
      <c r="C248" s="288"/>
      <c r="D248" s="203" t="s">
        <v>113</v>
      </c>
      <c r="E248" s="204">
        <f t="shared" si="102"/>
        <v>98624.05</v>
      </c>
      <c r="F248" s="204">
        <f t="shared" si="94"/>
        <v>2000000</v>
      </c>
      <c r="G248" s="204">
        <f t="shared" si="94"/>
        <v>265445.6168292521</v>
      </c>
      <c r="H248" s="204">
        <f t="shared" si="94"/>
        <v>99542</v>
      </c>
      <c r="I248" s="204">
        <f t="shared" si="94"/>
        <v>158100</v>
      </c>
      <c r="J248" s="204">
        <f t="shared" si="94"/>
        <v>0</v>
      </c>
      <c r="K248" s="204">
        <f t="shared" si="94"/>
        <v>157835.48000000001</v>
      </c>
      <c r="L248" s="189">
        <f t="shared" si="97"/>
        <v>160.03751620421184</v>
      </c>
      <c r="M248" s="189">
        <f t="shared" si="98"/>
        <v>99.832688172043021</v>
      </c>
    </row>
    <row r="249" spans="1:18" ht="25.5" x14ac:dyDescent="0.25">
      <c r="A249" s="270">
        <v>4511</v>
      </c>
      <c r="B249" s="271"/>
      <c r="C249" s="272"/>
      <c r="D249" s="211" t="s">
        <v>113</v>
      </c>
      <c r="E249" s="113">
        <v>98624.05</v>
      </c>
      <c r="F249" s="113">
        <v>2000000</v>
      </c>
      <c r="G249" s="113">
        <f>F249/7.5345</f>
        <v>265445.6168292521</v>
      </c>
      <c r="H249" s="113">
        <v>99542</v>
      </c>
      <c r="I249" s="113">
        <v>158100</v>
      </c>
      <c r="J249" s="113">
        <v>0</v>
      </c>
      <c r="K249" s="113">
        <v>157835.48000000001</v>
      </c>
      <c r="L249" s="189">
        <f t="shared" si="97"/>
        <v>160.03751620421184</v>
      </c>
      <c r="M249" s="189">
        <f t="shared" si="98"/>
        <v>99.832688172043021</v>
      </c>
      <c r="O249" s="27"/>
      <c r="P249" s="27"/>
      <c r="R249" s="27"/>
    </row>
    <row r="250" spans="1:18" s="27" customFormat="1" ht="38.25" x14ac:dyDescent="0.25">
      <c r="A250" s="312" t="s">
        <v>117</v>
      </c>
      <c r="B250" s="313"/>
      <c r="C250" s="314"/>
      <c r="D250" s="197" t="s">
        <v>169</v>
      </c>
      <c r="E250" s="198">
        <f>E251+E375+E408+E436+E447+E485+E610+E616+E669+E682+E688+E749+E762+E773+E546</f>
        <v>2165739.6900000004</v>
      </c>
      <c r="F250" s="198">
        <f>F251+F375+F408+F436+F447+F485+F610+F616+F669+F682+F688+F749+F762+F773</f>
        <v>14255390</v>
      </c>
      <c r="G250" s="198">
        <f>G251+G375+G408+G436+G447+G485+G610+G616+G669+G682+G688+G749+G762+G773</f>
        <v>1892015.3958457757</v>
      </c>
      <c r="H250" s="198">
        <f>H251+H375+H408+H436+H447+H485+H610+H616+H669+H682+H688+H749+H762+H773+H546</f>
        <v>2072837</v>
      </c>
      <c r="I250" s="198">
        <f>I251+I375+I408+I436+I447+I485+I610+I616+I669+I682+I688+I749+I762+I773+I546+I349</f>
        <v>2756466.25</v>
      </c>
      <c r="J250" s="198">
        <f>J251+J375+J408+J436+J447+J485+J610+J616+J669+J682+J688+J749+J762+J773+J546</f>
        <v>0</v>
      </c>
      <c r="K250" s="198">
        <f>K251+K375+K408+K436+K447+K485+K610+K616+K669+K682+K688+K749+K762+K773+K546+K349</f>
        <v>2682810.54</v>
      </c>
      <c r="L250" s="189">
        <f t="shared" si="97"/>
        <v>123.87502304120397</v>
      </c>
      <c r="M250" s="189">
        <f t="shared" si="98"/>
        <v>97.32789363918387</v>
      </c>
      <c r="O250"/>
      <c r="P250"/>
      <c r="R250"/>
    </row>
    <row r="251" spans="1:18" s="27" customFormat="1" x14ac:dyDescent="0.25">
      <c r="A251" s="289" t="s">
        <v>119</v>
      </c>
      <c r="B251" s="290"/>
      <c r="C251" s="291"/>
      <c r="D251" s="199" t="s">
        <v>12</v>
      </c>
      <c r="E251" s="200">
        <f>E252+E274+E298+E315+E326+E354+E309</f>
        <v>25132.36</v>
      </c>
      <c r="F251" s="200">
        <f>F252+F274+F298+F315+F326+F354+F365</f>
        <v>313450</v>
      </c>
      <c r="G251" s="200">
        <f>G252+G274+G298+G315+G326+G354+G365</f>
        <v>41601.96429756454</v>
      </c>
      <c r="H251" s="200">
        <f>H252+H274+H298+H315+H326+H354+H365</f>
        <v>25199</v>
      </c>
      <c r="I251" s="200">
        <f>I252+I274+I298+I315+I326+I354+I365+I309</f>
        <v>31537.05</v>
      </c>
      <c r="J251" s="200">
        <f>J252+J274+J298+J315+J326+J354+J365+J309</f>
        <v>0</v>
      </c>
      <c r="K251" s="200">
        <f>K252+K274+K298+K315+K326+K354+K365+K309</f>
        <v>19843.78</v>
      </c>
      <c r="L251" s="189">
        <f t="shared" si="97"/>
        <v>78.957089584901681</v>
      </c>
      <c r="M251" s="189">
        <f t="shared" si="98"/>
        <v>62.922118587502631</v>
      </c>
    </row>
    <row r="252" spans="1:18" s="27" customFormat="1" x14ac:dyDescent="0.25">
      <c r="A252" s="292" t="s">
        <v>355</v>
      </c>
      <c r="B252" s="293"/>
      <c r="C252" s="294"/>
      <c r="D252" s="201" t="s">
        <v>171</v>
      </c>
      <c r="E252" s="202">
        <f>E253</f>
        <v>984.66</v>
      </c>
      <c r="F252" s="202">
        <f t="shared" ref="F252:K253" si="104">F253</f>
        <v>6000</v>
      </c>
      <c r="G252" s="202">
        <f t="shared" si="104"/>
        <v>796.33685048775624</v>
      </c>
      <c r="H252" s="202">
        <f t="shared" si="104"/>
        <v>951</v>
      </c>
      <c r="I252" s="202">
        <f t="shared" si="104"/>
        <v>1370</v>
      </c>
      <c r="J252" s="202">
        <f t="shared" si="104"/>
        <v>0</v>
      </c>
      <c r="K252" s="202">
        <f t="shared" si="104"/>
        <v>1006.44</v>
      </c>
      <c r="L252" s="189">
        <f t="shared" si="97"/>
        <v>102.21193102187559</v>
      </c>
      <c r="M252" s="189">
        <f t="shared" si="98"/>
        <v>73.462773722627745</v>
      </c>
      <c r="N252" s="230">
        <f>K252+K274+K689</f>
        <v>1259.6400000000001</v>
      </c>
    </row>
    <row r="253" spans="1:18" s="27" customFormat="1" x14ac:dyDescent="0.25">
      <c r="A253" s="295">
        <v>3</v>
      </c>
      <c r="B253" s="296"/>
      <c r="C253" s="297"/>
      <c r="D253" s="203" t="s">
        <v>14</v>
      </c>
      <c r="E253" s="204">
        <f>E254+E270</f>
        <v>984.66</v>
      </c>
      <c r="F253" s="204">
        <f t="shared" si="104"/>
        <v>6000</v>
      </c>
      <c r="G253" s="204">
        <f t="shared" si="104"/>
        <v>796.33685048775624</v>
      </c>
      <c r="H253" s="204">
        <f>H254+H270</f>
        <v>951</v>
      </c>
      <c r="I253" s="204">
        <f>I254+I270</f>
        <v>1370</v>
      </c>
      <c r="J253" s="204">
        <f>J254+J270</f>
        <v>0</v>
      </c>
      <c r="K253" s="204">
        <f>K254+K270</f>
        <v>1006.44</v>
      </c>
      <c r="L253" s="189">
        <f t="shared" si="97"/>
        <v>102.21193102187559</v>
      </c>
      <c r="M253" s="189">
        <f t="shared" si="98"/>
        <v>73.462773722627745</v>
      </c>
    </row>
    <row r="254" spans="1:18" s="27" customFormat="1" x14ac:dyDescent="0.25">
      <c r="A254" s="273">
        <v>32</v>
      </c>
      <c r="B254" s="287"/>
      <c r="C254" s="288"/>
      <c r="D254" s="203" t="s">
        <v>25</v>
      </c>
      <c r="E254" s="204">
        <f>E255+E259+E264+E267</f>
        <v>982.53</v>
      </c>
      <c r="F254" s="204">
        <f t="shared" ref="F254:K254" si="105">F255+F259+F264+F267</f>
        <v>6000</v>
      </c>
      <c r="G254" s="204">
        <f t="shared" si="105"/>
        <v>796.33685048775624</v>
      </c>
      <c r="H254" s="204">
        <f t="shared" si="105"/>
        <v>876</v>
      </c>
      <c r="I254" s="204">
        <f t="shared" si="105"/>
        <v>1350</v>
      </c>
      <c r="J254" s="204">
        <f t="shared" si="105"/>
        <v>0</v>
      </c>
      <c r="K254" s="204">
        <f t="shared" si="105"/>
        <v>1006.44</v>
      </c>
      <c r="L254" s="189">
        <f t="shared" si="97"/>
        <v>102.43351348050442</v>
      </c>
      <c r="M254" s="189">
        <f t="shared" si="98"/>
        <v>74.551111111111112</v>
      </c>
    </row>
    <row r="255" spans="1:18" s="27" customFormat="1" x14ac:dyDescent="0.25">
      <c r="A255" s="273">
        <v>321</v>
      </c>
      <c r="B255" s="287"/>
      <c r="C255" s="288"/>
      <c r="D255" s="203" t="s">
        <v>69</v>
      </c>
      <c r="E255" s="204">
        <f>SUM(E256+E257+E258)</f>
        <v>798.52</v>
      </c>
      <c r="F255" s="204">
        <f t="shared" ref="F255:G255" si="106">F256</f>
        <v>0</v>
      </c>
      <c r="G255" s="204">
        <f t="shared" si="106"/>
        <v>0</v>
      </c>
      <c r="H255" s="204">
        <f>H256+H257+H258</f>
        <v>300</v>
      </c>
      <c r="I255" s="204">
        <f>I256+I257+I258</f>
        <v>450</v>
      </c>
      <c r="J255" s="204">
        <f>J256+J257+J258</f>
        <v>0</v>
      </c>
      <c r="K255" s="204">
        <f>K256+K257+K258</f>
        <v>423.72</v>
      </c>
      <c r="L255" s="189">
        <f t="shared" si="97"/>
        <v>53.063166858688582</v>
      </c>
      <c r="M255" s="189">
        <f t="shared" si="98"/>
        <v>94.160000000000011</v>
      </c>
    </row>
    <row r="256" spans="1:18" x14ac:dyDescent="0.25">
      <c r="A256" s="270">
        <v>3211</v>
      </c>
      <c r="B256" s="271"/>
      <c r="C256" s="272"/>
      <c r="D256" s="211" t="s">
        <v>79</v>
      </c>
      <c r="E256" s="113">
        <v>798.52</v>
      </c>
      <c r="F256" s="113"/>
      <c r="G256" s="113">
        <f>F256/7.5345</f>
        <v>0</v>
      </c>
      <c r="H256" s="113">
        <v>150</v>
      </c>
      <c r="I256" s="113">
        <v>250</v>
      </c>
      <c r="J256" s="113"/>
      <c r="K256" s="113">
        <v>423.72</v>
      </c>
      <c r="L256" s="189">
        <f t="shared" si="97"/>
        <v>53.063166858688582</v>
      </c>
      <c r="M256" s="189">
        <f t="shared" si="98"/>
        <v>169.48800000000003</v>
      </c>
      <c r="O256" s="27"/>
      <c r="P256" s="27"/>
      <c r="R256" s="27"/>
    </row>
    <row r="257" spans="1:18" x14ac:dyDescent="0.25">
      <c r="A257" s="270">
        <v>3213</v>
      </c>
      <c r="B257" s="271"/>
      <c r="C257" s="272"/>
      <c r="D257" s="211" t="s">
        <v>80</v>
      </c>
      <c r="E257" s="113"/>
      <c r="F257" s="113"/>
      <c r="G257" s="113"/>
      <c r="H257" s="113">
        <v>100</v>
      </c>
      <c r="I257" s="113">
        <v>100</v>
      </c>
      <c r="J257" s="113"/>
      <c r="K257" s="113"/>
      <c r="L257" s="189" t="e">
        <f t="shared" si="97"/>
        <v>#DIV/0!</v>
      </c>
      <c r="M257" s="189">
        <f t="shared" si="98"/>
        <v>0</v>
      </c>
    </row>
    <row r="258" spans="1:18" ht="25.5" x14ac:dyDescent="0.25">
      <c r="A258" s="270">
        <v>3214</v>
      </c>
      <c r="B258" s="271"/>
      <c r="C258" s="272"/>
      <c r="D258" s="211" t="s">
        <v>81</v>
      </c>
      <c r="E258" s="113"/>
      <c r="F258" s="113"/>
      <c r="G258" s="113"/>
      <c r="H258" s="113">
        <v>50</v>
      </c>
      <c r="I258" s="113">
        <v>100</v>
      </c>
      <c r="J258" s="113"/>
      <c r="K258" s="113"/>
      <c r="L258" s="189" t="e">
        <f t="shared" si="97"/>
        <v>#DIV/0!</v>
      </c>
      <c r="M258" s="189">
        <f t="shared" si="98"/>
        <v>0</v>
      </c>
    </row>
    <row r="259" spans="1:18" s="27" customFormat="1" x14ac:dyDescent="0.25">
      <c r="A259" s="273">
        <v>322</v>
      </c>
      <c r="B259" s="287"/>
      <c r="C259" s="288"/>
      <c r="D259" s="203" t="s">
        <v>71</v>
      </c>
      <c r="E259" s="204">
        <f>E262+E263+E260</f>
        <v>184.01</v>
      </c>
      <c r="F259" s="204">
        <f>F262+F263+F260+F261</f>
        <v>5000</v>
      </c>
      <c r="G259" s="204">
        <f>G260+G262+G263+G261</f>
        <v>663.61404207313024</v>
      </c>
      <c r="H259" s="204">
        <f>H260+H261+H262+H263</f>
        <v>476</v>
      </c>
      <c r="I259" s="204">
        <f>I260+I261+I262+I263</f>
        <v>650</v>
      </c>
      <c r="J259" s="204">
        <f>SUM(J260:J263)</f>
        <v>0</v>
      </c>
      <c r="K259" s="204">
        <f>SUM(K260:K263)</f>
        <v>482.72</v>
      </c>
      <c r="L259" s="189">
        <f t="shared" si="97"/>
        <v>262.33356882778111</v>
      </c>
      <c r="M259" s="189">
        <f t="shared" si="98"/>
        <v>74.264615384615382</v>
      </c>
      <c r="O259"/>
      <c r="P259"/>
      <c r="R259"/>
    </row>
    <row r="260" spans="1:18" s="27" customFormat="1" ht="25.5" x14ac:dyDescent="0.25">
      <c r="A260" s="270">
        <v>3221</v>
      </c>
      <c r="B260" s="271"/>
      <c r="C260" s="272"/>
      <c r="D260" s="211" t="s">
        <v>123</v>
      </c>
      <c r="E260" s="113">
        <v>0</v>
      </c>
      <c r="F260" s="113">
        <v>4500</v>
      </c>
      <c r="G260" s="113">
        <f>F260/7.5345</f>
        <v>597.25263786581718</v>
      </c>
      <c r="H260" s="113">
        <v>150</v>
      </c>
      <c r="I260" s="113">
        <v>200</v>
      </c>
      <c r="J260" s="113"/>
      <c r="K260" s="113">
        <v>223.31</v>
      </c>
      <c r="L260" s="189" t="e">
        <f t="shared" si="97"/>
        <v>#DIV/0!</v>
      </c>
      <c r="M260" s="189">
        <f t="shared" si="98"/>
        <v>111.65499999999999</v>
      </c>
    </row>
    <row r="261" spans="1:18" s="27" customFormat="1" x14ac:dyDescent="0.25">
      <c r="A261" s="270">
        <v>3222</v>
      </c>
      <c r="B261" s="271"/>
      <c r="C261" s="272"/>
      <c r="D261" s="211" t="s">
        <v>83</v>
      </c>
      <c r="E261" s="113">
        <v>0</v>
      </c>
      <c r="F261" s="113">
        <v>500</v>
      </c>
      <c r="G261" s="113">
        <f>F261/7.5345</f>
        <v>66.361404207313029</v>
      </c>
      <c r="H261" s="113">
        <v>50</v>
      </c>
      <c r="I261" s="113">
        <v>140</v>
      </c>
      <c r="J261" s="113"/>
      <c r="K261" s="113"/>
      <c r="L261" s="189" t="e">
        <f t="shared" si="97"/>
        <v>#DIV/0!</v>
      </c>
      <c r="M261" s="189">
        <f t="shared" si="98"/>
        <v>0</v>
      </c>
    </row>
    <row r="262" spans="1:18" x14ac:dyDescent="0.25">
      <c r="A262" s="270">
        <v>3223</v>
      </c>
      <c r="B262" s="271"/>
      <c r="C262" s="272"/>
      <c r="D262" s="211" t="s">
        <v>95</v>
      </c>
      <c r="E262" s="113">
        <v>184.01</v>
      </c>
      <c r="F262" s="113"/>
      <c r="G262" s="113"/>
      <c r="H262" s="113">
        <v>226</v>
      </c>
      <c r="I262" s="113">
        <v>260</v>
      </c>
      <c r="J262" s="113"/>
      <c r="K262" s="113">
        <v>259.41000000000003</v>
      </c>
      <c r="L262" s="189">
        <f t="shared" si="97"/>
        <v>140.97603391120052</v>
      </c>
      <c r="M262" s="189">
        <f t="shared" si="98"/>
        <v>99.773076923076928</v>
      </c>
      <c r="O262" s="27"/>
      <c r="P262" s="27"/>
      <c r="R262" s="27"/>
    </row>
    <row r="263" spans="1:18" x14ac:dyDescent="0.25">
      <c r="A263" s="270">
        <v>3225</v>
      </c>
      <c r="B263" s="271"/>
      <c r="C263" s="272"/>
      <c r="D263" s="211" t="s">
        <v>124</v>
      </c>
      <c r="E263" s="113">
        <v>0</v>
      </c>
      <c r="F263" s="113"/>
      <c r="G263" s="113"/>
      <c r="H263" s="113">
        <v>50</v>
      </c>
      <c r="I263" s="113">
        <v>50</v>
      </c>
      <c r="J263" s="113"/>
      <c r="K263" s="113"/>
      <c r="L263" s="189" t="e">
        <f t="shared" si="97"/>
        <v>#DIV/0!</v>
      </c>
      <c r="M263" s="189">
        <f t="shared" si="98"/>
        <v>0</v>
      </c>
    </row>
    <row r="264" spans="1:18" s="27" customFormat="1" x14ac:dyDescent="0.25">
      <c r="A264" s="273">
        <v>323</v>
      </c>
      <c r="B264" s="287"/>
      <c r="C264" s="288"/>
      <c r="D264" s="203" t="s">
        <v>84</v>
      </c>
      <c r="E264" s="204">
        <f>E265+E266</f>
        <v>0</v>
      </c>
      <c r="F264" s="204">
        <f t="shared" ref="F264:K264" si="107">F265+F266</f>
        <v>0</v>
      </c>
      <c r="G264" s="204">
        <f t="shared" si="107"/>
        <v>0</v>
      </c>
      <c r="H264" s="204">
        <f t="shared" si="107"/>
        <v>0</v>
      </c>
      <c r="I264" s="204"/>
      <c r="J264" s="204">
        <f t="shared" si="107"/>
        <v>0</v>
      </c>
      <c r="K264" s="204">
        <f t="shared" si="107"/>
        <v>0</v>
      </c>
      <c r="L264" s="189" t="e">
        <f t="shared" si="97"/>
        <v>#DIV/0!</v>
      </c>
      <c r="M264" s="189" t="e">
        <f t="shared" si="98"/>
        <v>#DIV/0!</v>
      </c>
      <c r="O264"/>
      <c r="P264"/>
      <c r="R264"/>
    </row>
    <row r="265" spans="1:18" x14ac:dyDescent="0.25">
      <c r="A265" s="270">
        <v>3231</v>
      </c>
      <c r="B265" s="271"/>
      <c r="C265" s="272"/>
      <c r="D265" s="211" t="s">
        <v>126</v>
      </c>
      <c r="E265" s="113"/>
      <c r="F265" s="113"/>
      <c r="G265" s="113"/>
      <c r="H265" s="113"/>
      <c r="I265" s="113"/>
      <c r="J265" s="113"/>
      <c r="K265" s="113"/>
      <c r="L265" s="189" t="e">
        <f t="shared" si="97"/>
        <v>#DIV/0!</v>
      </c>
      <c r="M265" s="189" t="e">
        <f t="shared" si="98"/>
        <v>#DIV/0!</v>
      </c>
      <c r="O265" s="27"/>
      <c r="P265" s="27"/>
      <c r="R265" s="27"/>
    </row>
    <row r="266" spans="1:18" x14ac:dyDescent="0.25">
      <c r="A266" s="270">
        <v>3239</v>
      </c>
      <c r="B266" s="271"/>
      <c r="C266" s="272"/>
      <c r="D266" s="211" t="s">
        <v>105</v>
      </c>
      <c r="E266" s="113"/>
      <c r="F266" s="113"/>
      <c r="G266" s="113"/>
      <c r="H266" s="113"/>
      <c r="I266" s="113"/>
      <c r="J266" s="113"/>
      <c r="K266" s="113"/>
      <c r="L266" s="189" t="e">
        <f t="shared" si="97"/>
        <v>#DIV/0!</v>
      </c>
      <c r="M266" s="189" t="e">
        <f t="shared" si="98"/>
        <v>#DIV/0!</v>
      </c>
    </row>
    <row r="267" spans="1:18" s="27" customFormat="1" ht="25.5" x14ac:dyDescent="0.25">
      <c r="A267" s="273">
        <v>329</v>
      </c>
      <c r="B267" s="287"/>
      <c r="C267" s="288"/>
      <c r="D267" s="203" t="s">
        <v>74</v>
      </c>
      <c r="E267" s="204">
        <f t="shared" ref="E267:K267" si="108">E268+E269</f>
        <v>0</v>
      </c>
      <c r="F267" s="204">
        <f t="shared" si="108"/>
        <v>1000</v>
      </c>
      <c r="G267" s="204">
        <f t="shared" si="108"/>
        <v>132.72280841462606</v>
      </c>
      <c r="H267" s="204">
        <f t="shared" si="108"/>
        <v>100</v>
      </c>
      <c r="I267" s="204">
        <f t="shared" si="108"/>
        <v>250</v>
      </c>
      <c r="J267" s="204">
        <f t="shared" si="108"/>
        <v>0</v>
      </c>
      <c r="K267" s="204">
        <f t="shared" si="108"/>
        <v>100</v>
      </c>
      <c r="L267" s="189" t="e">
        <f t="shared" si="97"/>
        <v>#DIV/0!</v>
      </c>
      <c r="M267" s="189">
        <f t="shared" si="98"/>
        <v>40</v>
      </c>
      <c r="O267"/>
      <c r="P267"/>
      <c r="R267"/>
    </row>
    <row r="268" spans="1:18" x14ac:dyDescent="0.25">
      <c r="A268" s="270">
        <v>3293</v>
      </c>
      <c r="B268" s="271"/>
      <c r="C268" s="272"/>
      <c r="D268" s="211" t="s">
        <v>114</v>
      </c>
      <c r="E268" s="113"/>
      <c r="F268" s="113"/>
      <c r="G268" s="113"/>
      <c r="H268" s="113"/>
      <c r="I268" s="113"/>
      <c r="J268" s="113">
        <f>H268</f>
        <v>0</v>
      </c>
      <c r="K268" s="113">
        <f>J268</f>
        <v>0</v>
      </c>
      <c r="L268" s="189" t="e">
        <f t="shared" si="97"/>
        <v>#DIV/0!</v>
      </c>
      <c r="M268" s="189" t="e">
        <f t="shared" si="98"/>
        <v>#DIV/0!</v>
      </c>
      <c r="O268" s="27"/>
      <c r="P268" s="27"/>
      <c r="R268" s="27"/>
    </row>
    <row r="269" spans="1:18" ht="25.5" x14ac:dyDescent="0.25">
      <c r="A269" s="270">
        <v>3299</v>
      </c>
      <c r="B269" s="271"/>
      <c r="C269" s="272"/>
      <c r="D269" s="211" t="s">
        <v>74</v>
      </c>
      <c r="E269" s="113"/>
      <c r="F269" s="113">
        <v>1000</v>
      </c>
      <c r="G269" s="113">
        <f>F269/7.5345</f>
        <v>132.72280841462606</v>
      </c>
      <c r="H269" s="113">
        <v>100</v>
      </c>
      <c r="I269" s="113">
        <v>250</v>
      </c>
      <c r="J269" s="113"/>
      <c r="K269" s="113">
        <v>100</v>
      </c>
      <c r="L269" s="189" t="e">
        <f t="shared" si="97"/>
        <v>#DIV/0!</v>
      </c>
      <c r="M269" s="189">
        <f t="shared" si="98"/>
        <v>40</v>
      </c>
    </row>
    <row r="270" spans="1:18" x14ac:dyDescent="0.25">
      <c r="A270" s="273">
        <v>34</v>
      </c>
      <c r="B270" s="287"/>
      <c r="C270" s="288"/>
      <c r="D270" s="203" t="s">
        <v>76</v>
      </c>
      <c r="E270" s="204">
        <f>SUM(E271)</f>
        <v>2.13</v>
      </c>
      <c r="F270" s="204">
        <f t="shared" ref="F270:K270" si="109">SUM(F271)</f>
        <v>0</v>
      </c>
      <c r="G270" s="204">
        <f>SUM(G271)</f>
        <v>0</v>
      </c>
      <c r="H270" s="204">
        <f t="shared" si="109"/>
        <v>75</v>
      </c>
      <c r="I270" s="204">
        <f t="shared" si="109"/>
        <v>20</v>
      </c>
      <c r="J270" s="204">
        <f t="shared" si="109"/>
        <v>0</v>
      </c>
      <c r="K270" s="204">
        <f t="shared" si="109"/>
        <v>0</v>
      </c>
      <c r="L270" s="189">
        <f t="shared" si="97"/>
        <v>0</v>
      </c>
      <c r="M270" s="189">
        <f t="shared" si="98"/>
        <v>0</v>
      </c>
    </row>
    <row r="271" spans="1:18" x14ac:dyDescent="0.25">
      <c r="A271" s="273">
        <v>343</v>
      </c>
      <c r="B271" s="287"/>
      <c r="C271" s="288"/>
      <c r="D271" s="203" t="s">
        <v>77</v>
      </c>
      <c r="E271" s="204">
        <f t="shared" ref="E271:K271" si="110">E272+E273</f>
        <v>2.13</v>
      </c>
      <c r="F271" s="204">
        <f t="shared" si="110"/>
        <v>0</v>
      </c>
      <c r="G271" s="204">
        <f t="shared" si="110"/>
        <v>0</v>
      </c>
      <c r="H271" s="204">
        <f t="shared" si="110"/>
        <v>75</v>
      </c>
      <c r="I271" s="204">
        <f t="shared" si="110"/>
        <v>20</v>
      </c>
      <c r="J271" s="204">
        <f t="shared" si="110"/>
        <v>0</v>
      </c>
      <c r="K271" s="204">
        <f t="shared" si="110"/>
        <v>0</v>
      </c>
      <c r="L271" s="189">
        <f t="shared" si="97"/>
        <v>0</v>
      </c>
      <c r="M271" s="189">
        <f t="shared" si="98"/>
        <v>0</v>
      </c>
    </row>
    <row r="272" spans="1:18" ht="25.5" x14ac:dyDescent="0.25">
      <c r="A272" s="270">
        <v>3431</v>
      </c>
      <c r="B272" s="271"/>
      <c r="C272" s="272"/>
      <c r="D272" s="211" t="s">
        <v>107</v>
      </c>
      <c r="E272" s="113"/>
      <c r="F272" s="212"/>
      <c r="G272" s="212">
        <f>F272/7.5345</f>
        <v>0</v>
      </c>
      <c r="H272" s="212">
        <v>50</v>
      </c>
      <c r="I272" s="212">
        <v>20</v>
      </c>
      <c r="J272" s="212"/>
      <c r="K272" s="212"/>
      <c r="L272" s="189" t="e">
        <f t="shared" si="97"/>
        <v>#DIV/0!</v>
      </c>
      <c r="M272" s="189">
        <f t="shared" si="98"/>
        <v>0</v>
      </c>
    </row>
    <row r="273" spans="1:18" x14ac:dyDescent="0.25">
      <c r="A273" s="270">
        <v>3433</v>
      </c>
      <c r="B273" s="271"/>
      <c r="C273" s="272"/>
      <c r="D273" s="211" t="s">
        <v>78</v>
      </c>
      <c r="E273" s="113">
        <v>2.13</v>
      </c>
      <c r="F273" s="113"/>
      <c r="G273" s="212">
        <f>F273/7.5345</f>
        <v>0</v>
      </c>
      <c r="H273" s="113">
        <v>25</v>
      </c>
      <c r="I273" s="113"/>
      <c r="J273" s="113"/>
      <c r="K273" s="113"/>
      <c r="L273" s="189">
        <f t="shared" si="97"/>
        <v>0</v>
      </c>
      <c r="M273" s="189" t="e">
        <f t="shared" si="98"/>
        <v>#DIV/0!</v>
      </c>
    </row>
    <row r="274" spans="1:18" s="27" customFormat="1" ht="38.25" x14ac:dyDescent="0.25">
      <c r="A274" s="292" t="s">
        <v>356</v>
      </c>
      <c r="B274" s="293"/>
      <c r="C274" s="294"/>
      <c r="D274" s="201" t="s">
        <v>173</v>
      </c>
      <c r="E274" s="202">
        <f>E275</f>
        <v>727.7</v>
      </c>
      <c r="F274" s="202">
        <f t="shared" ref="F274:K275" si="111">F275</f>
        <v>5950</v>
      </c>
      <c r="G274" s="202">
        <f t="shared" si="111"/>
        <v>789.70071006702494</v>
      </c>
      <c r="H274" s="202">
        <f t="shared" si="111"/>
        <v>0</v>
      </c>
      <c r="I274" s="202">
        <f>I275</f>
        <v>252.36</v>
      </c>
      <c r="J274" s="202">
        <f t="shared" si="111"/>
        <v>0</v>
      </c>
      <c r="K274" s="202">
        <f t="shared" si="111"/>
        <v>252.36</v>
      </c>
      <c r="L274" s="189">
        <f t="shared" si="97"/>
        <v>34.679126013467091</v>
      </c>
      <c r="M274" s="189">
        <f t="shared" si="98"/>
        <v>100</v>
      </c>
      <c r="O274"/>
      <c r="P274"/>
      <c r="R274"/>
    </row>
    <row r="275" spans="1:18" s="27" customFormat="1" x14ac:dyDescent="0.25">
      <c r="A275" s="295">
        <v>3</v>
      </c>
      <c r="B275" s="296"/>
      <c r="C275" s="297"/>
      <c r="D275" s="203" t="s">
        <v>14</v>
      </c>
      <c r="E275" s="204">
        <f>E276+E294</f>
        <v>727.7</v>
      </c>
      <c r="F275" s="204">
        <f>F276+F294</f>
        <v>5950</v>
      </c>
      <c r="G275" s="204">
        <f>G276+G294</f>
        <v>789.70071006702494</v>
      </c>
      <c r="H275" s="204">
        <f t="shared" si="111"/>
        <v>0</v>
      </c>
      <c r="I275" s="204">
        <f>I276</f>
        <v>252.36</v>
      </c>
      <c r="J275" s="204">
        <f t="shared" si="111"/>
        <v>0</v>
      </c>
      <c r="K275" s="204">
        <f>K276+K294</f>
        <v>252.36</v>
      </c>
      <c r="L275" s="189">
        <f t="shared" si="97"/>
        <v>34.679126013467091</v>
      </c>
      <c r="M275" s="189">
        <f t="shared" si="98"/>
        <v>100</v>
      </c>
    </row>
    <row r="276" spans="1:18" s="27" customFormat="1" x14ac:dyDescent="0.25">
      <c r="A276" s="273">
        <v>32</v>
      </c>
      <c r="B276" s="287"/>
      <c r="C276" s="288"/>
      <c r="D276" s="203" t="s">
        <v>25</v>
      </c>
      <c r="E276" s="204">
        <f>E277+E281+E286+E288</f>
        <v>727.7</v>
      </c>
      <c r="F276" s="204">
        <f>F277+F281+F286+F288</f>
        <v>5200</v>
      </c>
      <c r="G276" s="204">
        <f>G277+G281+G286+G288</f>
        <v>690.15860375605541</v>
      </c>
      <c r="H276" s="204">
        <f>H286</f>
        <v>0</v>
      </c>
      <c r="I276" s="204">
        <f>I277</f>
        <v>252.36</v>
      </c>
      <c r="J276" s="204">
        <f>J286</f>
        <v>0</v>
      </c>
      <c r="K276" s="204">
        <f>K277+K281+K286+K288</f>
        <v>252.36</v>
      </c>
      <c r="L276" s="189">
        <f t="shared" si="97"/>
        <v>34.679126013467091</v>
      </c>
      <c r="M276" s="189">
        <f t="shared" si="98"/>
        <v>100</v>
      </c>
    </row>
    <row r="277" spans="1:18" s="27" customFormat="1" x14ac:dyDescent="0.25">
      <c r="A277" s="273">
        <v>321</v>
      </c>
      <c r="B277" s="287"/>
      <c r="C277" s="288"/>
      <c r="D277" s="203" t="s">
        <v>69</v>
      </c>
      <c r="E277" s="204">
        <f>SUM(E278:E280)</f>
        <v>373.27</v>
      </c>
      <c r="F277" s="204">
        <f>F278+F279+F280</f>
        <v>2600</v>
      </c>
      <c r="G277" s="204">
        <f>G278+G279+G280</f>
        <v>345.07930187802776</v>
      </c>
      <c r="H277" s="204">
        <f>SUM(H278:H280)</f>
        <v>0</v>
      </c>
      <c r="I277" s="204">
        <f>I278</f>
        <v>252.36</v>
      </c>
      <c r="J277" s="204">
        <f>SUM(J278:J280)</f>
        <v>0</v>
      </c>
      <c r="K277" s="204">
        <f>SUM(K278:K280)</f>
        <v>252.36</v>
      </c>
      <c r="L277" s="189">
        <f t="shared" si="97"/>
        <v>67.60789776837143</v>
      </c>
      <c r="M277" s="189">
        <f t="shared" si="98"/>
        <v>100</v>
      </c>
    </row>
    <row r="278" spans="1:18" s="27" customFormat="1" x14ac:dyDescent="0.25">
      <c r="A278" s="270">
        <v>3211</v>
      </c>
      <c r="B278" s="271"/>
      <c r="C278" s="272"/>
      <c r="D278" s="211" t="s">
        <v>79</v>
      </c>
      <c r="E278" s="113">
        <v>163.27000000000001</v>
      </c>
      <c r="F278" s="113">
        <v>2000</v>
      </c>
      <c r="G278" s="113">
        <f>F278/7.5345</f>
        <v>265.44561682925212</v>
      </c>
      <c r="H278" s="113"/>
      <c r="I278" s="113">
        <v>252.36</v>
      </c>
      <c r="J278" s="113"/>
      <c r="K278" s="113">
        <v>252.36</v>
      </c>
      <c r="L278" s="189">
        <f t="shared" si="97"/>
        <v>154.5660562258835</v>
      </c>
      <c r="M278" s="189">
        <f t="shared" si="98"/>
        <v>100</v>
      </c>
    </row>
    <row r="279" spans="1:18" s="27" customFormat="1" x14ac:dyDescent="0.25">
      <c r="A279" s="270">
        <v>3213</v>
      </c>
      <c r="B279" s="271"/>
      <c r="C279" s="272"/>
      <c r="D279" s="211" t="s">
        <v>80</v>
      </c>
      <c r="E279" s="113">
        <v>210</v>
      </c>
      <c r="F279" s="113">
        <v>100</v>
      </c>
      <c r="G279" s="113">
        <f>F279/7.5345</f>
        <v>13.272280841462605</v>
      </c>
      <c r="H279" s="113"/>
      <c r="I279" s="113"/>
      <c r="J279" s="113"/>
      <c r="K279" s="113"/>
      <c r="L279" s="189">
        <f t="shared" si="97"/>
        <v>0</v>
      </c>
      <c r="M279" s="189" t="e">
        <f t="shared" si="98"/>
        <v>#DIV/0!</v>
      </c>
    </row>
    <row r="280" spans="1:18" s="27" customFormat="1" ht="25.5" x14ac:dyDescent="0.25">
      <c r="A280" s="270">
        <v>3214</v>
      </c>
      <c r="B280" s="271"/>
      <c r="C280" s="272"/>
      <c r="D280" s="211" t="s">
        <v>81</v>
      </c>
      <c r="E280" s="113">
        <v>0</v>
      </c>
      <c r="F280" s="113">
        <v>500</v>
      </c>
      <c r="G280" s="113">
        <f>F280/7.5345</f>
        <v>66.361404207313029</v>
      </c>
      <c r="H280" s="113"/>
      <c r="I280" s="113"/>
      <c r="J280" s="113"/>
      <c r="K280" s="113"/>
      <c r="L280" s="189" t="e">
        <f t="shared" si="97"/>
        <v>#DIV/0!</v>
      </c>
      <c r="M280" s="189" t="e">
        <f t="shared" si="98"/>
        <v>#DIV/0!</v>
      </c>
    </row>
    <row r="281" spans="1:18" s="27" customFormat="1" x14ac:dyDescent="0.25">
      <c r="A281" s="273">
        <v>322</v>
      </c>
      <c r="B281" s="287"/>
      <c r="C281" s="288"/>
      <c r="D281" s="203" t="s">
        <v>71</v>
      </c>
      <c r="E281" s="204">
        <f>E283+E284+E282</f>
        <v>124.43</v>
      </c>
      <c r="F281" s="204">
        <f>F283+F284+F285</f>
        <v>2200</v>
      </c>
      <c r="G281" s="204">
        <f>G283+G284+G285</f>
        <v>291.99017851217729</v>
      </c>
      <c r="H281" s="204">
        <f>H283+H284</f>
        <v>0</v>
      </c>
      <c r="I281" s="204"/>
      <c r="J281" s="204">
        <f>J283+J284</f>
        <v>0</v>
      </c>
      <c r="K281" s="204">
        <f>K283+K284</f>
        <v>0</v>
      </c>
      <c r="L281" s="189">
        <f t="shared" si="97"/>
        <v>0</v>
      </c>
      <c r="M281" s="189" t="e">
        <f t="shared" si="98"/>
        <v>#DIV/0!</v>
      </c>
    </row>
    <row r="282" spans="1:18" s="27" customFormat="1" ht="25.5" x14ac:dyDescent="0.25">
      <c r="A282" s="270">
        <v>3221</v>
      </c>
      <c r="B282" s="271"/>
      <c r="C282" s="272"/>
      <c r="D282" s="211" t="s">
        <v>123</v>
      </c>
      <c r="E282" s="113">
        <v>0</v>
      </c>
      <c r="F282" s="113"/>
      <c r="G282" s="113"/>
      <c r="H282" s="113"/>
      <c r="I282" s="113"/>
      <c r="J282" s="113"/>
      <c r="K282" s="113"/>
      <c r="L282" s="189" t="e">
        <f t="shared" si="97"/>
        <v>#DIV/0!</v>
      </c>
      <c r="M282" s="189" t="e">
        <f t="shared" si="98"/>
        <v>#DIV/0!</v>
      </c>
    </row>
    <row r="283" spans="1:18" s="27" customFormat="1" x14ac:dyDescent="0.25">
      <c r="A283" s="270">
        <v>3223</v>
      </c>
      <c r="B283" s="271"/>
      <c r="C283" s="272"/>
      <c r="D283" s="211" t="s">
        <v>95</v>
      </c>
      <c r="E283" s="113"/>
      <c r="F283" s="113">
        <v>1200</v>
      </c>
      <c r="G283" s="113">
        <f>F283/7.5345</f>
        <v>159.26737009755126</v>
      </c>
      <c r="H283" s="113"/>
      <c r="I283" s="113"/>
      <c r="J283" s="113"/>
      <c r="K283" s="113"/>
      <c r="L283" s="189" t="e">
        <f t="shared" si="97"/>
        <v>#DIV/0!</v>
      </c>
      <c r="M283" s="189" t="e">
        <f t="shared" si="98"/>
        <v>#DIV/0!</v>
      </c>
    </row>
    <row r="284" spans="1:18" s="27" customFormat="1" x14ac:dyDescent="0.25">
      <c r="A284" s="270">
        <v>3225</v>
      </c>
      <c r="B284" s="271"/>
      <c r="C284" s="272"/>
      <c r="D284" s="211" t="s">
        <v>124</v>
      </c>
      <c r="E284" s="113">
        <v>124.43</v>
      </c>
      <c r="F284" s="113">
        <v>500</v>
      </c>
      <c r="G284" s="113">
        <f>F284/7.5345</f>
        <v>66.361404207313029</v>
      </c>
      <c r="H284" s="113"/>
      <c r="I284" s="113"/>
      <c r="J284" s="113"/>
      <c r="K284" s="113"/>
      <c r="L284" s="189">
        <f t="shared" si="97"/>
        <v>0</v>
      </c>
      <c r="M284" s="189" t="e">
        <f t="shared" si="98"/>
        <v>#DIV/0!</v>
      </c>
    </row>
    <row r="285" spans="1:18" s="27" customFormat="1" ht="25.5" x14ac:dyDescent="0.25">
      <c r="A285" s="208">
        <v>3227</v>
      </c>
      <c r="B285" s="209"/>
      <c r="C285" s="210"/>
      <c r="D285" s="211" t="s">
        <v>219</v>
      </c>
      <c r="E285" s="113"/>
      <c r="F285" s="113">
        <v>500</v>
      </c>
      <c r="G285" s="113">
        <f>F285/7.5345</f>
        <v>66.361404207313029</v>
      </c>
      <c r="H285" s="113"/>
      <c r="I285" s="113"/>
      <c r="J285" s="113"/>
      <c r="K285" s="113"/>
      <c r="L285" s="189" t="e">
        <f t="shared" si="97"/>
        <v>#DIV/0!</v>
      </c>
      <c r="M285" s="189" t="e">
        <f t="shared" si="98"/>
        <v>#DIV/0!</v>
      </c>
    </row>
    <row r="286" spans="1:18" s="27" customFormat="1" x14ac:dyDescent="0.25">
      <c r="A286" s="273">
        <v>323</v>
      </c>
      <c r="B286" s="287"/>
      <c r="C286" s="288"/>
      <c r="D286" s="203" t="s">
        <v>84</v>
      </c>
      <c r="E286" s="204">
        <f>E287</f>
        <v>0</v>
      </c>
      <c r="F286" s="204">
        <f>F287</f>
        <v>100</v>
      </c>
      <c r="G286" s="204">
        <f>G287</f>
        <v>13.272280841462605</v>
      </c>
      <c r="H286" s="204">
        <f>H297</f>
        <v>0</v>
      </c>
      <c r="I286" s="204"/>
      <c r="J286" s="204">
        <f>J297</f>
        <v>0</v>
      </c>
      <c r="K286" s="204">
        <f>K297</f>
        <v>0</v>
      </c>
      <c r="L286" s="189" t="e">
        <f t="shared" si="97"/>
        <v>#DIV/0!</v>
      </c>
      <c r="M286" s="189" t="e">
        <f t="shared" si="98"/>
        <v>#DIV/0!</v>
      </c>
    </row>
    <row r="287" spans="1:18" s="27" customFormat="1" x14ac:dyDescent="0.25">
      <c r="A287" s="270">
        <v>3234</v>
      </c>
      <c r="B287" s="276"/>
      <c r="C287" s="277"/>
      <c r="D287" s="211" t="s">
        <v>99</v>
      </c>
      <c r="E287" s="113"/>
      <c r="F287" s="113">
        <v>100</v>
      </c>
      <c r="G287" s="113">
        <f>F287/7.5345</f>
        <v>13.272280841462605</v>
      </c>
      <c r="H287" s="113"/>
      <c r="I287" s="113"/>
      <c r="J287" s="113"/>
      <c r="K287" s="113"/>
      <c r="L287" s="189" t="e">
        <f t="shared" ref="L287:L350" si="112">K287/E287*100</f>
        <v>#DIV/0!</v>
      </c>
      <c r="M287" s="189" t="e">
        <f t="shared" ref="M287:M350" si="113">K287/I287*100</f>
        <v>#DIV/0!</v>
      </c>
    </row>
    <row r="288" spans="1:18" s="27" customFormat="1" ht="25.5" x14ac:dyDescent="0.25">
      <c r="A288" s="273">
        <v>329</v>
      </c>
      <c r="B288" s="287"/>
      <c r="C288" s="288"/>
      <c r="D288" s="203" t="s">
        <v>74</v>
      </c>
      <c r="E288" s="204">
        <f>E289+E290+E291+E292+E293</f>
        <v>230</v>
      </c>
      <c r="F288" s="204">
        <f>SUM(F289:F292)</f>
        <v>300</v>
      </c>
      <c r="G288" s="204">
        <f>SUM(G289:G292)</f>
        <v>39.816842524387816</v>
      </c>
      <c r="H288" s="204">
        <f t="shared" ref="H288:K288" si="114">H289+H290</f>
        <v>0</v>
      </c>
      <c r="I288" s="204"/>
      <c r="J288" s="204">
        <f t="shared" si="114"/>
        <v>0</v>
      </c>
      <c r="K288" s="204">
        <f t="shared" si="114"/>
        <v>0</v>
      </c>
      <c r="L288" s="189">
        <f t="shared" si="112"/>
        <v>0</v>
      </c>
      <c r="M288" s="189" t="e">
        <f t="shared" si="113"/>
        <v>#DIV/0!</v>
      </c>
    </row>
    <row r="289" spans="1:18" s="27" customFormat="1" x14ac:dyDescent="0.25">
      <c r="A289" s="270">
        <v>3293</v>
      </c>
      <c r="B289" s="271"/>
      <c r="C289" s="272"/>
      <c r="D289" s="211" t="s">
        <v>114</v>
      </c>
      <c r="E289" s="113"/>
      <c r="F289" s="113">
        <v>100</v>
      </c>
      <c r="G289" s="113">
        <f>F289/7.5345</f>
        <v>13.272280841462605</v>
      </c>
      <c r="H289" s="113"/>
      <c r="I289" s="113"/>
      <c r="J289" s="113"/>
      <c r="K289" s="113"/>
      <c r="L289" s="189" t="e">
        <f t="shared" si="112"/>
        <v>#DIV/0!</v>
      </c>
      <c r="M289" s="189" t="e">
        <f t="shared" si="113"/>
        <v>#DIV/0!</v>
      </c>
    </row>
    <row r="290" spans="1:18" s="27" customFormat="1" x14ac:dyDescent="0.25">
      <c r="A290" s="270">
        <v>3294</v>
      </c>
      <c r="B290" s="271"/>
      <c r="C290" s="272"/>
      <c r="D290" s="211" t="s">
        <v>106</v>
      </c>
      <c r="E290" s="113"/>
      <c r="F290" s="113">
        <v>50</v>
      </c>
      <c r="G290" s="113">
        <f>F290/7.5345</f>
        <v>6.6361404207313024</v>
      </c>
      <c r="H290" s="113"/>
      <c r="I290" s="113"/>
      <c r="J290" s="113"/>
      <c r="K290" s="113"/>
      <c r="L290" s="189" t="e">
        <f t="shared" si="112"/>
        <v>#DIV/0!</v>
      </c>
      <c r="M290" s="189" t="e">
        <f t="shared" si="113"/>
        <v>#DIV/0!</v>
      </c>
    </row>
    <row r="291" spans="1:18" s="27" customFormat="1" x14ac:dyDescent="0.25">
      <c r="A291" s="270">
        <v>3295</v>
      </c>
      <c r="B291" s="271"/>
      <c r="C291" s="272"/>
      <c r="D291" s="211" t="s">
        <v>73</v>
      </c>
      <c r="E291" s="113"/>
      <c r="F291" s="113">
        <v>50</v>
      </c>
      <c r="G291" s="113">
        <f>F291/7.5345</f>
        <v>6.6361404207313024</v>
      </c>
      <c r="H291" s="113"/>
      <c r="I291" s="113"/>
      <c r="J291" s="113"/>
      <c r="K291" s="113"/>
      <c r="L291" s="189" t="e">
        <f t="shared" si="112"/>
        <v>#DIV/0!</v>
      </c>
      <c r="M291" s="189" t="e">
        <f t="shared" si="113"/>
        <v>#DIV/0!</v>
      </c>
    </row>
    <row r="292" spans="1:18" s="27" customFormat="1" x14ac:dyDescent="0.25">
      <c r="A292" s="270">
        <v>3296</v>
      </c>
      <c r="B292" s="271"/>
      <c r="C292" s="272"/>
      <c r="D292" s="211" t="s">
        <v>75</v>
      </c>
      <c r="E292" s="113"/>
      <c r="F292" s="113">
        <v>100</v>
      </c>
      <c r="G292" s="113">
        <f>F292/7.5345</f>
        <v>13.272280841462605</v>
      </c>
      <c r="H292" s="113"/>
      <c r="I292" s="113"/>
      <c r="J292" s="113"/>
      <c r="K292" s="113"/>
      <c r="L292" s="189" t="e">
        <f t="shared" si="112"/>
        <v>#DIV/0!</v>
      </c>
      <c r="M292" s="189" t="e">
        <f t="shared" si="113"/>
        <v>#DIV/0!</v>
      </c>
    </row>
    <row r="293" spans="1:18" s="27" customFormat="1" ht="25.5" x14ac:dyDescent="0.25">
      <c r="A293" s="270">
        <v>3299</v>
      </c>
      <c r="B293" s="271"/>
      <c r="C293" s="272"/>
      <c r="D293" s="211" t="s">
        <v>74</v>
      </c>
      <c r="E293" s="113">
        <v>230</v>
      </c>
      <c r="F293" s="113"/>
      <c r="G293" s="113"/>
      <c r="H293" s="113"/>
      <c r="I293" s="113"/>
      <c r="J293" s="113"/>
      <c r="K293" s="113"/>
      <c r="L293" s="189">
        <f t="shared" si="112"/>
        <v>0</v>
      </c>
      <c r="M293" s="189" t="e">
        <f t="shared" si="113"/>
        <v>#DIV/0!</v>
      </c>
    </row>
    <row r="294" spans="1:18" s="27" customFormat="1" x14ac:dyDescent="0.25">
      <c r="A294" s="273">
        <v>34</v>
      </c>
      <c r="B294" s="287"/>
      <c r="C294" s="288"/>
      <c r="D294" s="203" t="s">
        <v>76</v>
      </c>
      <c r="E294" s="204">
        <f>SUM(E295)</f>
        <v>0</v>
      </c>
      <c r="F294" s="204">
        <f t="shared" ref="F294:K294" si="115">SUM(F295)</f>
        <v>750</v>
      </c>
      <c r="G294" s="204">
        <f>SUM(G295)</f>
        <v>99.542106310969544</v>
      </c>
      <c r="H294" s="204">
        <f t="shared" si="115"/>
        <v>0</v>
      </c>
      <c r="I294" s="204"/>
      <c r="J294" s="204">
        <f t="shared" si="115"/>
        <v>0</v>
      </c>
      <c r="K294" s="204">
        <f t="shared" si="115"/>
        <v>0</v>
      </c>
      <c r="L294" s="189" t="e">
        <f t="shared" si="112"/>
        <v>#DIV/0!</v>
      </c>
      <c r="M294" s="189" t="e">
        <f t="shared" si="113"/>
        <v>#DIV/0!</v>
      </c>
    </row>
    <row r="295" spans="1:18" s="27" customFormat="1" x14ac:dyDescent="0.25">
      <c r="A295" s="273">
        <v>343</v>
      </c>
      <c r="B295" s="287"/>
      <c r="C295" s="288"/>
      <c r="D295" s="203" t="s">
        <v>77</v>
      </c>
      <c r="E295" s="204">
        <f>E296+E297</f>
        <v>0</v>
      </c>
      <c r="F295" s="204">
        <f>F296+F297</f>
        <v>750</v>
      </c>
      <c r="G295" s="204">
        <f>G296+G297</f>
        <v>99.542106310969544</v>
      </c>
      <c r="H295" s="204">
        <f t="shared" ref="H295:K295" si="116">H296</f>
        <v>0</v>
      </c>
      <c r="I295" s="204"/>
      <c r="J295" s="204">
        <f t="shared" si="116"/>
        <v>0</v>
      </c>
      <c r="K295" s="204">
        <f t="shared" si="116"/>
        <v>0</v>
      </c>
      <c r="L295" s="189" t="e">
        <f t="shared" si="112"/>
        <v>#DIV/0!</v>
      </c>
      <c r="M295" s="189" t="e">
        <f t="shared" si="113"/>
        <v>#DIV/0!</v>
      </c>
    </row>
    <row r="296" spans="1:18" s="27" customFormat="1" ht="25.5" x14ac:dyDescent="0.25">
      <c r="A296" s="270">
        <v>3431</v>
      </c>
      <c r="B296" s="271"/>
      <c r="C296" s="272"/>
      <c r="D296" s="211" t="s">
        <v>107</v>
      </c>
      <c r="E296" s="113"/>
      <c r="F296" s="212">
        <v>500</v>
      </c>
      <c r="G296" s="212">
        <f>F296/7.5345</f>
        <v>66.361404207313029</v>
      </c>
      <c r="H296" s="212"/>
      <c r="I296" s="212"/>
      <c r="J296" s="212"/>
      <c r="K296" s="213"/>
      <c r="L296" s="189" t="e">
        <f t="shared" si="112"/>
        <v>#DIV/0!</v>
      </c>
      <c r="M296" s="189" t="e">
        <f t="shared" si="113"/>
        <v>#DIV/0!</v>
      </c>
    </row>
    <row r="297" spans="1:18" x14ac:dyDescent="0.25">
      <c r="A297" s="270">
        <v>3433</v>
      </c>
      <c r="B297" s="271"/>
      <c r="C297" s="272"/>
      <c r="D297" s="211" t="s">
        <v>78</v>
      </c>
      <c r="E297" s="113">
        <v>0</v>
      </c>
      <c r="F297" s="113">
        <v>250</v>
      </c>
      <c r="G297" s="212">
        <f>F297/7.5345</f>
        <v>33.180702103656515</v>
      </c>
      <c r="H297" s="113"/>
      <c r="I297" s="113"/>
      <c r="J297" s="113"/>
      <c r="K297" s="113"/>
      <c r="L297" s="189" t="e">
        <f t="shared" si="112"/>
        <v>#DIV/0!</v>
      </c>
      <c r="M297" s="189" t="e">
        <f t="shared" si="113"/>
        <v>#DIV/0!</v>
      </c>
      <c r="O297" s="27"/>
      <c r="P297" s="27"/>
      <c r="R297" s="27"/>
    </row>
    <row r="298" spans="1:18" s="27" customFormat="1" ht="25.5" x14ac:dyDescent="0.25">
      <c r="A298" s="292" t="s">
        <v>369</v>
      </c>
      <c r="B298" s="293"/>
      <c r="C298" s="294"/>
      <c r="D298" s="201" t="s">
        <v>175</v>
      </c>
      <c r="E298" s="202">
        <f>E299</f>
        <v>13865.5</v>
      </c>
      <c r="F298" s="202">
        <f t="shared" ref="F298:K299" si="117">F299</f>
        <v>120000</v>
      </c>
      <c r="G298" s="202">
        <f t="shared" si="117"/>
        <v>15926.737009755127</v>
      </c>
      <c r="H298" s="202">
        <f t="shared" si="117"/>
        <v>9250</v>
      </c>
      <c r="I298" s="202">
        <f t="shared" si="117"/>
        <v>19050</v>
      </c>
      <c r="J298" s="202">
        <f t="shared" si="117"/>
        <v>0</v>
      </c>
      <c r="K298" s="202">
        <f t="shared" si="117"/>
        <v>12677</v>
      </c>
      <c r="L298" s="189">
        <f t="shared" si="112"/>
        <v>91.428365367278502</v>
      </c>
      <c r="M298" s="189">
        <f t="shared" si="113"/>
        <v>66.545931758530187</v>
      </c>
      <c r="N298" s="230">
        <f>K298+K617+K635+K717+K726</f>
        <v>51594.38</v>
      </c>
      <c r="O298"/>
      <c r="P298"/>
      <c r="R298"/>
    </row>
    <row r="299" spans="1:18" s="27" customFormat="1" x14ac:dyDescent="0.25">
      <c r="A299" s="295">
        <v>3</v>
      </c>
      <c r="B299" s="296"/>
      <c r="C299" s="297"/>
      <c r="D299" s="203" t="s">
        <v>14</v>
      </c>
      <c r="E299" s="204">
        <f>E300</f>
        <v>13865.5</v>
      </c>
      <c r="F299" s="204">
        <f t="shared" si="117"/>
        <v>120000</v>
      </c>
      <c r="G299" s="204">
        <f t="shared" si="117"/>
        <v>15926.737009755127</v>
      </c>
      <c r="H299" s="204">
        <f t="shared" si="117"/>
        <v>9250</v>
      </c>
      <c r="I299" s="204">
        <f t="shared" si="117"/>
        <v>19050</v>
      </c>
      <c r="J299" s="204">
        <f t="shared" si="117"/>
        <v>0</v>
      </c>
      <c r="K299" s="204">
        <f t="shared" si="117"/>
        <v>12677</v>
      </c>
      <c r="L299" s="189">
        <f t="shared" si="112"/>
        <v>91.428365367278502</v>
      </c>
      <c r="M299" s="189">
        <f t="shared" si="113"/>
        <v>66.545931758530187</v>
      </c>
    </row>
    <row r="300" spans="1:18" s="27" customFormat="1" x14ac:dyDescent="0.25">
      <c r="A300" s="273">
        <v>32</v>
      </c>
      <c r="B300" s="287"/>
      <c r="C300" s="288"/>
      <c r="D300" s="203" t="s">
        <v>25</v>
      </c>
      <c r="E300" s="204">
        <f>E301+E303+E306</f>
        <v>13865.5</v>
      </c>
      <c r="F300" s="204">
        <f t="shared" ref="F300:K300" si="118">F301+F303+F306</f>
        <v>120000</v>
      </c>
      <c r="G300" s="204">
        <f t="shared" si="118"/>
        <v>15926.737009755127</v>
      </c>
      <c r="H300" s="204">
        <f t="shared" si="118"/>
        <v>9250</v>
      </c>
      <c r="I300" s="204">
        <f t="shared" si="118"/>
        <v>19050</v>
      </c>
      <c r="J300" s="204">
        <f t="shared" si="118"/>
        <v>0</v>
      </c>
      <c r="K300" s="204">
        <f t="shared" si="118"/>
        <v>12677</v>
      </c>
      <c r="L300" s="189">
        <f t="shared" si="112"/>
        <v>91.428365367278502</v>
      </c>
      <c r="M300" s="189">
        <f t="shared" si="113"/>
        <v>66.545931758530187</v>
      </c>
    </row>
    <row r="301" spans="1:18" s="27" customFormat="1" x14ac:dyDescent="0.25">
      <c r="A301" s="273">
        <v>321</v>
      </c>
      <c r="B301" s="287"/>
      <c r="C301" s="288"/>
      <c r="D301" s="203" t="s">
        <v>69</v>
      </c>
      <c r="E301" s="204">
        <f>E302</f>
        <v>0</v>
      </c>
      <c r="F301" s="204">
        <f t="shared" ref="F301:K301" si="119">F302</f>
        <v>0</v>
      </c>
      <c r="G301" s="204">
        <f t="shared" si="119"/>
        <v>0</v>
      </c>
      <c r="H301" s="204">
        <f t="shared" si="119"/>
        <v>0</v>
      </c>
      <c r="I301" s="204"/>
      <c r="J301" s="204">
        <f t="shared" si="119"/>
        <v>0</v>
      </c>
      <c r="K301" s="204">
        <f t="shared" si="119"/>
        <v>180</v>
      </c>
      <c r="L301" s="189" t="e">
        <f t="shared" si="112"/>
        <v>#DIV/0!</v>
      </c>
      <c r="M301" s="189" t="e">
        <f t="shared" si="113"/>
        <v>#DIV/0!</v>
      </c>
    </row>
    <row r="302" spans="1:18" x14ac:dyDescent="0.25">
      <c r="A302" s="270">
        <v>3211</v>
      </c>
      <c r="B302" s="271"/>
      <c r="C302" s="272"/>
      <c r="D302" s="211" t="s">
        <v>79</v>
      </c>
      <c r="E302" s="113">
        <v>0</v>
      </c>
      <c r="F302" s="113"/>
      <c r="G302" s="113"/>
      <c r="H302" s="113"/>
      <c r="I302" s="113"/>
      <c r="J302" s="113"/>
      <c r="K302" s="113">
        <v>180</v>
      </c>
      <c r="L302" s="189" t="e">
        <f t="shared" si="112"/>
        <v>#DIV/0!</v>
      </c>
      <c r="M302" s="189" t="e">
        <f t="shared" si="113"/>
        <v>#DIV/0!</v>
      </c>
      <c r="O302" s="27"/>
      <c r="P302" s="27"/>
      <c r="R302" s="27"/>
    </row>
    <row r="303" spans="1:18" s="27" customFormat="1" x14ac:dyDescent="0.25">
      <c r="A303" s="273">
        <v>323</v>
      </c>
      <c r="B303" s="287"/>
      <c r="C303" s="288"/>
      <c r="D303" s="203" t="s">
        <v>84</v>
      </c>
      <c r="E303" s="204">
        <f>E304+E305</f>
        <v>7947.5</v>
      </c>
      <c r="F303" s="204">
        <f t="shared" ref="F303:K303" si="120">F304+F305</f>
        <v>100000</v>
      </c>
      <c r="G303" s="204">
        <f t="shared" si="120"/>
        <v>13272.280841462605</v>
      </c>
      <c r="H303" s="204">
        <f t="shared" si="120"/>
        <v>6600</v>
      </c>
      <c r="I303" s="204">
        <f t="shared" si="120"/>
        <v>9625</v>
      </c>
      <c r="J303" s="204">
        <f t="shared" si="120"/>
        <v>0</v>
      </c>
      <c r="K303" s="204">
        <f t="shared" si="120"/>
        <v>6804</v>
      </c>
      <c r="L303" s="189">
        <f t="shared" si="112"/>
        <v>85.611827618748038</v>
      </c>
      <c r="M303" s="189">
        <f t="shared" si="113"/>
        <v>70.690909090909088</v>
      </c>
      <c r="O303"/>
      <c r="P303"/>
      <c r="R303"/>
    </row>
    <row r="304" spans="1:18" x14ac:dyDescent="0.25">
      <c r="A304" s="270">
        <v>3231</v>
      </c>
      <c r="B304" s="271"/>
      <c r="C304" s="272"/>
      <c r="D304" s="211" t="s">
        <v>126</v>
      </c>
      <c r="E304" s="113">
        <v>7947.5</v>
      </c>
      <c r="F304" s="113">
        <v>100000</v>
      </c>
      <c r="G304" s="113">
        <f>F304/7.5345</f>
        <v>13272.280841462605</v>
      </c>
      <c r="H304" s="113">
        <v>6600</v>
      </c>
      <c r="I304" s="113">
        <v>9625</v>
      </c>
      <c r="J304" s="113"/>
      <c r="K304" s="113">
        <v>6804</v>
      </c>
      <c r="L304" s="189">
        <f t="shared" si="112"/>
        <v>85.611827618748038</v>
      </c>
      <c r="M304" s="189">
        <f t="shared" si="113"/>
        <v>70.690909090909088</v>
      </c>
      <c r="O304" s="27"/>
      <c r="P304" s="27"/>
      <c r="R304" s="27"/>
    </row>
    <row r="305" spans="1:18" x14ac:dyDescent="0.25">
      <c r="A305" s="270">
        <v>3239</v>
      </c>
      <c r="B305" s="271"/>
      <c r="C305" s="272"/>
      <c r="D305" s="211" t="s">
        <v>105</v>
      </c>
      <c r="E305" s="113"/>
      <c r="F305" s="113"/>
      <c r="G305" s="113"/>
      <c r="H305" s="113"/>
      <c r="I305" s="113"/>
      <c r="J305" s="113"/>
      <c r="K305" s="113"/>
      <c r="L305" s="189" t="e">
        <f t="shared" si="112"/>
        <v>#DIV/0!</v>
      </c>
      <c r="M305" s="189" t="e">
        <f t="shared" si="113"/>
        <v>#DIV/0!</v>
      </c>
    </row>
    <row r="306" spans="1:18" s="27" customFormat="1" ht="25.5" x14ac:dyDescent="0.25">
      <c r="A306" s="273">
        <v>329</v>
      </c>
      <c r="B306" s="287"/>
      <c r="C306" s="288"/>
      <c r="D306" s="203" t="s">
        <v>74</v>
      </c>
      <c r="E306" s="204">
        <f>E307+E308</f>
        <v>5918</v>
      </c>
      <c r="F306" s="204">
        <f t="shared" ref="F306:K306" si="121">F307+F308</f>
        <v>20000</v>
      </c>
      <c r="G306" s="204">
        <f t="shared" si="121"/>
        <v>2654.4561682925209</v>
      </c>
      <c r="H306" s="204">
        <f t="shared" si="121"/>
        <v>2650</v>
      </c>
      <c r="I306" s="204">
        <f t="shared" si="121"/>
        <v>9425</v>
      </c>
      <c r="J306" s="204">
        <f t="shared" si="121"/>
        <v>0</v>
      </c>
      <c r="K306" s="204">
        <f t="shared" si="121"/>
        <v>5693</v>
      </c>
      <c r="L306" s="189">
        <f t="shared" si="112"/>
        <v>96.198039878337269</v>
      </c>
      <c r="M306" s="189">
        <f t="shared" si="113"/>
        <v>60.403183023872678</v>
      </c>
      <c r="O306"/>
      <c r="P306"/>
      <c r="R306"/>
    </row>
    <row r="307" spans="1:18" x14ac:dyDescent="0.25">
      <c r="A307" s="270">
        <v>3293</v>
      </c>
      <c r="B307" s="271"/>
      <c r="C307" s="272"/>
      <c r="D307" s="211" t="s">
        <v>114</v>
      </c>
      <c r="E307" s="113"/>
      <c r="F307" s="113"/>
      <c r="G307" s="113"/>
      <c r="H307" s="113"/>
      <c r="I307" s="113"/>
      <c r="J307" s="113">
        <f>H307</f>
        <v>0</v>
      </c>
      <c r="K307" s="113">
        <f>H307</f>
        <v>0</v>
      </c>
      <c r="L307" s="189" t="e">
        <f t="shared" si="112"/>
        <v>#DIV/0!</v>
      </c>
      <c r="M307" s="189" t="e">
        <f t="shared" si="113"/>
        <v>#DIV/0!</v>
      </c>
      <c r="O307" s="27"/>
      <c r="P307" s="27"/>
      <c r="R307" s="27"/>
    </row>
    <row r="308" spans="1:18" ht="25.5" x14ac:dyDescent="0.25">
      <c r="A308" s="270">
        <v>3299</v>
      </c>
      <c r="B308" s="271"/>
      <c r="C308" s="272"/>
      <c r="D308" s="211" t="s">
        <v>74</v>
      </c>
      <c r="E308" s="113">
        <v>5918</v>
      </c>
      <c r="F308" s="113">
        <v>20000</v>
      </c>
      <c r="G308" s="113">
        <f>F308/7.5345</f>
        <v>2654.4561682925209</v>
      </c>
      <c r="H308" s="113">
        <v>2650</v>
      </c>
      <c r="I308" s="113">
        <v>9425</v>
      </c>
      <c r="J308" s="113"/>
      <c r="K308" s="113">
        <v>5693</v>
      </c>
      <c r="L308" s="189">
        <f t="shared" si="112"/>
        <v>96.198039878337269</v>
      </c>
      <c r="M308" s="189">
        <f t="shared" si="113"/>
        <v>60.403183023872678</v>
      </c>
    </row>
    <row r="309" spans="1:18" ht="38.25" x14ac:dyDescent="0.25">
      <c r="A309" s="292" t="s">
        <v>184</v>
      </c>
      <c r="B309" s="293"/>
      <c r="C309" s="294"/>
      <c r="D309" s="201" t="s">
        <v>224</v>
      </c>
      <c r="E309" s="202">
        <f>E310</f>
        <v>0</v>
      </c>
      <c r="F309" s="202">
        <f t="shared" ref="F309:K311" si="122">F310</f>
        <v>0</v>
      </c>
      <c r="G309" s="202">
        <f t="shared" si="122"/>
        <v>0</v>
      </c>
      <c r="H309" s="202">
        <f t="shared" si="122"/>
        <v>0</v>
      </c>
      <c r="I309" s="202">
        <f t="shared" si="122"/>
        <v>0</v>
      </c>
      <c r="J309" s="202">
        <f>J310</f>
        <v>0</v>
      </c>
      <c r="K309" s="202">
        <f t="shared" si="122"/>
        <v>0</v>
      </c>
      <c r="L309" s="189" t="e">
        <f t="shared" si="112"/>
        <v>#DIV/0!</v>
      </c>
      <c r="M309" s="189" t="e">
        <f t="shared" si="113"/>
        <v>#DIV/0!</v>
      </c>
    </row>
    <row r="310" spans="1:18" x14ac:dyDescent="0.25">
      <c r="A310" s="295">
        <v>3</v>
      </c>
      <c r="B310" s="296"/>
      <c r="C310" s="297"/>
      <c r="D310" s="203" t="s">
        <v>14</v>
      </c>
      <c r="E310" s="204">
        <f>E311</f>
        <v>0</v>
      </c>
      <c r="F310" s="204">
        <f t="shared" si="122"/>
        <v>0</v>
      </c>
      <c r="G310" s="204">
        <f t="shared" si="122"/>
        <v>0</v>
      </c>
      <c r="H310" s="204">
        <f t="shared" si="122"/>
        <v>0</v>
      </c>
      <c r="I310" s="204">
        <f t="shared" si="122"/>
        <v>0</v>
      </c>
      <c r="J310" s="204">
        <f t="shared" si="122"/>
        <v>0</v>
      </c>
      <c r="K310" s="204">
        <f t="shared" si="122"/>
        <v>0</v>
      </c>
      <c r="L310" s="189" t="e">
        <f t="shared" si="112"/>
        <v>#DIV/0!</v>
      </c>
      <c r="M310" s="189" t="e">
        <f t="shared" si="113"/>
        <v>#DIV/0!</v>
      </c>
    </row>
    <row r="311" spans="1:18" x14ac:dyDescent="0.25">
      <c r="A311" s="273">
        <v>32</v>
      </c>
      <c r="B311" s="287"/>
      <c r="C311" s="288"/>
      <c r="D311" s="203" t="s">
        <v>25</v>
      </c>
      <c r="E311" s="204">
        <f>E313</f>
        <v>0</v>
      </c>
      <c r="F311" s="204">
        <f>F312</f>
        <v>0</v>
      </c>
      <c r="G311" s="204">
        <f t="shared" si="122"/>
        <v>0</v>
      </c>
      <c r="H311" s="204">
        <f t="shared" si="122"/>
        <v>0</v>
      </c>
      <c r="I311" s="204">
        <f t="shared" si="122"/>
        <v>0</v>
      </c>
      <c r="J311" s="204">
        <f t="shared" si="122"/>
        <v>0</v>
      </c>
      <c r="K311" s="204">
        <f t="shared" si="122"/>
        <v>0</v>
      </c>
      <c r="L311" s="189" t="e">
        <f t="shared" si="112"/>
        <v>#DIV/0!</v>
      </c>
      <c r="M311" s="189" t="e">
        <f t="shared" si="113"/>
        <v>#DIV/0!</v>
      </c>
    </row>
    <row r="312" spans="1:18" x14ac:dyDescent="0.25">
      <c r="A312" s="273">
        <v>322</v>
      </c>
      <c r="B312" s="287"/>
      <c r="C312" s="288"/>
      <c r="D312" s="203" t="s">
        <v>71</v>
      </c>
      <c r="E312" s="204">
        <f>E313</f>
        <v>0</v>
      </c>
      <c r="F312" s="204">
        <f>F313</f>
        <v>0</v>
      </c>
      <c r="G312" s="204">
        <f t="shared" ref="G312:H312" si="123">G313</f>
        <v>0</v>
      </c>
      <c r="H312" s="204">
        <f t="shared" si="123"/>
        <v>0</v>
      </c>
      <c r="I312" s="204">
        <f>I313+I314</f>
        <v>0</v>
      </c>
      <c r="J312" s="204">
        <f t="shared" ref="J312:K312" si="124">J313+J314</f>
        <v>0</v>
      </c>
      <c r="K312" s="204">
        <f t="shared" si="124"/>
        <v>0</v>
      </c>
      <c r="L312" s="189" t="e">
        <f t="shared" si="112"/>
        <v>#DIV/0!</v>
      </c>
      <c r="M312" s="189" t="e">
        <f t="shared" si="113"/>
        <v>#DIV/0!</v>
      </c>
    </row>
    <row r="313" spans="1:18" ht="24.75" customHeight="1" x14ac:dyDescent="0.25">
      <c r="A313" s="270">
        <v>3221</v>
      </c>
      <c r="B313" s="271"/>
      <c r="C313" s="272"/>
      <c r="D313" s="211" t="s">
        <v>123</v>
      </c>
      <c r="E313" s="113">
        <v>0</v>
      </c>
      <c r="F313" s="113"/>
      <c r="G313" s="113"/>
      <c r="H313" s="113"/>
      <c r="I313" s="113">
        <v>0</v>
      </c>
      <c r="J313" s="113">
        <v>0</v>
      </c>
      <c r="K313" s="113">
        <v>0</v>
      </c>
      <c r="L313" s="189" t="e">
        <f t="shared" si="112"/>
        <v>#DIV/0!</v>
      </c>
      <c r="M313" s="189" t="e">
        <f t="shared" si="113"/>
        <v>#DIV/0!</v>
      </c>
    </row>
    <row r="314" spans="1:18" ht="15" customHeight="1" x14ac:dyDescent="0.25">
      <c r="A314" s="270">
        <v>3225</v>
      </c>
      <c r="B314" s="271"/>
      <c r="C314" s="272"/>
      <c r="D314" s="211" t="s">
        <v>72</v>
      </c>
      <c r="E314" s="113"/>
      <c r="F314" s="113"/>
      <c r="G314" s="113"/>
      <c r="H314" s="113"/>
      <c r="I314" s="113">
        <v>0</v>
      </c>
      <c r="J314" s="113">
        <v>0</v>
      </c>
      <c r="K314" s="113">
        <v>0</v>
      </c>
      <c r="L314" s="189" t="e">
        <f t="shared" si="112"/>
        <v>#DIV/0!</v>
      </c>
      <c r="M314" s="189" t="e">
        <f t="shared" si="113"/>
        <v>#DIV/0!</v>
      </c>
    </row>
    <row r="315" spans="1:18" s="27" customFormat="1" ht="25.5" x14ac:dyDescent="0.25">
      <c r="A315" s="292" t="s">
        <v>373</v>
      </c>
      <c r="B315" s="293"/>
      <c r="C315" s="294"/>
      <c r="D315" s="201" t="s">
        <v>177</v>
      </c>
      <c r="E315" s="202">
        <f t="shared" ref="E315:K324" si="125">E316</f>
        <v>0</v>
      </c>
      <c r="F315" s="202">
        <f t="shared" si="125"/>
        <v>0</v>
      </c>
      <c r="G315" s="202">
        <f t="shared" si="125"/>
        <v>0</v>
      </c>
      <c r="H315" s="202">
        <f t="shared" si="125"/>
        <v>0</v>
      </c>
      <c r="I315" s="202">
        <f>I316</f>
        <v>1000</v>
      </c>
      <c r="J315" s="202">
        <f t="shared" si="125"/>
        <v>0</v>
      </c>
      <c r="K315" s="202">
        <f t="shared" si="125"/>
        <v>1000</v>
      </c>
      <c r="L315" s="189" t="e">
        <f t="shared" si="112"/>
        <v>#DIV/0!</v>
      </c>
      <c r="M315" s="189">
        <f t="shared" si="113"/>
        <v>100</v>
      </c>
      <c r="N315" s="230">
        <f>K315+K326+K350+K386+K409+K437+K480+K649+K763+K774+K709</f>
        <v>2618757.8600000003</v>
      </c>
      <c r="O315"/>
      <c r="P315"/>
      <c r="R315"/>
    </row>
    <row r="316" spans="1:18" s="27" customFormat="1" x14ac:dyDescent="0.25">
      <c r="A316" s="301">
        <v>3</v>
      </c>
      <c r="B316" s="302"/>
      <c r="C316" s="303"/>
      <c r="D316" s="214" t="s">
        <v>14</v>
      </c>
      <c r="E316" s="215">
        <f t="shared" si="125"/>
        <v>0</v>
      </c>
      <c r="F316" s="215">
        <f t="shared" si="125"/>
        <v>0</v>
      </c>
      <c r="G316" s="215">
        <f t="shared" si="125"/>
        <v>0</v>
      </c>
      <c r="H316" s="215">
        <f t="shared" si="125"/>
        <v>0</v>
      </c>
      <c r="I316" s="215">
        <f>I317</f>
        <v>1000</v>
      </c>
      <c r="J316" s="215">
        <f t="shared" si="125"/>
        <v>0</v>
      </c>
      <c r="K316" s="215">
        <f t="shared" si="125"/>
        <v>1000</v>
      </c>
      <c r="L316" s="189" t="e">
        <f t="shared" si="112"/>
        <v>#DIV/0!</v>
      </c>
      <c r="M316" s="189">
        <f t="shared" si="113"/>
        <v>100</v>
      </c>
    </row>
    <row r="317" spans="1:18" s="27" customFormat="1" x14ac:dyDescent="0.25">
      <c r="A317" s="298">
        <v>32</v>
      </c>
      <c r="B317" s="299"/>
      <c r="C317" s="300"/>
      <c r="D317" s="214" t="s">
        <v>25</v>
      </c>
      <c r="E317" s="215">
        <f>E324</f>
        <v>0</v>
      </c>
      <c r="F317" s="215">
        <f>F324</f>
        <v>0</v>
      </c>
      <c r="G317" s="215">
        <f>G324</f>
        <v>0</v>
      </c>
      <c r="H317" s="215">
        <f>H324</f>
        <v>0</v>
      </c>
      <c r="I317" s="215">
        <f>I318+I322+I324</f>
        <v>1000</v>
      </c>
      <c r="J317" s="215">
        <f>J324</f>
        <v>0</v>
      </c>
      <c r="K317" s="215">
        <f>K318+K322+K324</f>
        <v>1000</v>
      </c>
      <c r="L317" s="189" t="e">
        <f t="shared" si="112"/>
        <v>#DIV/0!</v>
      </c>
      <c r="M317" s="189">
        <f t="shared" si="113"/>
        <v>100</v>
      </c>
    </row>
    <row r="318" spans="1:18" s="27" customFormat="1" x14ac:dyDescent="0.25">
      <c r="A318" s="298">
        <v>322</v>
      </c>
      <c r="B318" s="299"/>
      <c r="C318" s="300"/>
      <c r="D318" s="214" t="s">
        <v>71</v>
      </c>
      <c r="E318" s="215"/>
      <c r="F318" s="215"/>
      <c r="G318" s="215"/>
      <c r="H318" s="215"/>
      <c r="I318" s="215">
        <f>I319+I320+I321</f>
        <v>502.6</v>
      </c>
      <c r="J318" s="215"/>
      <c r="K318" s="215">
        <f>K319+K320+K321</f>
        <v>502.6</v>
      </c>
      <c r="L318" s="189" t="e">
        <f t="shared" si="112"/>
        <v>#DIV/0!</v>
      </c>
      <c r="M318" s="189">
        <f t="shared" si="113"/>
        <v>100</v>
      </c>
    </row>
    <row r="319" spans="1:18" s="27" customFormat="1" ht="25.5" x14ac:dyDescent="0.25">
      <c r="A319" s="278">
        <v>3221</v>
      </c>
      <c r="B319" s="279"/>
      <c r="C319" s="280"/>
      <c r="D319" s="216" t="s">
        <v>123</v>
      </c>
      <c r="E319" s="217"/>
      <c r="F319" s="217"/>
      <c r="G319" s="217"/>
      <c r="H319" s="217"/>
      <c r="I319" s="217">
        <v>1.55</v>
      </c>
      <c r="J319" s="217"/>
      <c r="K319" s="217">
        <v>1.55</v>
      </c>
      <c r="L319" s="189" t="e">
        <f t="shared" si="112"/>
        <v>#DIV/0!</v>
      </c>
      <c r="M319" s="189">
        <f t="shared" si="113"/>
        <v>100</v>
      </c>
    </row>
    <row r="320" spans="1:18" s="27" customFormat="1" x14ac:dyDescent="0.25">
      <c r="A320" s="278">
        <v>3222</v>
      </c>
      <c r="B320" s="279"/>
      <c r="C320" s="280"/>
      <c r="D320" s="216" t="s">
        <v>83</v>
      </c>
      <c r="E320" s="217"/>
      <c r="F320" s="217"/>
      <c r="G320" s="217"/>
      <c r="H320" s="217"/>
      <c r="I320" s="217">
        <v>9.39</v>
      </c>
      <c r="J320" s="217"/>
      <c r="K320" s="217">
        <v>9.39</v>
      </c>
      <c r="L320" s="189" t="e">
        <f t="shared" si="112"/>
        <v>#DIV/0!</v>
      </c>
      <c r="M320" s="189">
        <f t="shared" si="113"/>
        <v>100</v>
      </c>
    </row>
    <row r="321" spans="1:18" s="27" customFormat="1" x14ac:dyDescent="0.25">
      <c r="A321" s="278">
        <v>3225</v>
      </c>
      <c r="B321" s="279"/>
      <c r="C321" s="280"/>
      <c r="D321" s="216" t="s">
        <v>72</v>
      </c>
      <c r="E321" s="217"/>
      <c r="F321" s="217"/>
      <c r="G321" s="217"/>
      <c r="H321" s="217"/>
      <c r="I321" s="217">
        <v>491.66</v>
      </c>
      <c r="J321" s="217"/>
      <c r="K321" s="217">
        <v>491.66</v>
      </c>
      <c r="L321" s="189" t="e">
        <f t="shared" si="112"/>
        <v>#DIV/0!</v>
      </c>
      <c r="M321" s="189">
        <f t="shared" si="113"/>
        <v>100</v>
      </c>
    </row>
    <row r="322" spans="1:18" s="27" customFormat="1" ht="25.5" x14ac:dyDescent="0.25">
      <c r="A322" s="298">
        <v>329</v>
      </c>
      <c r="B322" s="299"/>
      <c r="C322" s="300"/>
      <c r="D322" s="214" t="s">
        <v>74</v>
      </c>
      <c r="E322" s="215"/>
      <c r="F322" s="215"/>
      <c r="G322" s="215"/>
      <c r="H322" s="215"/>
      <c r="I322" s="215"/>
      <c r="J322" s="215"/>
      <c r="K322" s="215">
        <f>K323</f>
        <v>497.4</v>
      </c>
      <c r="L322" s="189" t="e">
        <f t="shared" si="112"/>
        <v>#DIV/0!</v>
      </c>
      <c r="M322" s="189" t="e">
        <f t="shared" si="113"/>
        <v>#DIV/0!</v>
      </c>
    </row>
    <row r="323" spans="1:18" s="27" customFormat="1" ht="25.5" x14ac:dyDescent="0.25">
      <c r="A323" s="220">
        <v>3299</v>
      </c>
      <c r="B323" s="221"/>
      <c r="C323" s="222"/>
      <c r="D323" s="216" t="s">
        <v>74</v>
      </c>
      <c r="E323" s="217"/>
      <c r="F323" s="217"/>
      <c r="G323" s="217"/>
      <c r="H323" s="217"/>
      <c r="I323" s="217"/>
      <c r="J323" s="217"/>
      <c r="K323" s="217">
        <v>497.4</v>
      </c>
      <c r="L323" s="189" t="e">
        <f t="shared" si="112"/>
        <v>#DIV/0!</v>
      </c>
      <c r="M323" s="189" t="e">
        <f t="shared" si="113"/>
        <v>#DIV/0!</v>
      </c>
    </row>
    <row r="324" spans="1:18" s="27" customFormat="1" x14ac:dyDescent="0.25">
      <c r="A324" s="298">
        <v>323</v>
      </c>
      <c r="B324" s="299"/>
      <c r="C324" s="300"/>
      <c r="D324" s="214" t="s">
        <v>84</v>
      </c>
      <c r="E324" s="215">
        <f t="shared" si="125"/>
        <v>0</v>
      </c>
      <c r="F324" s="215">
        <f t="shared" si="125"/>
        <v>0</v>
      </c>
      <c r="G324" s="215">
        <f t="shared" si="125"/>
        <v>0</v>
      </c>
      <c r="H324" s="215">
        <f t="shared" si="125"/>
        <v>0</v>
      </c>
      <c r="I324" s="215">
        <f>I325</f>
        <v>497.4</v>
      </c>
      <c r="J324" s="215">
        <f t="shared" si="125"/>
        <v>0</v>
      </c>
      <c r="K324" s="215">
        <f t="shared" si="125"/>
        <v>0</v>
      </c>
      <c r="L324" s="189" t="e">
        <f t="shared" si="112"/>
        <v>#DIV/0!</v>
      </c>
      <c r="M324" s="189">
        <f t="shared" si="113"/>
        <v>0</v>
      </c>
    </row>
    <row r="325" spans="1:18" x14ac:dyDescent="0.25">
      <c r="A325" s="278">
        <v>3237</v>
      </c>
      <c r="B325" s="279"/>
      <c r="C325" s="280"/>
      <c r="D325" s="216" t="s">
        <v>85</v>
      </c>
      <c r="E325" s="217"/>
      <c r="F325" s="217"/>
      <c r="G325" s="217"/>
      <c r="H325" s="217"/>
      <c r="I325" s="217">
        <v>497.4</v>
      </c>
      <c r="J325" s="217"/>
      <c r="K325" s="217"/>
      <c r="L325" s="189" t="e">
        <f t="shared" si="112"/>
        <v>#DIV/0!</v>
      </c>
      <c r="M325" s="189">
        <f t="shared" si="113"/>
        <v>0</v>
      </c>
      <c r="O325" s="27"/>
      <c r="P325" s="27"/>
      <c r="R325" s="27"/>
    </row>
    <row r="326" spans="1:18" s="27" customFormat="1" ht="27" customHeight="1" x14ac:dyDescent="0.25">
      <c r="A326" s="292" t="s">
        <v>374</v>
      </c>
      <c r="B326" s="293"/>
      <c r="C326" s="294"/>
      <c r="D326" s="201" t="s">
        <v>179</v>
      </c>
      <c r="E326" s="202">
        <f>E327</f>
        <v>7196.41</v>
      </c>
      <c r="F326" s="202">
        <f t="shared" ref="F326:K326" si="126">F327</f>
        <v>162000</v>
      </c>
      <c r="G326" s="202">
        <f t="shared" si="126"/>
        <v>21501.09496316942</v>
      </c>
      <c r="H326" s="202">
        <f t="shared" si="126"/>
        <v>10900</v>
      </c>
      <c r="I326" s="202">
        <f>I327</f>
        <v>5890</v>
      </c>
      <c r="J326" s="202">
        <f t="shared" si="126"/>
        <v>0</v>
      </c>
      <c r="K326" s="202">
        <f t="shared" si="126"/>
        <v>1854.09</v>
      </c>
      <c r="L326" s="189">
        <f t="shared" si="112"/>
        <v>25.764096264665298</v>
      </c>
      <c r="M326" s="189">
        <f t="shared" si="113"/>
        <v>31.478607809847198</v>
      </c>
      <c r="O326"/>
      <c r="P326"/>
      <c r="R326"/>
    </row>
    <row r="327" spans="1:18" s="27" customFormat="1" x14ac:dyDescent="0.25">
      <c r="A327" s="295">
        <v>3</v>
      </c>
      <c r="B327" s="296"/>
      <c r="C327" s="297"/>
      <c r="D327" s="203" t="s">
        <v>14</v>
      </c>
      <c r="E327" s="204">
        <f>E328+E331+E345</f>
        <v>7196.41</v>
      </c>
      <c r="F327" s="204">
        <f>F328+F331+F345</f>
        <v>162000</v>
      </c>
      <c r="G327" s="204">
        <f>G328+G331+G345</f>
        <v>21501.09496316942</v>
      </c>
      <c r="H327" s="204">
        <f>H328+H331+H346</f>
        <v>10900</v>
      </c>
      <c r="I327" s="204">
        <f>I328+I331+I346</f>
        <v>5890</v>
      </c>
      <c r="J327" s="204">
        <f t="shared" ref="J327" si="127">J328+J331+J346+J351</f>
        <v>0</v>
      </c>
      <c r="K327" s="204">
        <f>K328+K331+K346</f>
        <v>1854.09</v>
      </c>
      <c r="L327" s="189">
        <f t="shared" si="112"/>
        <v>25.764096264665298</v>
      </c>
      <c r="M327" s="189">
        <f t="shared" si="113"/>
        <v>31.478607809847198</v>
      </c>
    </row>
    <row r="328" spans="1:18" s="27" customFormat="1" x14ac:dyDescent="0.25">
      <c r="A328" s="273">
        <v>31</v>
      </c>
      <c r="B328" s="287"/>
      <c r="C328" s="288"/>
      <c r="D328" s="203" t="s">
        <v>15</v>
      </c>
      <c r="E328" s="204">
        <f>E329</f>
        <v>0</v>
      </c>
      <c r="F328" s="204">
        <f t="shared" ref="F328:K329" si="128">F329</f>
        <v>0</v>
      </c>
      <c r="G328" s="204">
        <f t="shared" si="128"/>
        <v>0</v>
      </c>
      <c r="H328" s="204">
        <f t="shared" si="128"/>
        <v>0</v>
      </c>
      <c r="I328" s="204"/>
      <c r="J328" s="204">
        <f t="shared" si="128"/>
        <v>0</v>
      </c>
      <c r="K328" s="204">
        <f t="shared" si="128"/>
        <v>0</v>
      </c>
      <c r="L328" s="189" t="e">
        <f t="shared" si="112"/>
        <v>#DIV/0!</v>
      </c>
      <c r="M328" s="189" t="e">
        <f t="shared" si="113"/>
        <v>#DIV/0!</v>
      </c>
    </row>
    <row r="329" spans="1:18" s="27" customFormat="1" x14ac:dyDescent="0.25">
      <c r="A329" s="273">
        <v>312</v>
      </c>
      <c r="B329" s="287"/>
      <c r="C329" s="288"/>
      <c r="D329" s="203" t="s">
        <v>150</v>
      </c>
      <c r="E329" s="204">
        <f>E330</f>
        <v>0</v>
      </c>
      <c r="F329" s="204">
        <f t="shared" si="128"/>
        <v>0</v>
      </c>
      <c r="G329" s="204">
        <f t="shared" si="128"/>
        <v>0</v>
      </c>
      <c r="H329" s="204">
        <f t="shared" si="128"/>
        <v>0</v>
      </c>
      <c r="I329" s="204"/>
      <c r="J329" s="204">
        <f t="shared" si="128"/>
        <v>0</v>
      </c>
      <c r="K329" s="204">
        <f t="shared" si="128"/>
        <v>0</v>
      </c>
      <c r="L329" s="189" t="e">
        <f t="shared" si="112"/>
        <v>#DIV/0!</v>
      </c>
      <c r="M329" s="189" t="e">
        <f t="shared" si="113"/>
        <v>#DIV/0!</v>
      </c>
    </row>
    <row r="330" spans="1:18" x14ac:dyDescent="0.25">
      <c r="A330" s="270">
        <v>3121</v>
      </c>
      <c r="B330" s="271"/>
      <c r="C330" s="272"/>
      <c r="D330" s="211" t="s">
        <v>65</v>
      </c>
      <c r="E330" s="113"/>
      <c r="F330" s="113"/>
      <c r="G330" s="113"/>
      <c r="H330" s="113"/>
      <c r="I330" s="113"/>
      <c r="J330" s="113"/>
      <c r="K330" s="113"/>
      <c r="L330" s="189" t="e">
        <f t="shared" si="112"/>
        <v>#DIV/0!</v>
      </c>
      <c r="M330" s="189" t="e">
        <f t="shared" si="113"/>
        <v>#DIV/0!</v>
      </c>
      <c r="O330" s="27"/>
      <c r="P330" s="27"/>
      <c r="R330" s="27"/>
    </row>
    <row r="331" spans="1:18" s="27" customFormat="1" x14ac:dyDescent="0.25">
      <c r="A331" s="273">
        <v>32</v>
      </c>
      <c r="B331" s="287"/>
      <c r="C331" s="288"/>
      <c r="D331" s="203" t="s">
        <v>15</v>
      </c>
      <c r="E331" s="204">
        <f>E332+E336+E341</f>
        <v>5444.47</v>
      </c>
      <c r="F331" s="204">
        <f>F332+F336+F341+F334</f>
        <v>110000</v>
      </c>
      <c r="G331" s="204">
        <f>G332+G336+G341+G334</f>
        <v>14599.508925608865</v>
      </c>
      <c r="H331" s="204">
        <f t="shared" ref="H331:K331" si="129">H332+H336+H341</f>
        <v>7400</v>
      </c>
      <c r="I331" s="204">
        <f t="shared" si="129"/>
        <v>5890</v>
      </c>
      <c r="J331" s="204">
        <f t="shared" si="129"/>
        <v>0</v>
      </c>
      <c r="K331" s="204">
        <f t="shared" si="129"/>
        <v>1854.09</v>
      </c>
      <c r="L331" s="189">
        <f t="shared" si="112"/>
        <v>34.054554437805692</v>
      </c>
      <c r="M331" s="189">
        <f t="shared" si="113"/>
        <v>31.478607809847198</v>
      </c>
      <c r="O331"/>
      <c r="P331"/>
      <c r="R331"/>
    </row>
    <row r="332" spans="1:18" s="27" customFormat="1" x14ac:dyDescent="0.25">
      <c r="A332" s="273">
        <v>321</v>
      </c>
      <c r="B332" s="287"/>
      <c r="C332" s="288"/>
      <c r="D332" s="203" t="s">
        <v>69</v>
      </c>
      <c r="E332" s="204">
        <f>E333</f>
        <v>0</v>
      </c>
      <c r="F332" s="204">
        <f t="shared" ref="F332:K332" si="130">F333</f>
        <v>0</v>
      </c>
      <c r="G332" s="204">
        <f t="shared" si="130"/>
        <v>0</v>
      </c>
      <c r="H332" s="204">
        <f t="shared" si="130"/>
        <v>0</v>
      </c>
      <c r="I332" s="204"/>
      <c r="J332" s="204">
        <f t="shared" si="130"/>
        <v>0</v>
      </c>
      <c r="K332" s="204">
        <f t="shared" si="130"/>
        <v>0</v>
      </c>
      <c r="L332" s="189" t="e">
        <f t="shared" si="112"/>
        <v>#DIV/0!</v>
      </c>
      <c r="M332" s="189" t="e">
        <f t="shared" si="113"/>
        <v>#DIV/0!</v>
      </c>
    </row>
    <row r="333" spans="1:18" x14ac:dyDescent="0.25">
      <c r="A333" s="270">
        <v>3211</v>
      </c>
      <c r="B333" s="271"/>
      <c r="C333" s="272"/>
      <c r="D333" s="211" t="s">
        <v>79</v>
      </c>
      <c r="E333" s="113"/>
      <c r="F333" s="113">
        <v>0</v>
      </c>
      <c r="G333" s="113">
        <f>F333/7.5345</f>
        <v>0</v>
      </c>
      <c r="H333" s="113"/>
      <c r="I333" s="113"/>
      <c r="J333" s="113"/>
      <c r="K333" s="113"/>
      <c r="L333" s="189" t="e">
        <f t="shared" si="112"/>
        <v>#DIV/0!</v>
      </c>
      <c r="M333" s="189" t="e">
        <f t="shared" si="113"/>
        <v>#DIV/0!</v>
      </c>
      <c r="O333" s="27"/>
      <c r="P333" s="27"/>
      <c r="R333" s="27"/>
    </row>
    <row r="334" spans="1:18" x14ac:dyDescent="0.25">
      <c r="A334" s="273">
        <v>322</v>
      </c>
      <c r="B334" s="287"/>
      <c r="C334" s="288"/>
      <c r="D334" s="203" t="s">
        <v>71</v>
      </c>
      <c r="E334" s="204"/>
      <c r="F334" s="204">
        <f>F335</f>
        <v>10000</v>
      </c>
      <c r="G334" s="204">
        <f>G335</f>
        <v>1327.2280841462605</v>
      </c>
      <c r="H334" s="204"/>
      <c r="I334" s="204"/>
      <c r="J334" s="204"/>
      <c r="K334" s="204"/>
      <c r="L334" s="189" t="e">
        <f t="shared" si="112"/>
        <v>#DIV/0!</v>
      </c>
      <c r="M334" s="189" t="e">
        <f t="shared" si="113"/>
        <v>#DIV/0!</v>
      </c>
    </row>
    <row r="335" spans="1:18" x14ac:dyDescent="0.25">
      <c r="A335" s="270">
        <v>3225</v>
      </c>
      <c r="B335" s="271"/>
      <c r="C335" s="272"/>
      <c r="D335" s="211" t="s">
        <v>72</v>
      </c>
      <c r="E335" s="113"/>
      <c r="F335" s="113">
        <v>10000</v>
      </c>
      <c r="G335" s="113">
        <f>F335/7.5345</f>
        <v>1327.2280841462605</v>
      </c>
      <c r="H335" s="113"/>
      <c r="I335" s="113"/>
      <c r="J335" s="113"/>
      <c r="K335" s="113"/>
      <c r="L335" s="189" t="e">
        <f t="shared" si="112"/>
        <v>#DIV/0!</v>
      </c>
      <c r="M335" s="189" t="e">
        <f t="shared" si="113"/>
        <v>#DIV/0!</v>
      </c>
    </row>
    <row r="336" spans="1:18" s="27" customFormat="1" x14ac:dyDescent="0.25">
      <c r="A336" s="273">
        <v>323</v>
      </c>
      <c r="B336" s="287"/>
      <c r="C336" s="288"/>
      <c r="D336" s="203" t="s">
        <v>84</v>
      </c>
      <c r="E336" s="204">
        <f>E338+E339+E340</f>
        <v>0</v>
      </c>
      <c r="F336" s="204">
        <f t="shared" ref="F336:K336" si="131">F338+F339+F340</f>
        <v>0</v>
      </c>
      <c r="G336" s="204">
        <f t="shared" si="131"/>
        <v>0</v>
      </c>
      <c r="H336" s="204">
        <f t="shared" si="131"/>
        <v>0</v>
      </c>
      <c r="I336" s="204">
        <f>I337+I338+I339+I340</f>
        <v>990</v>
      </c>
      <c r="J336" s="204">
        <f t="shared" si="131"/>
        <v>0</v>
      </c>
      <c r="K336" s="204">
        <f t="shared" si="131"/>
        <v>194.09</v>
      </c>
      <c r="L336" s="189" t="e">
        <f t="shared" si="112"/>
        <v>#DIV/0!</v>
      </c>
      <c r="M336" s="189">
        <f t="shared" si="113"/>
        <v>19.605050505050507</v>
      </c>
      <c r="O336"/>
      <c r="P336"/>
      <c r="R336"/>
    </row>
    <row r="337" spans="1:18" s="27" customFormat="1" x14ac:dyDescent="0.25">
      <c r="A337" s="278">
        <v>3231</v>
      </c>
      <c r="B337" s="279"/>
      <c r="C337" s="280"/>
      <c r="D337" s="216" t="s">
        <v>126</v>
      </c>
      <c r="E337" s="204"/>
      <c r="F337" s="204"/>
      <c r="G337" s="204"/>
      <c r="H337" s="204"/>
      <c r="I337" s="217">
        <v>600</v>
      </c>
      <c r="J337" s="204"/>
      <c r="K337" s="204"/>
      <c r="L337" s="189" t="e">
        <f t="shared" si="112"/>
        <v>#DIV/0!</v>
      </c>
      <c r="M337" s="189">
        <f t="shared" si="113"/>
        <v>0</v>
      </c>
      <c r="O337"/>
      <c r="P337"/>
      <c r="R337"/>
    </row>
    <row r="338" spans="1:18" x14ac:dyDescent="0.25">
      <c r="A338" s="270">
        <v>3236</v>
      </c>
      <c r="B338" s="271"/>
      <c r="C338" s="272"/>
      <c r="D338" s="211" t="s">
        <v>100</v>
      </c>
      <c r="E338" s="113"/>
      <c r="F338" s="113"/>
      <c r="G338" s="113"/>
      <c r="H338" s="113"/>
      <c r="I338" s="113"/>
      <c r="J338" s="113"/>
      <c r="K338" s="113"/>
      <c r="L338" s="189" t="e">
        <f t="shared" si="112"/>
        <v>#DIV/0!</v>
      </c>
      <c r="M338" s="189" t="e">
        <f t="shared" si="113"/>
        <v>#DIV/0!</v>
      </c>
      <c r="O338" s="27"/>
      <c r="P338" s="27"/>
      <c r="R338" s="27"/>
    </row>
    <row r="339" spans="1:18" x14ac:dyDescent="0.25">
      <c r="A339" s="270">
        <v>3237</v>
      </c>
      <c r="B339" s="271"/>
      <c r="C339" s="272"/>
      <c r="D339" s="211" t="s">
        <v>85</v>
      </c>
      <c r="E339" s="113"/>
      <c r="F339" s="113"/>
      <c r="G339" s="113"/>
      <c r="H339" s="113"/>
      <c r="I339" s="113">
        <v>390</v>
      </c>
      <c r="J339" s="113"/>
      <c r="K339" s="113">
        <v>194.09</v>
      </c>
      <c r="L339" s="189" t="e">
        <f t="shared" si="112"/>
        <v>#DIV/0!</v>
      </c>
      <c r="M339" s="189">
        <f t="shared" si="113"/>
        <v>49.766666666666673</v>
      </c>
    </row>
    <row r="340" spans="1:18" x14ac:dyDescent="0.25">
      <c r="A340" s="270">
        <v>3239</v>
      </c>
      <c r="B340" s="271"/>
      <c r="C340" s="272"/>
      <c r="D340" s="211" t="s">
        <v>105</v>
      </c>
      <c r="E340" s="113"/>
      <c r="F340" s="113"/>
      <c r="G340" s="113"/>
      <c r="H340" s="113"/>
      <c r="I340" s="113"/>
      <c r="J340" s="113"/>
      <c r="K340" s="113"/>
      <c r="L340" s="189" t="e">
        <f t="shared" si="112"/>
        <v>#DIV/0!</v>
      </c>
      <c r="M340" s="189" t="e">
        <f t="shared" si="113"/>
        <v>#DIV/0!</v>
      </c>
    </row>
    <row r="341" spans="1:18" s="27" customFormat="1" ht="25.5" x14ac:dyDescent="0.25">
      <c r="A341" s="273">
        <v>329</v>
      </c>
      <c r="B341" s="287"/>
      <c r="C341" s="288"/>
      <c r="D341" s="203" t="s">
        <v>74</v>
      </c>
      <c r="E341" s="204">
        <f>E342+E343+E344</f>
        <v>5444.47</v>
      </c>
      <c r="F341" s="204">
        <f>F342+F344+F343</f>
        <v>100000</v>
      </c>
      <c r="G341" s="204">
        <f>G342+G344+G343</f>
        <v>13272.280841462605</v>
      </c>
      <c r="H341" s="204">
        <f>SUM(H342:H344)</f>
        <v>7400</v>
      </c>
      <c r="I341" s="204">
        <f>SUM(I342:I344)</f>
        <v>4900</v>
      </c>
      <c r="J341" s="204">
        <f>SUM(J342:J344)</f>
        <v>0</v>
      </c>
      <c r="K341" s="204">
        <f>SUM(K342:K344)</f>
        <v>1660</v>
      </c>
      <c r="L341" s="189">
        <f t="shared" si="112"/>
        <v>30.489652803670513</v>
      </c>
      <c r="M341" s="189">
        <f t="shared" si="113"/>
        <v>33.877551020408163</v>
      </c>
      <c r="O341"/>
      <c r="P341"/>
      <c r="R341"/>
    </row>
    <row r="342" spans="1:18" s="27" customFormat="1" x14ac:dyDescent="0.25">
      <c r="A342" s="270">
        <v>3295</v>
      </c>
      <c r="B342" s="271"/>
      <c r="C342" s="272"/>
      <c r="D342" s="211" t="s">
        <v>73</v>
      </c>
      <c r="E342" s="113">
        <v>535.11</v>
      </c>
      <c r="F342" s="113">
        <v>30000</v>
      </c>
      <c r="G342" s="113">
        <f>F342/7.5345</f>
        <v>3981.6842524387812</v>
      </c>
      <c r="H342" s="113">
        <v>3500</v>
      </c>
      <c r="I342" s="113">
        <v>0</v>
      </c>
      <c r="J342" s="113"/>
      <c r="K342" s="113"/>
      <c r="L342" s="189">
        <f t="shared" si="112"/>
        <v>0</v>
      </c>
      <c r="M342" s="189" t="e">
        <f t="shared" si="113"/>
        <v>#DIV/0!</v>
      </c>
    </row>
    <row r="343" spans="1:18" s="27" customFormat="1" x14ac:dyDescent="0.25">
      <c r="A343" s="270">
        <v>3296</v>
      </c>
      <c r="B343" s="271"/>
      <c r="C343" s="272"/>
      <c r="D343" s="211" t="s">
        <v>75</v>
      </c>
      <c r="E343" s="217">
        <v>746.57</v>
      </c>
      <c r="F343" s="113">
        <v>60000</v>
      </c>
      <c r="G343" s="113">
        <f>F343/7.5345</f>
        <v>7963.3685048775624</v>
      </c>
      <c r="H343" s="113">
        <v>2500</v>
      </c>
      <c r="I343" s="113"/>
      <c r="J343" s="113"/>
      <c r="K343" s="113">
        <f t="shared" ref="K343" si="132">J343</f>
        <v>0</v>
      </c>
      <c r="L343" s="189">
        <f t="shared" si="112"/>
        <v>0</v>
      </c>
      <c r="M343" s="189" t="e">
        <f t="shared" si="113"/>
        <v>#DIV/0!</v>
      </c>
    </row>
    <row r="344" spans="1:18" ht="25.5" x14ac:dyDescent="0.25">
      <c r="A344" s="270">
        <v>3299</v>
      </c>
      <c r="B344" s="271"/>
      <c r="C344" s="272"/>
      <c r="D344" s="211" t="s">
        <v>74</v>
      </c>
      <c r="E344" s="113">
        <v>4162.79</v>
      </c>
      <c r="F344" s="113">
        <v>10000</v>
      </c>
      <c r="G344" s="113">
        <f>F344/7.5345</f>
        <v>1327.2280841462605</v>
      </c>
      <c r="H344" s="113">
        <v>1400</v>
      </c>
      <c r="I344" s="113">
        <v>4900</v>
      </c>
      <c r="J344" s="113"/>
      <c r="K344" s="113">
        <v>1660</v>
      </c>
      <c r="L344" s="189">
        <f t="shared" si="112"/>
        <v>39.877101655380166</v>
      </c>
      <c r="M344" s="189">
        <f t="shared" si="113"/>
        <v>33.877551020408163</v>
      </c>
      <c r="O344" s="27"/>
      <c r="P344" s="27"/>
      <c r="R344" s="27"/>
    </row>
    <row r="345" spans="1:18" x14ac:dyDescent="0.25">
      <c r="A345" s="273">
        <v>34</v>
      </c>
      <c r="B345" s="287"/>
      <c r="C345" s="288"/>
      <c r="D345" s="203" t="s">
        <v>76</v>
      </c>
      <c r="E345" s="215">
        <f>E346+E351</f>
        <v>1751.94</v>
      </c>
      <c r="F345" s="204">
        <f>F346</f>
        <v>52000</v>
      </c>
      <c r="G345" s="204">
        <f>G346</f>
        <v>6901.5860375605544</v>
      </c>
      <c r="H345" s="113"/>
      <c r="I345" s="113"/>
      <c r="J345" s="113"/>
      <c r="K345" s="113"/>
      <c r="L345" s="189">
        <f t="shared" si="112"/>
        <v>0</v>
      </c>
      <c r="M345" s="189" t="e">
        <f t="shared" si="113"/>
        <v>#DIV/0!</v>
      </c>
    </row>
    <row r="346" spans="1:18" x14ac:dyDescent="0.25">
      <c r="A346" s="273">
        <v>343</v>
      </c>
      <c r="B346" s="287"/>
      <c r="C346" s="288"/>
      <c r="D346" s="203" t="s">
        <v>77</v>
      </c>
      <c r="E346" s="215">
        <f>E347+E348</f>
        <v>413.79</v>
      </c>
      <c r="F346" s="204">
        <f>F347+F348</f>
        <v>52000</v>
      </c>
      <c r="G346" s="204">
        <f>G347+G348</f>
        <v>6901.5860375605544</v>
      </c>
      <c r="H346" s="204">
        <f>SUM(H347:H348)</f>
        <v>3500</v>
      </c>
      <c r="I346" s="204"/>
      <c r="J346" s="204">
        <f>SUM(J347:J348)</f>
        <v>0</v>
      </c>
      <c r="K346" s="204">
        <f>SUM(K347:K348)</f>
        <v>0</v>
      </c>
      <c r="L346" s="189">
        <f t="shared" si="112"/>
        <v>0</v>
      </c>
      <c r="M346" s="189" t="e">
        <f t="shared" si="113"/>
        <v>#DIV/0!</v>
      </c>
    </row>
    <row r="347" spans="1:18" ht="25.5" x14ac:dyDescent="0.25">
      <c r="A347" s="270">
        <v>3431</v>
      </c>
      <c r="B347" s="271"/>
      <c r="C347" s="272"/>
      <c r="D347" s="211" t="s">
        <v>107</v>
      </c>
      <c r="E347" s="113"/>
      <c r="F347" s="113"/>
      <c r="G347" s="113"/>
      <c r="H347" s="113"/>
      <c r="I347" s="113"/>
      <c r="J347" s="113"/>
      <c r="K347" s="113"/>
      <c r="L347" s="189" t="e">
        <f t="shared" si="112"/>
        <v>#DIV/0!</v>
      </c>
      <c r="M347" s="189" t="e">
        <f t="shared" si="113"/>
        <v>#DIV/0!</v>
      </c>
    </row>
    <row r="348" spans="1:18" x14ac:dyDescent="0.25">
      <c r="A348" s="270">
        <v>3433</v>
      </c>
      <c r="B348" s="271"/>
      <c r="C348" s="272"/>
      <c r="D348" s="211" t="s">
        <v>78</v>
      </c>
      <c r="E348" s="113">
        <v>413.79</v>
      </c>
      <c r="F348" s="113">
        <v>52000</v>
      </c>
      <c r="G348" s="113">
        <f>F348/7.5345</f>
        <v>6901.5860375605544</v>
      </c>
      <c r="H348" s="113">
        <v>3500</v>
      </c>
      <c r="I348" s="113"/>
      <c r="J348" s="113"/>
      <c r="K348" s="113"/>
      <c r="L348" s="189">
        <f t="shared" si="112"/>
        <v>0</v>
      </c>
      <c r="M348" s="189" t="e">
        <f t="shared" si="113"/>
        <v>#DIV/0!</v>
      </c>
    </row>
    <row r="349" spans="1:18" ht="30.75" customHeight="1" x14ac:dyDescent="0.25">
      <c r="A349" s="281" t="s">
        <v>119</v>
      </c>
      <c r="B349" s="282"/>
      <c r="C349" s="283"/>
      <c r="D349" s="227" t="s">
        <v>385</v>
      </c>
      <c r="E349" s="228">
        <v>1338.15</v>
      </c>
      <c r="F349" s="228" t="e">
        <f>F350+F373+F397+F415+F426+F454+F464</f>
        <v>#REF!</v>
      </c>
      <c r="G349" s="228" t="e">
        <f>G350+G373+G397+G415+G426+G454+G464</f>
        <v>#REF!</v>
      </c>
      <c r="H349" s="228">
        <f>H350+H373+H397+H415+H426+H454+H464</f>
        <v>62068</v>
      </c>
      <c r="I349" s="228">
        <f>I350</f>
        <v>2000</v>
      </c>
      <c r="J349" s="228">
        <f>J350+J373+J397+J415+J426+J454+J464+J409</f>
        <v>0</v>
      </c>
      <c r="K349" s="228">
        <f>K350</f>
        <v>1474.65</v>
      </c>
      <c r="L349" s="189">
        <f t="shared" si="112"/>
        <v>110.20065015132832</v>
      </c>
      <c r="M349" s="189">
        <f t="shared" si="113"/>
        <v>73.732500000000002</v>
      </c>
    </row>
    <row r="350" spans="1:18" ht="19.5" customHeight="1" x14ac:dyDescent="0.25">
      <c r="A350" s="284" t="s">
        <v>386</v>
      </c>
      <c r="B350" s="285"/>
      <c r="C350" s="286"/>
      <c r="D350" s="201" t="s">
        <v>226</v>
      </c>
      <c r="E350" s="202">
        <f>E351</f>
        <v>1338.15</v>
      </c>
      <c r="F350" s="202" t="e">
        <f t="shared" ref="F350:K350" si="133">F351</f>
        <v>#REF!</v>
      </c>
      <c r="G350" s="202" t="e">
        <f t="shared" si="133"/>
        <v>#REF!</v>
      </c>
      <c r="H350" s="202">
        <f t="shared" si="133"/>
        <v>0</v>
      </c>
      <c r="I350" s="202">
        <f t="shared" si="133"/>
        <v>2000</v>
      </c>
      <c r="J350" s="202">
        <f t="shared" si="133"/>
        <v>0</v>
      </c>
      <c r="K350" s="202">
        <f t="shared" si="133"/>
        <v>1474.65</v>
      </c>
      <c r="L350" s="189">
        <f t="shared" si="112"/>
        <v>110.20065015132832</v>
      </c>
      <c r="M350" s="189">
        <f t="shared" si="113"/>
        <v>73.732500000000002</v>
      </c>
    </row>
    <row r="351" spans="1:18" x14ac:dyDescent="0.25">
      <c r="A351" s="273">
        <v>38</v>
      </c>
      <c r="B351" s="287"/>
      <c r="C351" s="288"/>
      <c r="D351" s="203" t="s">
        <v>359</v>
      </c>
      <c r="E351" s="215">
        <f>E352</f>
        <v>1338.15</v>
      </c>
      <c r="F351" s="204" t="e">
        <f>F352</f>
        <v>#REF!</v>
      </c>
      <c r="G351" s="204" t="e">
        <f>G352</f>
        <v>#REF!</v>
      </c>
      <c r="H351" s="113"/>
      <c r="I351" s="215">
        <f>I352</f>
        <v>2000</v>
      </c>
      <c r="J351" s="215">
        <f t="shared" ref="J351:K351" si="134">J352</f>
        <v>0</v>
      </c>
      <c r="K351" s="215">
        <f t="shared" si="134"/>
        <v>1474.65</v>
      </c>
      <c r="L351" s="189">
        <f t="shared" ref="L351:L414" si="135">K351/E351*100</f>
        <v>110.20065015132832</v>
      </c>
      <c r="M351" s="189">
        <f t="shared" ref="M351:M414" si="136">K351/I351*100</f>
        <v>73.732500000000002</v>
      </c>
    </row>
    <row r="352" spans="1:18" x14ac:dyDescent="0.25">
      <c r="A352" s="273">
        <v>381</v>
      </c>
      <c r="B352" s="287"/>
      <c r="C352" s="288"/>
      <c r="D352" s="203" t="s">
        <v>60</v>
      </c>
      <c r="E352" s="113">
        <f>E353</f>
        <v>1338.15</v>
      </c>
      <c r="F352" s="204" t="e">
        <f>F353+#REF!</f>
        <v>#REF!</v>
      </c>
      <c r="G352" s="204" t="e">
        <f>G353+#REF!</f>
        <v>#REF!</v>
      </c>
      <c r="H352" s="204">
        <f>SUM(H353:H353)</f>
        <v>0</v>
      </c>
      <c r="I352" s="204">
        <f>SUM(I353:I353)</f>
        <v>2000</v>
      </c>
      <c r="J352" s="204">
        <f>SUM(J353:J353)</f>
        <v>0</v>
      </c>
      <c r="K352" s="204">
        <f>SUM(K353:K353)</f>
        <v>1474.65</v>
      </c>
      <c r="L352" s="189">
        <f t="shared" si="135"/>
        <v>110.20065015132832</v>
      </c>
      <c r="M352" s="189">
        <f t="shared" si="136"/>
        <v>73.732500000000002</v>
      </c>
    </row>
    <row r="353" spans="1:18" x14ac:dyDescent="0.25">
      <c r="A353" s="270">
        <v>3812</v>
      </c>
      <c r="B353" s="271"/>
      <c r="C353" s="272"/>
      <c r="D353" s="211" t="s">
        <v>304</v>
      </c>
      <c r="E353" s="113">
        <v>1338.15</v>
      </c>
      <c r="F353" s="113"/>
      <c r="G353" s="113"/>
      <c r="H353" s="113"/>
      <c r="I353" s="113">
        <v>2000</v>
      </c>
      <c r="J353" s="113"/>
      <c r="K353" s="113">
        <v>1474.65</v>
      </c>
      <c r="L353" s="189">
        <f t="shared" si="135"/>
        <v>110.20065015132832</v>
      </c>
      <c r="M353" s="189">
        <f t="shared" si="136"/>
        <v>73.732500000000002</v>
      </c>
    </row>
    <row r="354" spans="1:18" s="27" customFormat="1" x14ac:dyDescent="0.25">
      <c r="A354" s="292" t="s">
        <v>357</v>
      </c>
      <c r="B354" s="293"/>
      <c r="C354" s="294"/>
      <c r="D354" s="201" t="s">
        <v>181</v>
      </c>
      <c r="E354" s="202">
        <f>E355</f>
        <v>2358.09</v>
      </c>
      <c r="F354" s="202">
        <f t="shared" ref="F354:K355" si="137">F355</f>
        <v>18500</v>
      </c>
      <c r="G354" s="202">
        <f t="shared" si="137"/>
        <v>2455.3719556705814</v>
      </c>
      <c r="H354" s="202">
        <f t="shared" si="137"/>
        <v>3517</v>
      </c>
      <c r="I354" s="202">
        <f t="shared" si="137"/>
        <v>3200</v>
      </c>
      <c r="J354" s="202">
        <f t="shared" si="137"/>
        <v>0</v>
      </c>
      <c r="K354" s="202">
        <f t="shared" si="137"/>
        <v>2279.1999999999998</v>
      </c>
      <c r="L354" s="189">
        <f t="shared" si="135"/>
        <v>96.65449579956659</v>
      </c>
      <c r="M354" s="189">
        <f t="shared" si="136"/>
        <v>71.224999999999994</v>
      </c>
      <c r="N354" s="230">
        <f>K354+K365+K562+K590+K741+K732</f>
        <v>11198.66</v>
      </c>
      <c r="O354"/>
      <c r="P354"/>
      <c r="R354"/>
    </row>
    <row r="355" spans="1:18" s="27" customFormat="1" x14ac:dyDescent="0.25">
      <c r="A355" s="295">
        <v>3</v>
      </c>
      <c r="B355" s="296"/>
      <c r="C355" s="297"/>
      <c r="D355" s="203" t="s">
        <v>14</v>
      </c>
      <c r="E355" s="204">
        <f>E356</f>
        <v>2358.09</v>
      </c>
      <c r="F355" s="204">
        <f t="shared" si="137"/>
        <v>18500</v>
      </c>
      <c r="G355" s="204">
        <f t="shared" si="137"/>
        <v>2455.3719556705814</v>
      </c>
      <c r="H355" s="204">
        <f t="shared" si="137"/>
        <v>3517</v>
      </c>
      <c r="I355" s="204">
        <f t="shared" si="137"/>
        <v>3200</v>
      </c>
      <c r="J355" s="204">
        <f t="shared" si="137"/>
        <v>0</v>
      </c>
      <c r="K355" s="204">
        <f t="shared" si="137"/>
        <v>2279.1999999999998</v>
      </c>
      <c r="L355" s="189">
        <f t="shared" si="135"/>
        <v>96.65449579956659</v>
      </c>
      <c r="M355" s="189">
        <f t="shared" si="136"/>
        <v>71.224999999999994</v>
      </c>
    </row>
    <row r="356" spans="1:18" s="27" customFormat="1" x14ac:dyDescent="0.25">
      <c r="A356" s="273">
        <v>32</v>
      </c>
      <c r="B356" s="287"/>
      <c r="C356" s="288"/>
      <c r="D356" s="203" t="s">
        <v>25</v>
      </c>
      <c r="E356" s="204">
        <f>E360+E363+E357</f>
        <v>2358.09</v>
      </c>
      <c r="F356" s="204">
        <f>F357+F360+F363</f>
        <v>18500</v>
      </c>
      <c r="G356" s="204">
        <f>G357+G360+G363</f>
        <v>2455.3719556705814</v>
      </c>
      <c r="H356" s="204">
        <f>H360+H363+H357</f>
        <v>3517</v>
      </c>
      <c r="I356" s="204">
        <f>I360+I363+I357</f>
        <v>3200</v>
      </c>
      <c r="J356" s="204">
        <f t="shared" ref="J356:K356" si="138">J360+J363+J357</f>
        <v>0</v>
      </c>
      <c r="K356" s="204">
        <f t="shared" si="138"/>
        <v>2279.1999999999998</v>
      </c>
      <c r="L356" s="189">
        <f t="shared" si="135"/>
        <v>96.65449579956659</v>
      </c>
      <c r="M356" s="189">
        <f t="shared" si="136"/>
        <v>71.224999999999994</v>
      </c>
    </row>
    <row r="357" spans="1:18" s="27" customFormat="1" x14ac:dyDescent="0.25">
      <c r="A357" s="273">
        <v>321</v>
      </c>
      <c r="B357" s="287"/>
      <c r="C357" s="288"/>
      <c r="D357" s="203" t="s">
        <v>69</v>
      </c>
      <c r="E357" s="204">
        <f t="shared" ref="E357:J357" si="139">E358</f>
        <v>2358.09</v>
      </c>
      <c r="F357" s="204">
        <f t="shared" si="139"/>
        <v>15000</v>
      </c>
      <c r="G357" s="204">
        <f t="shared" si="139"/>
        <v>1990.8421262193906</v>
      </c>
      <c r="H357" s="204">
        <f t="shared" si="139"/>
        <v>3318</v>
      </c>
      <c r="I357" s="204">
        <f>I358+I359</f>
        <v>3200</v>
      </c>
      <c r="J357" s="204">
        <f t="shared" si="139"/>
        <v>0</v>
      </c>
      <c r="K357" s="204">
        <f>K358+K359</f>
        <v>2279.1999999999998</v>
      </c>
      <c r="L357" s="189">
        <f t="shared" si="135"/>
        <v>96.65449579956659</v>
      </c>
      <c r="M357" s="189">
        <f t="shared" si="136"/>
        <v>71.224999999999994</v>
      </c>
    </row>
    <row r="358" spans="1:18" s="27" customFormat="1" x14ac:dyDescent="0.25">
      <c r="A358" s="270">
        <v>3211</v>
      </c>
      <c r="B358" s="271"/>
      <c r="C358" s="272"/>
      <c r="D358" s="211" t="s">
        <v>79</v>
      </c>
      <c r="E358" s="113">
        <v>2358.09</v>
      </c>
      <c r="F358" s="113">
        <v>15000</v>
      </c>
      <c r="G358" s="113">
        <f>F358/7.5345</f>
        <v>1990.8421262193906</v>
      </c>
      <c r="H358" s="113">
        <v>3318</v>
      </c>
      <c r="I358" s="113">
        <v>3100</v>
      </c>
      <c r="J358" s="113"/>
      <c r="K358" s="113">
        <v>2179.1999999999998</v>
      </c>
      <c r="L358" s="189">
        <f t="shared" si="135"/>
        <v>92.413775555640356</v>
      </c>
      <c r="M358" s="189">
        <f t="shared" si="136"/>
        <v>70.296774193548387</v>
      </c>
    </row>
    <row r="359" spans="1:18" s="27" customFormat="1" x14ac:dyDescent="0.25">
      <c r="A359" s="270">
        <v>3213</v>
      </c>
      <c r="B359" s="271"/>
      <c r="C359" s="272"/>
      <c r="D359" s="211" t="s">
        <v>80</v>
      </c>
      <c r="E359" s="113"/>
      <c r="F359" s="113"/>
      <c r="G359" s="113"/>
      <c r="H359" s="113"/>
      <c r="I359" s="113">
        <v>100</v>
      </c>
      <c r="J359" s="113"/>
      <c r="K359" s="113">
        <v>100</v>
      </c>
      <c r="L359" s="189" t="e">
        <f t="shared" si="135"/>
        <v>#DIV/0!</v>
      </c>
      <c r="M359" s="189">
        <f t="shared" si="136"/>
        <v>100</v>
      </c>
    </row>
    <row r="360" spans="1:18" s="27" customFormat="1" x14ac:dyDescent="0.25">
      <c r="A360" s="273">
        <v>322</v>
      </c>
      <c r="B360" s="287"/>
      <c r="C360" s="288"/>
      <c r="D360" s="203" t="s">
        <v>71</v>
      </c>
      <c r="E360" s="204">
        <f>E361+E362</f>
        <v>0</v>
      </c>
      <c r="F360" s="204">
        <f t="shared" ref="F360:K360" si="140">F361+F362</f>
        <v>1000</v>
      </c>
      <c r="G360" s="204">
        <f t="shared" si="140"/>
        <v>132.72280841462606</v>
      </c>
      <c r="H360" s="204">
        <f t="shared" si="140"/>
        <v>199</v>
      </c>
      <c r="I360" s="204"/>
      <c r="J360" s="204">
        <f t="shared" si="140"/>
        <v>0</v>
      </c>
      <c r="K360" s="204">
        <f t="shared" si="140"/>
        <v>0</v>
      </c>
      <c r="L360" s="189" t="e">
        <f t="shared" si="135"/>
        <v>#DIV/0!</v>
      </c>
      <c r="M360" s="189" t="e">
        <f t="shared" si="136"/>
        <v>#DIV/0!</v>
      </c>
    </row>
    <row r="361" spans="1:18" ht="25.5" x14ac:dyDescent="0.25">
      <c r="A361" s="270">
        <v>3221</v>
      </c>
      <c r="B361" s="271"/>
      <c r="C361" s="272"/>
      <c r="D361" s="211" t="s">
        <v>123</v>
      </c>
      <c r="E361" s="113"/>
      <c r="F361" s="113">
        <v>700</v>
      </c>
      <c r="G361" s="113">
        <f>F361/7.5345</f>
        <v>92.905965890238235</v>
      </c>
      <c r="H361" s="113">
        <v>199</v>
      </c>
      <c r="I361" s="113"/>
      <c r="J361" s="113"/>
      <c r="K361" s="113"/>
      <c r="L361" s="189" t="e">
        <f t="shared" si="135"/>
        <v>#DIV/0!</v>
      </c>
      <c r="M361" s="189" t="e">
        <f t="shared" si="136"/>
        <v>#DIV/0!</v>
      </c>
      <c r="O361" s="27"/>
      <c r="P361" s="27"/>
      <c r="R361" s="27"/>
    </row>
    <row r="362" spans="1:18" x14ac:dyDescent="0.25">
      <c r="A362" s="270">
        <v>3225</v>
      </c>
      <c r="B362" s="271"/>
      <c r="C362" s="272"/>
      <c r="D362" s="211" t="s">
        <v>124</v>
      </c>
      <c r="E362" s="113">
        <v>0</v>
      </c>
      <c r="F362" s="113">
        <v>300</v>
      </c>
      <c r="G362" s="113">
        <f>F362/7.5345</f>
        <v>39.816842524387816</v>
      </c>
      <c r="H362" s="113"/>
      <c r="I362" s="113"/>
      <c r="J362" s="113"/>
      <c r="K362" s="113"/>
      <c r="L362" s="189" t="e">
        <f t="shared" si="135"/>
        <v>#DIV/0!</v>
      </c>
      <c r="M362" s="189" t="e">
        <f t="shared" si="136"/>
        <v>#DIV/0!</v>
      </c>
    </row>
    <row r="363" spans="1:18" s="27" customFormat="1" ht="25.5" x14ac:dyDescent="0.25">
      <c r="A363" s="273">
        <v>329</v>
      </c>
      <c r="B363" s="287"/>
      <c r="C363" s="288"/>
      <c r="D363" s="203" t="s">
        <v>74</v>
      </c>
      <c r="E363" s="204">
        <f>E364</f>
        <v>0</v>
      </c>
      <c r="F363" s="204">
        <f t="shared" ref="F363:K363" si="141">F364</f>
        <v>2500</v>
      </c>
      <c r="G363" s="204">
        <f t="shared" si="141"/>
        <v>331.80702103656512</v>
      </c>
      <c r="H363" s="204">
        <f t="shared" si="141"/>
        <v>0</v>
      </c>
      <c r="I363" s="204">
        <f t="shared" si="141"/>
        <v>0</v>
      </c>
      <c r="J363" s="204">
        <f t="shared" si="141"/>
        <v>0</v>
      </c>
      <c r="K363" s="204">
        <f t="shared" si="141"/>
        <v>0</v>
      </c>
      <c r="L363" s="189" t="e">
        <f t="shared" si="135"/>
        <v>#DIV/0!</v>
      </c>
      <c r="M363" s="189" t="e">
        <f t="shared" si="136"/>
        <v>#DIV/0!</v>
      </c>
      <c r="O363"/>
      <c r="P363"/>
      <c r="R363"/>
    </row>
    <row r="364" spans="1:18" ht="25.5" x14ac:dyDescent="0.25">
      <c r="A364" s="270">
        <v>3299</v>
      </c>
      <c r="B364" s="271"/>
      <c r="C364" s="272"/>
      <c r="D364" s="211" t="s">
        <v>74</v>
      </c>
      <c r="E364" s="113"/>
      <c r="F364" s="113">
        <v>2500</v>
      </c>
      <c r="G364" s="113">
        <f>F364/7.5345</f>
        <v>331.80702103656512</v>
      </c>
      <c r="H364" s="113"/>
      <c r="I364" s="113">
        <v>0</v>
      </c>
      <c r="J364" s="113"/>
      <c r="K364" s="113"/>
      <c r="L364" s="189" t="e">
        <f t="shared" si="135"/>
        <v>#DIV/0!</v>
      </c>
      <c r="M364" s="189" t="e">
        <f t="shared" si="136"/>
        <v>#DIV/0!</v>
      </c>
      <c r="O364" s="27"/>
      <c r="P364" s="27"/>
      <c r="R364" s="27"/>
    </row>
    <row r="365" spans="1:18" ht="25.5" customHeight="1" x14ac:dyDescent="0.25">
      <c r="A365" s="292" t="s">
        <v>358</v>
      </c>
      <c r="B365" s="293"/>
      <c r="C365" s="294"/>
      <c r="D365" s="201" t="s">
        <v>215</v>
      </c>
      <c r="E365" s="202">
        <f t="shared" ref="E365:K365" si="142">E366</f>
        <v>0</v>
      </c>
      <c r="F365" s="202">
        <f t="shared" si="142"/>
        <v>1000</v>
      </c>
      <c r="G365" s="202">
        <f t="shared" si="142"/>
        <v>132.72280841462606</v>
      </c>
      <c r="H365" s="202">
        <f t="shared" si="142"/>
        <v>581</v>
      </c>
      <c r="I365" s="202">
        <f t="shared" si="142"/>
        <v>774.69</v>
      </c>
      <c r="J365" s="202">
        <f t="shared" si="142"/>
        <v>0</v>
      </c>
      <c r="K365" s="202">
        <f t="shared" si="142"/>
        <v>774.69</v>
      </c>
      <c r="L365" s="189" t="e">
        <f t="shared" si="135"/>
        <v>#DIV/0!</v>
      </c>
      <c r="M365" s="189">
        <f t="shared" si="136"/>
        <v>100</v>
      </c>
    </row>
    <row r="366" spans="1:18" x14ac:dyDescent="0.25">
      <c r="A366" s="295">
        <v>3</v>
      </c>
      <c r="B366" s="296"/>
      <c r="C366" s="297"/>
      <c r="D366" s="203" t="s">
        <v>14</v>
      </c>
      <c r="E366" s="204">
        <f t="shared" ref="E366:K366" si="143">E367</f>
        <v>0</v>
      </c>
      <c r="F366" s="204">
        <f t="shared" si="143"/>
        <v>1000</v>
      </c>
      <c r="G366" s="204">
        <f t="shared" si="143"/>
        <v>132.72280841462606</v>
      </c>
      <c r="H366" s="204">
        <f t="shared" si="143"/>
        <v>581</v>
      </c>
      <c r="I366" s="204">
        <f t="shared" si="143"/>
        <v>774.69</v>
      </c>
      <c r="J366" s="204">
        <f t="shared" si="143"/>
        <v>0</v>
      </c>
      <c r="K366" s="204">
        <f t="shared" si="143"/>
        <v>774.69</v>
      </c>
      <c r="L366" s="189" t="e">
        <f t="shared" si="135"/>
        <v>#DIV/0!</v>
      </c>
      <c r="M366" s="189">
        <f t="shared" si="136"/>
        <v>100</v>
      </c>
    </row>
    <row r="367" spans="1:18" x14ac:dyDescent="0.25">
      <c r="A367" s="273">
        <v>32</v>
      </c>
      <c r="B367" s="287"/>
      <c r="C367" s="288"/>
      <c r="D367" s="203" t="s">
        <v>25</v>
      </c>
      <c r="E367" s="204">
        <f t="shared" ref="E367" si="144">E374+E377+E379+E382+SUM(E371)</f>
        <v>0</v>
      </c>
      <c r="F367" s="204">
        <f>F371</f>
        <v>1000</v>
      </c>
      <c r="G367" s="204">
        <f>G371</f>
        <v>132.72280841462606</v>
      </c>
      <c r="H367" s="204">
        <f>H368+H371+H373</f>
        <v>581</v>
      </c>
      <c r="I367" s="204">
        <f>I368+I371+I373</f>
        <v>774.69</v>
      </c>
      <c r="J367" s="204">
        <f t="shared" ref="J367:K367" si="145">J368+J371+J373</f>
        <v>0</v>
      </c>
      <c r="K367" s="204">
        <f t="shared" si="145"/>
        <v>774.69</v>
      </c>
      <c r="L367" s="189" t="e">
        <f t="shared" si="135"/>
        <v>#DIV/0!</v>
      </c>
      <c r="M367" s="189">
        <f t="shared" si="136"/>
        <v>100</v>
      </c>
    </row>
    <row r="368" spans="1:18" x14ac:dyDescent="0.25">
      <c r="A368" s="273">
        <v>321</v>
      </c>
      <c r="B368" s="287"/>
      <c r="C368" s="288"/>
      <c r="D368" s="203" t="s">
        <v>69</v>
      </c>
      <c r="E368" s="204"/>
      <c r="F368" s="204">
        <f>F369</f>
        <v>0</v>
      </c>
      <c r="G368" s="204">
        <f>G369</f>
        <v>0</v>
      </c>
      <c r="H368" s="204">
        <f>SUM(H369:H370)</f>
        <v>201</v>
      </c>
      <c r="I368" s="204">
        <f>SUM(I369:I370)</f>
        <v>200</v>
      </c>
      <c r="J368" s="204">
        <f>SUM(J369:J370)</f>
        <v>0</v>
      </c>
      <c r="K368" s="204">
        <f>SUM(K369:K370)</f>
        <v>0</v>
      </c>
      <c r="L368" s="189" t="e">
        <f t="shared" si="135"/>
        <v>#DIV/0!</v>
      </c>
      <c r="M368" s="189">
        <f t="shared" si="136"/>
        <v>0</v>
      </c>
    </row>
    <row r="369" spans="1:18" x14ac:dyDescent="0.25">
      <c r="A369" s="270">
        <v>3211</v>
      </c>
      <c r="B369" s="271"/>
      <c r="C369" s="272"/>
      <c r="D369" s="211" t="s">
        <v>79</v>
      </c>
      <c r="E369" s="113"/>
      <c r="F369" s="113"/>
      <c r="G369" s="113">
        <f>F369/7.5345</f>
        <v>0</v>
      </c>
      <c r="H369" s="113">
        <v>135</v>
      </c>
      <c r="I369" s="113">
        <v>150</v>
      </c>
      <c r="J369" s="113">
        <v>0</v>
      </c>
      <c r="K369" s="113">
        <v>0</v>
      </c>
      <c r="L369" s="189" t="e">
        <f t="shared" si="135"/>
        <v>#DIV/0!</v>
      </c>
      <c r="M369" s="189">
        <f t="shared" si="136"/>
        <v>0</v>
      </c>
    </row>
    <row r="370" spans="1:18" ht="25.5" x14ac:dyDescent="0.25">
      <c r="A370" s="208">
        <v>3214</v>
      </c>
      <c r="B370" s="206"/>
      <c r="C370" s="207"/>
      <c r="D370" s="211" t="s">
        <v>81</v>
      </c>
      <c r="E370" s="113"/>
      <c r="F370" s="113"/>
      <c r="G370" s="113"/>
      <c r="H370" s="113">
        <v>66</v>
      </c>
      <c r="I370" s="113">
        <v>50</v>
      </c>
      <c r="J370" s="113">
        <v>0</v>
      </c>
      <c r="K370" s="113">
        <v>0</v>
      </c>
      <c r="L370" s="189" t="e">
        <f t="shared" si="135"/>
        <v>#DIV/0!</v>
      </c>
      <c r="M370" s="189">
        <f t="shared" si="136"/>
        <v>0</v>
      </c>
    </row>
    <row r="371" spans="1:18" x14ac:dyDescent="0.25">
      <c r="A371" s="273">
        <v>322</v>
      </c>
      <c r="B371" s="287"/>
      <c r="C371" s="288"/>
      <c r="D371" s="203" t="s">
        <v>71</v>
      </c>
      <c r="E371" s="204">
        <f>E372+E374</f>
        <v>0</v>
      </c>
      <c r="F371" s="204">
        <f t="shared" ref="F371:G371" si="146">F372+F374</f>
        <v>1000</v>
      </c>
      <c r="G371" s="204">
        <f t="shared" si="146"/>
        <v>132.72280841462606</v>
      </c>
      <c r="H371" s="204">
        <f>H372</f>
        <v>314</v>
      </c>
      <c r="I371" s="204">
        <f>I372</f>
        <v>220</v>
      </c>
      <c r="J371" s="204">
        <f>J372</f>
        <v>0</v>
      </c>
      <c r="K371" s="204">
        <f>K372</f>
        <v>610.69000000000005</v>
      </c>
      <c r="L371" s="189" t="e">
        <f t="shared" si="135"/>
        <v>#DIV/0!</v>
      </c>
      <c r="M371" s="189">
        <f t="shared" si="136"/>
        <v>277.58636363636367</v>
      </c>
    </row>
    <row r="372" spans="1:18" ht="25.5" x14ac:dyDescent="0.25">
      <c r="A372" s="270">
        <v>3221</v>
      </c>
      <c r="B372" s="271"/>
      <c r="C372" s="272"/>
      <c r="D372" s="211" t="s">
        <v>123</v>
      </c>
      <c r="E372" s="113"/>
      <c r="F372" s="113">
        <v>1000</v>
      </c>
      <c r="G372" s="113">
        <f>F372/7.5345</f>
        <v>132.72280841462606</v>
      </c>
      <c r="H372" s="113">
        <v>314</v>
      </c>
      <c r="I372" s="113">
        <v>220</v>
      </c>
      <c r="J372" s="113">
        <v>0</v>
      </c>
      <c r="K372" s="113">
        <v>610.69000000000005</v>
      </c>
      <c r="L372" s="189" t="e">
        <f t="shared" si="135"/>
        <v>#DIV/0!</v>
      </c>
      <c r="M372" s="189">
        <f t="shared" si="136"/>
        <v>277.58636363636367</v>
      </c>
    </row>
    <row r="373" spans="1:18" ht="25.5" x14ac:dyDescent="0.25">
      <c r="A373" s="205">
        <v>329</v>
      </c>
      <c r="B373" s="206"/>
      <c r="C373" s="207"/>
      <c r="D373" s="203" t="s">
        <v>74</v>
      </c>
      <c r="E373" s="204"/>
      <c r="F373" s="204"/>
      <c r="G373" s="204"/>
      <c r="H373" s="204">
        <f>H374</f>
        <v>66</v>
      </c>
      <c r="I373" s="204">
        <f>I374</f>
        <v>354.69</v>
      </c>
      <c r="J373" s="204">
        <f>J374</f>
        <v>0</v>
      </c>
      <c r="K373" s="204">
        <f>K374</f>
        <v>164</v>
      </c>
      <c r="L373" s="189" t="e">
        <f t="shared" si="135"/>
        <v>#DIV/0!</v>
      </c>
      <c r="M373" s="189">
        <f t="shared" si="136"/>
        <v>46.237559559051569</v>
      </c>
    </row>
    <row r="374" spans="1:18" ht="25.5" x14ac:dyDescent="0.25">
      <c r="A374" s="208">
        <v>3299</v>
      </c>
      <c r="B374" s="209"/>
      <c r="C374" s="210"/>
      <c r="D374" s="211" t="s">
        <v>74</v>
      </c>
      <c r="E374" s="113"/>
      <c r="F374" s="113"/>
      <c r="G374" s="113"/>
      <c r="H374" s="113">
        <v>66</v>
      </c>
      <c r="I374" s="113">
        <v>354.69</v>
      </c>
      <c r="J374" s="113">
        <v>0</v>
      </c>
      <c r="K374" s="113">
        <v>164</v>
      </c>
      <c r="L374" s="189" t="e">
        <f t="shared" si="135"/>
        <v>#DIV/0!</v>
      </c>
      <c r="M374" s="189">
        <f t="shared" si="136"/>
        <v>46.237559559051569</v>
      </c>
    </row>
    <row r="375" spans="1:18" s="27" customFormat="1" ht="25.5" x14ac:dyDescent="0.25">
      <c r="A375" s="289" t="s">
        <v>129</v>
      </c>
      <c r="B375" s="290"/>
      <c r="C375" s="291"/>
      <c r="D375" s="199" t="s">
        <v>182</v>
      </c>
      <c r="E375" s="200">
        <f>E376+E386</f>
        <v>1811750.1500000001</v>
      </c>
      <c r="F375" s="200">
        <f t="shared" ref="F375:K375" si="147">F376+F386</f>
        <v>11982400</v>
      </c>
      <c r="G375" s="200">
        <f t="shared" si="147"/>
        <v>1590337.7795474152</v>
      </c>
      <c r="H375" s="200">
        <f t="shared" si="147"/>
        <v>1738000</v>
      </c>
      <c r="I375" s="200">
        <f t="shared" si="147"/>
        <v>2329450</v>
      </c>
      <c r="J375" s="200">
        <f t="shared" si="147"/>
        <v>0</v>
      </c>
      <c r="K375" s="200">
        <f t="shared" si="147"/>
        <v>2286075.0699999998</v>
      </c>
      <c r="L375" s="189">
        <f t="shared" si="135"/>
        <v>126.18048189481313</v>
      </c>
      <c r="M375" s="189">
        <f t="shared" si="136"/>
        <v>98.137975487776075</v>
      </c>
      <c r="O375"/>
      <c r="P375"/>
      <c r="R375"/>
    </row>
    <row r="376" spans="1:18" s="27" customFormat="1" x14ac:dyDescent="0.25">
      <c r="A376" s="292" t="s">
        <v>360</v>
      </c>
      <c r="B376" s="293"/>
      <c r="C376" s="294"/>
      <c r="D376" s="201" t="s">
        <v>171</v>
      </c>
      <c r="E376" s="202">
        <f>E377</f>
        <v>0</v>
      </c>
      <c r="F376" s="202">
        <f t="shared" ref="F376:K377" si="148">F377</f>
        <v>400</v>
      </c>
      <c r="G376" s="202">
        <f t="shared" si="148"/>
        <v>53.089123365850419</v>
      </c>
      <c r="H376" s="202">
        <f t="shared" si="148"/>
        <v>0</v>
      </c>
      <c r="I376" s="202"/>
      <c r="J376" s="202">
        <f t="shared" si="148"/>
        <v>0</v>
      </c>
      <c r="K376" s="202">
        <f t="shared" si="148"/>
        <v>0</v>
      </c>
      <c r="L376" s="189" t="e">
        <f t="shared" si="135"/>
        <v>#DIV/0!</v>
      </c>
      <c r="M376" s="189" t="e">
        <f t="shared" si="136"/>
        <v>#DIV/0!</v>
      </c>
    </row>
    <row r="377" spans="1:18" s="27" customFormat="1" x14ac:dyDescent="0.25">
      <c r="A377" s="295">
        <v>3</v>
      </c>
      <c r="B377" s="296"/>
      <c r="C377" s="297"/>
      <c r="D377" s="203" t="s">
        <v>14</v>
      </c>
      <c r="E377" s="204">
        <f>E378</f>
        <v>0</v>
      </c>
      <c r="F377" s="204">
        <f t="shared" si="148"/>
        <v>400</v>
      </c>
      <c r="G377" s="204">
        <f t="shared" si="148"/>
        <v>53.089123365850419</v>
      </c>
      <c r="H377" s="204">
        <f t="shared" si="148"/>
        <v>0</v>
      </c>
      <c r="I377" s="204"/>
      <c r="J377" s="204">
        <f t="shared" si="148"/>
        <v>0</v>
      </c>
      <c r="K377" s="204">
        <f t="shared" si="148"/>
        <v>0</v>
      </c>
      <c r="L377" s="189" t="e">
        <f t="shared" si="135"/>
        <v>#DIV/0!</v>
      </c>
      <c r="M377" s="189" t="e">
        <f t="shared" si="136"/>
        <v>#DIV/0!</v>
      </c>
    </row>
    <row r="378" spans="1:18" s="27" customFormat="1" x14ac:dyDescent="0.25">
      <c r="A378" s="273">
        <v>31</v>
      </c>
      <c r="B378" s="287"/>
      <c r="C378" s="288"/>
      <c r="D378" s="203" t="s">
        <v>15</v>
      </c>
      <c r="E378" s="204">
        <f>E379+E381+E383</f>
        <v>0</v>
      </c>
      <c r="F378" s="204">
        <f t="shared" ref="F378:K378" si="149">F379+F381+F383</f>
        <v>400</v>
      </c>
      <c r="G378" s="204">
        <f t="shared" si="149"/>
        <v>53.089123365850419</v>
      </c>
      <c r="H378" s="204">
        <f t="shared" si="149"/>
        <v>0</v>
      </c>
      <c r="I378" s="204"/>
      <c r="J378" s="204">
        <f t="shared" si="149"/>
        <v>0</v>
      </c>
      <c r="K378" s="204">
        <f t="shared" si="149"/>
        <v>0</v>
      </c>
      <c r="L378" s="189" t="e">
        <f t="shared" si="135"/>
        <v>#DIV/0!</v>
      </c>
      <c r="M378" s="189" t="e">
        <f t="shared" si="136"/>
        <v>#DIV/0!</v>
      </c>
    </row>
    <row r="379" spans="1:18" s="27" customFormat="1" x14ac:dyDescent="0.25">
      <c r="A379" s="273">
        <v>311</v>
      </c>
      <c r="B379" s="287"/>
      <c r="C379" s="288"/>
      <c r="D379" s="203" t="s">
        <v>150</v>
      </c>
      <c r="E379" s="204">
        <f>E380</f>
        <v>0</v>
      </c>
      <c r="F379" s="204">
        <f t="shared" ref="F379:K379" si="150">F380</f>
        <v>100</v>
      </c>
      <c r="G379" s="204">
        <f t="shared" si="150"/>
        <v>13.272280841462605</v>
      </c>
      <c r="H379" s="204">
        <f t="shared" si="150"/>
        <v>0</v>
      </c>
      <c r="I379" s="204"/>
      <c r="J379" s="204">
        <f t="shared" si="150"/>
        <v>0</v>
      </c>
      <c r="K379" s="204">
        <f t="shared" si="150"/>
        <v>0</v>
      </c>
      <c r="L379" s="189" t="e">
        <f t="shared" si="135"/>
        <v>#DIV/0!</v>
      </c>
      <c r="M379" s="189" t="e">
        <f t="shared" si="136"/>
        <v>#DIV/0!</v>
      </c>
    </row>
    <row r="380" spans="1:18" x14ac:dyDescent="0.25">
      <c r="A380" s="270">
        <v>3111</v>
      </c>
      <c r="B380" s="271"/>
      <c r="C380" s="272"/>
      <c r="D380" s="211" t="s">
        <v>65</v>
      </c>
      <c r="E380" s="113"/>
      <c r="F380" s="113">
        <v>100</v>
      </c>
      <c r="G380" s="113">
        <f>F380/7.5345</f>
        <v>13.272280841462605</v>
      </c>
      <c r="H380" s="113"/>
      <c r="I380" s="113"/>
      <c r="J380" s="113"/>
      <c r="K380" s="113"/>
      <c r="L380" s="189" t="e">
        <f t="shared" si="135"/>
        <v>#DIV/0!</v>
      </c>
      <c r="M380" s="189" t="e">
        <f t="shared" si="136"/>
        <v>#DIV/0!</v>
      </c>
      <c r="O380" s="27"/>
      <c r="P380" s="27"/>
      <c r="R380" s="27"/>
    </row>
    <row r="381" spans="1:18" s="27" customFormat="1" x14ac:dyDescent="0.25">
      <c r="A381" s="273">
        <v>312</v>
      </c>
      <c r="B381" s="287"/>
      <c r="C381" s="288"/>
      <c r="D381" s="203" t="s">
        <v>66</v>
      </c>
      <c r="E381" s="204">
        <f>E382</f>
        <v>0</v>
      </c>
      <c r="F381" s="204">
        <f t="shared" ref="F381:K381" si="151">F382</f>
        <v>0</v>
      </c>
      <c r="G381" s="204">
        <f t="shared" si="151"/>
        <v>0</v>
      </c>
      <c r="H381" s="204">
        <f t="shared" si="151"/>
        <v>0</v>
      </c>
      <c r="I381" s="204"/>
      <c r="J381" s="204">
        <f t="shared" si="151"/>
        <v>0</v>
      </c>
      <c r="K381" s="204">
        <f t="shared" si="151"/>
        <v>0</v>
      </c>
      <c r="L381" s="189" t="e">
        <f t="shared" si="135"/>
        <v>#DIV/0!</v>
      </c>
      <c r="M381" s="189" t="e">
        <f t="shared" si="136"/>
        <v>#DIV/0!</v>
      </c>
      <c r="O381"/>
      <c r="P381"/>
      <c r="R381"/>
    </row>
    <row r="382" spans="1:18" x14ac:dyDescent="0.25">
      <c r="A382" s="270">
        <v>3121</v>
      </c>
      <c r="B382" s="271"/>
      <c r="C382" s="272"/>
      <c r="D382" s="211" t="s">
        <v>66</v>
      </c>
      <c r="E382" s="113"/>
      <c r="F382" s="113"/>
      <c r="G382" s="113"/>
      <c r="H382" s="113"/>
      <c r="I382" s="113"/>
      <c r="J382" s="113"/>
      <c r="K382" s="113"/>
      <c r="L382" s="189" t="e">
        <f t="shared" si="135"/>
        <v>#DIV/0!</v>
      </c>
      <c r="M382" s="189" t="e">
        <f t="shared" si="136"/>
        <v>#DIV/0!</v>
      </c>
      <c r="O382" s="27"/>
      <c r="P382" s="27"/>
      <c r="R382" s="27"/>
    </row>
    <row r="383" spans="1:18" s="27" customFormat="1" x14ac:dyDescent="0.25">
      <c r="A383" s="273">
        <v>313</v>
      </c>
      <c r="B383" s="287"/>
      <c r="C383" s="288"/>
      <c r="D383" s="203" t="s">
        <v>67</v>
      </c>
      <c r="E383" s="204">
        <f>E384</f>
        <v>0</v>
      </c>
      <c r="F383" s="204">
        <f>F384+F385</f>
        <v>300</v>
      </c>
      <c r="G383" s="204">
        <f>G384+G385</f>
        <v>39.816842524387816</v>
      </c>
      <c r="H383" s="204">
        <f t="shared" ref="H383:K383" si="152">H384</f>
        <v>0</v>
      </c>
      <c r="I383" s="204"/>
      <c r="J383" s="204">
        <f t="shared" si="152"/>
        <v>0</v>
      </c>
      <c r="K383" s="204">
        <f t="shared" si="152"/>
        <v>0</v>
      </c>
      <c r="L383" s="189" t="e">
        <f t="shared" si="135"/>
        <v>#DIV/0!</v>
      </c>
      <c r="M383" s="189" t="e">
        <f t="shared" si="136"/>
        <v>#DIV/0!</v>
      </c>
      <c r="O383"/>
      <c r="P383"/>
      <c r="R383"/>
    </row>
    <row r="384" spans="1:18" ht="25.5" x14ac:dyDescent="0.25">
      <c r="A384" s="270">
        <v>3132</v>
      </c>
      <c r="B384" s="271"/>
      <c r="C384" s="272"/>
      <c r="D384" s="211" t="s">
        <v>68</v>
      </c>
      <c r="E384" s="113"/>
      <c r="F384" s="113">
        <v>200</v>
      </c>
      <c r="G384" s="113">
        <f>F384/7.5345</f>
        <v>26.54456168292521</v>
      </c>
      <c r="H384" s="113"/>
      <c r="I384" s="113"/>
      <c r="J384" s="113"/>
      <c r="K384" s="113"/>
      <c r="L384" s="189" t="e">
        <f t="shared" si="135"/>
        <v>#DIV/0!</v>
      </c>
      <c r="M384" s="189" t="e">
        <f t="shared" si="136"/>
        <v>#DIV/0!</v>
      </c>
      <c r="O384" s="27"/>
      <c r="P384" s="27"/>
      <c r="R384" s="27"/>
    </row>
    <row r="385" spans="1:18" ht="25.5" x14ac:dyDescent="0.25">
      <c r="A385" s="270">
        <v>3133</v>
      </c>
      <c r="B385" s="271"/>
      <c r="C385" s="272"/>
      <c r="D385" s="211" t="s">
        <v>220</v>
      </c>
      <c r="E385" s="113"/>
      <c r="F385" s="113">
        <v>100</v>
      </c>
      <c r="G385" s="113">
        <f>F385/7.5345</f>
        <v>13.272280841462605</v>
      </c>
      <c r="H385" s="113"/>
      <c r="I385" s="113"/>
      <c r="J385" s="113"/>
      <c r="K385" s="113"/>
      <c r="L385" s="189" t="e">
        <f t="shared" si="135"/>
        <v>#DIV/0!</v>
      </c>
      <c r="M385" s="189" t="e">
        <f t="shared" si="136"/>
        <v>#DIV/0!</v>
      </c>
    </row>
    <row r="386" spans="1:18" s="27" customFormat="1" ht="23.25" customHeight="1" x14ac:dyDescent="0.25">
      <c r="A386" s="292" t="s">
        <v>374</v>
      </c>
      <c r="B386" s="293"/>
      <c r="C386" s="294"/>
      <c r="D386" s="201" t="s">
        <v>179</v>
      </c>
      <c r="E386" s="202">
        <f>E387</f>
        <v>1811750.1500000001</v>
      </c>
      <c r="F386" s="202">
        <f t="shared" ref="F386:K386" si="153">F387</f>
        <v>11982000</v>
      </c>
      <c r="G386" s="202">
        <f t="shared" si="153"/>
        <v>1590284.6904240493</v>
      </c>
      <c r="H386" s="202">
        <f t="shared" si="153"/>
        <v>1738000</v>
      </c>
      <c r="I386" s="202">
        <f t="shared" si="153"/>
        <v>2329450</v>
      </c>
      <c r="J386" s="202">
        <f t="shared" si="153"/>
        <v>0</v>
      </c>
      <c r="K386" s="202">
        <f t="shared" si="153"/>
        <v>2286075.0699999998</v>
      </c>
      <c r="L386" s="189">
        <f t="shared" si="135"/>
        <v>126.18048189481313</v>
      </c>
      <c r="M386" s="189">
        <f t="shared" si="136"/>
        <v>98.137975487776075</v>
      </c>
      <c r="O386"/>
      <c r="P386"/>
      <c r="R386"/>
    </row>
    <row r="387" spans="1:18" s="27" customFormat="1" x14ac:dyDescent="0.25">
      <c r="A387" s="295">
        <v>3</v>
      </c>
      <c r="B387" s="296"/>
      <c r="C387" s="297"/>
      <c r="D387" s="203" t="s">
        <v>14</v>
      </c>
      <c r="E387" s="204">
        <f t="shared" ref="E387:K387" si="154">E388+E397+E405</f>
        <v>1811750.1500000001</v>
      </c>
      <c r="F387" s="204">
        <f t="shared" si="154"/>
        <v>11982000</v>
      </c>
      <c r="G387" s="204">
        <f t="shared" si="154"/>
        <v>1590284.6904240493</v>
      </c>
      <c r="H387" s="204">
        <f t="shared" si="154"/>
        <v>1738000</v>
      </c>
      <c r="I387" s="204">
        <f t="shared" si="154"/>
        <v>2329450</v>
      </c>
      <c r="J387" s="204">
        <f t="shared" si="154"/>
        <v>0</v>
      </c>
      <c r="K387" s="204">
        <f t="shared" si="154"/>
        <v>2286075.0699999998</v>
      </c>
      <c r="L387" s="189">
        <f t="shared" si="135"/>
        <v>126.18048189481313</v>
      </c>
      <c r="M387" s="189">
        <f t="shared" si="136"/>
        <v>98.137975487776075</v>
      </c>
    </row>
    <row r="388" spans="1:18" s="27" customFormat="1" x14ac:dyDescent="0.25">
      <c r="A388" s="273">
        <v>31</v>
      </c>
      <c r="B388" s="287"/>
      <c r="C388" s="288"/>
      <c r="D388" s="203" t="s">
        <v>15</v>
      </c>
      <c r="E388" s="204">
        <f>E389+E393+E395</f>
        <v>1759064.9500000002</v>
      </c>
      <c r="F388" s="204">
        <f t="shared" ref="F388:K388" si="155">F389+F393+F395</f>
        <v>11592000</v>
      </c>
      <c r="G388" s="204">
        <f t="shared" si="155"/>
        <v>1538522.7951423451</v>
      </c>
      <c r="H388" s="204">
        <f t="shared" si="155"/>
        <v>1680000</v>
      </c>
      <c r="I388" s="204">
        <f t="shared" si="155"/>
        <v>2271050</v>
      </c>
      <c r="J388" s="204">
        <f t="shared" si="155"/>
        <v>0</v>
      </c>
      <c r="K388" s="204">
        <f t="shared" si="155"/>
        <v>2229515.23</v>
      </c>
      <c r="L388" s="189">
        <f t="shared" si="135"/>
        <v>126.74433823492417</v>
      </c>
      <c r="M388" s="189">
        <f t="shared" si="136"/>
        <v>98.171120406860254</v>
      </c>
    </row>
    <row r="389" spans="1:18" s="27" customFormat="1" x14ac:dyDescent="0.25">
      <c r="A389" s="273">
        <v>311</v>
      </c>
      <c r="B389" s="287"/>
      <c r="C389" s="288"/>
      <c r="D389" s="203" t="s">
        <v>150</v>
      </c>
      <c r="E389" s="204">
        <f>E390+E391+E392</f>
        <v>1456606.87</v>
      </c>
      <c r="F389" s="204">
        <f t="shared" ref="F389:J389" si="156">F390</f>
        <v>9594000</v>
      </c>
      <c r="G389" s="204">
        <f t="shared" si="156"/>
        <v>1273342.6239299222</v>
      </c>
      <c r="H389" s="204">
        <f t="shared" si="156"/>
        <v>1380000</v>
      </c>
      <c r="I389" s="204">
        <f>I390+I391+I392</f>
        <v>1869500</v>
      </c>
      <c r="J389" s="204">
        <f t="shared" si="156"/>
        <v>0</v>
      </c>
      <c r="K389" s="204">
        <f>K390+K391+K392</f>
        <v>1849751.29</v>
      </c>
      <c r="L389" s="189">
        <f t="shared" si="135"/>
        <v>126.99042741711082</v>
      </c>
      <c r="M389" s="189">
        <f t="shared" si="136"/>
        <v>98.943636801283759</v>
      </c>
    </row>
    <row r="390" spans="1:18" x14ac:dyDescent="0.25">
      <c r="A390" s="270">
        <v>3111</v>
      </c>
      <c r="B390" s="271"/>
      <c r="C390" s="272"/>
      <c r="D390" s="211" t="s">
        <v>65</v>
      </c>
      <c r="E390" s="113">
        <v>1456606.87</v>
      </c>
      <c r="F390" s="113">
        <v>9594000</v>
      </c>
      <c r="G390" s="113">
        <f>F390/7.5345</f>
        <v>1273342.6239299222</v>
      </c>
      <c r="H390" s="113">
        <v>1380000</v>
      </c>
      <c r="I390" s="113">
        <v>1736500</v>
      </c>
      <c r="J390" s="113"/>
      <c r="K390" s="113">
        <v>1732558.79</v>
      </c>
      <c r="L390" s="189">
        <f t="shared" si="135"/>
        <v>118.94484542696135</v>
      </c>
      <c r="M390" s="189">
        <f t="shared" si="136"/>
        <v>99.773037143679815</v>
      </c>
      <c r="O390" s="27"/>
      <c r="P390" s="27"/>
      <c r="R390" s="27"/>
    </row>
    <row r="391" spans="1:18" x14ac:dyDescent="0.25">
      <c r="A391" s="270">
        <v>3113</v>
      </c>
      <c r="B391" s="271"/>
      <c r="C391" s="272"/>
      <c r="D391" s="211" t="s">
        <v>341</v>
      </c>
      <c r="E391" s="113"/>
      <c r="F391" s="113"/>
      <c r="G391" s="113"/>
      <c r="H391" s="113"/>
      <c r="I391" s="113">
        <v>65500</v>
      </c>
      <c r="J391" s="113"/>
      <c r="K391" s="113">
        <v>59212.54</v>
      </c>
      <c r="L391" s="189" t="e">
        <f t="shared" si="135"/>
        <v>#DIV/0!</v>
      </c>
      <c r="M391" s="189">
        <f t="shared" si="136"/>
        <v>90.400824427480913</v>
      </c>
      <c r="O391" s="27"/>
      <c r="P391" s="27"/>
      <c r="R391" s="27"/>
    </row>
    <row r="392" spans="1:18" x14ac:dyDescent="0.25">
      <c r="A392" s="270">
        <v>3114</v>
      </c>
      <c r="B392" s="271"/>
      <c r="C392" s="272"/>
      <c r="D392" s="211" t="s">
        <v>343</v>
      </c>
      <c r="E392" s="113"/>
      <c r="F392" s="113"/>
      <c r="G392" s="113"/>
      <c r="H392" s="113"/>
      <c r="I392" s="113">
        <v>67500</v>
      </c>
      <c r="J392" s="113"/>
      <c r="K392" s="113">
        <v>57979.96</v>
      </c>
      <c r="L392" s="189" t="e">
        <f t="shared" si="135"/>
        <v>#DIV/0!</v>
      </c>
      <c r="M392" s="189">
        <f t="shared" si="136"/>
        <v>85.896237037037039</v>
      </c>
      <c r="O392" s="27"/>
      <c r="P392" s="27"/>
      <c r="R392" s="27"/>
    </row>
    <row r="393" spans="1:18" s="27" customFormat="1" x14ac:dyDescent="0.25">
      <c r="A393" s="273">
        <v>312</v>
      </c>
      <c r="B393" s="287"/>
      <c r="C393" s="288"/>
      <c r="D393" s="203" t="s">
        <v>66</v>
      </c>
      <c r="E393" s="204">
        <f>E394</f>
        <v>65895.360000000001</v>
      </c>
      <c r="F393" s="204">
        <f t="shared" ref="F393:K393" si="157">F394</f>
        <v>380000</v>
      </c>
      <c r="G393" s="204">
        <f t="shared" si="157"/>
        <v>50434.667197557901</v>
      </c>
      <c r="H393" s="204">
        <f t="shared" si="157"/>
        <v>72000</v>
      </c>
      <c r="I393" s="204">
        <f t="shared" si="157"/>
        <v>96550</v>
      </c>
      <c r="J393" s="204">
        <f t="shared" si="157"/>
        <v>0</v>
      </c>
      <c r="K393" s="204">
        <f t="shared" si="157"/>
        <v>78331.13</v>
      </c>
      <c r="L393" s="189">
        <f t="shared" si="135"/>
        <v>118.87199645012943</v>
      </c>
      <c r="M393" s="189">
        <f t="shared" si="136"/>
        <v>81.130119109269813</v>
      </c>
      <c r="O393"/>
      <c r="P393"/>
      <c r="R393"/>
    </row>
    <row r="394" spans="1:18" x14ac:dyDescent="0.25">
      <c r="A394" s="270">
        <v>3121</v>
      </c>
      <c r="B394" s="271"/>
      <c r="C394" s="272"/>
      <c r="D394" s="211" t="s">
        <v>66</v>
      </c>
      <c r="E394" s="113">
        <v>65895.360000000001</v>
      </c>
      <c r="F394" s="113">
        <v>380000</v>
      </c>
      <c r="G394" s="113">
        <f>F394/7.5345</f>
        <v>50434.667197557901</v>
      </c>
      <c r="H394" s="113">
        <v>72000</v>
      </c>
      <c r="I394" s="113">
        <v>96550</v>
      </c>
      <c r="J394" s="113"/>
      <c r="K394" s="113">
        <v>78331.13</v>
      </c>
      <c r="L394" s="189">
        <f t="shared" si="135"/>
        <v>118.87199645012943</v>
      </c>
      <c r="M394" s="189">
        <f t="shared" si="136"/>
        <v>81.130119109269813</v>
      </c>
      <c r="O394" s="27"/>
      <c r="P394" s="27"/>
      <c r="R394" s="27"/>
    </row>
    <row r="395" spans="1:18" s="27" customFormat="1" x14ac:dyDescent="0.25">
      <c r="A395" s="273">
        <v>313</v>
      </c>
      <c r="B395" s="287"/>
      <c r="C395" s="288"/>
      <c r="D395" s="203" t="s">
        <v>67</v>
      </c>
      <c r="E395" s="204">
        <f>E396</f>
        <v>236562.72</v>
      </c>
      <c r="F395" s="204">
        <f t="shared" ref="F395:K395" si="158">F396</f>
        <v>1618000</v>
      </c>
      <c r="G395" s="204">
        <f t="shared" si="158"/>
        <v>214745.50401486494</v>
      </c>
      <c r="H395" s="204">
        <f t="shared" si="158"/>
        <v>228000</v>
      </c>
      <c r="I395" s="204">
        <f t="shared" si="158"/>
        <v>305000</v>
      </c>
      <c r="J395" s="204">
        <f t="shared" si="158"/>
        <v>0</v>
      </c>
      <c r="K395" s="204">
        <f t="shared" si="158"/>
        <v>301432.81</v>
      </c>
      <c r="L395" s="189">
        <f t="shared" si="135"/>
        <v>127.42194120865705</v>
      </c>
      <c r="M395" s="189">
        <f t="shared" si="136"/>
        <v>98.830429508196715</v>
      </c>
      <c r="O395"/>
      <c r="P395"/>
      <c r="R395"/>
    </row>
    <row r="396" spans="1:18" ht="25.5" x14ac:dyDescent="0.25">
      <c r="A396" s="270">
        <v>3132</v>
      </c>
      <c r="B396" s="271"/>
      <c r="C396" s="272"/>
      <c r="D396" s="211" t="s">
        <v>68</v>
      </c>
      <c r="E396" s="113">
        <v>236562.72</v>
      </c>
      <c r="F396" s="113">
        <v>1618000</v>
      </c>
      <c r="G396" s="113">
        <f>F396/7.5345</f>
        <v>214745.50401486494</v>
      </c>
      <c r="H396" s="113">
        <v>228000</v>
      </c>
      <c r="I396" s="113">
        <v>305000</v>
      </c>
      <c r="J396" s="113"/>
      <c r="K396" s="113">
        <v>301432.81</v>
      </c>
      <c r="L396" s="189">
        <f t="shared" si="135"/>
        <v>127.42194120865705</v>
      </c>
      <c r="M396" s="189">
        <f t="shared" si="136"/>
        <v>98.830429508196715</v>
      </c>
      <c r="O396" s="27"/>
      <c r="P396" s="27"/>
      <c r="R396" s="27"/>
    </row>
    <row r="397" spans="1:18" s="27" customFormat="1" x14ac:dyDescent="0.25">
      <c r="A397" s="273">
        <v>32</v>
      </c>
      <c r="B397" s="287"/>
      <c r="C397" s="288"/>
      <c r="D397" s="203" t="s">
        <v>25</v>
      </c>
      <c r="E397" s="204">
        <f t="shared" ref="E397:K397" si="159">E398+E401</f>
        <v>52685.2</v>
      </c>
      <c r="F397" s="204">
        <f t="shared" si="159"/>
        <v>390000</v>
      </c>
      <c r="G397" s="204">
        <f t="shared" si="159"/>
        <v>51761.895281704157</v>
      </c>
      <c r="H397" s="204">
        <f t="shared" si="159"/>
        <v>58000</v>
      </c>
      <c r="I397" s="204">
        <f t="shared" si="159"/>
        <v>58400</v>
      </c>
      <c r="J397" s="204">
        <f t="shared" si="159"/>
        <v>0</v>
      </c>
      <c r="K397" s="204">
        <f t="shared" si="159"/>
        <v>56559.839999999997</v>
      </c>
      <c r="L397" s="189">
        <f t="shared" si="135"/>
        <v>107.35432341530449</v>
      </c>
      <c r="M397" s="189">
        <f t="shared" si="136"/>
        <v>96.849041095890414</v>
      </c>
      <c r="O397"/>
      <c r="P397"/>
      <c r="R397"/>
    </row>
    <row r="398" spans="1:18" s="27" customFormat="1" x14ac:dyDescent="0.25">
      <c r="A398" s="273">
        <v>321</v>
      </c>
      <c r="B398" s="287"/>
      <c r="C398" s="288"/>
      <c r="D398" s="203" t="s">
        <v>69</v>
      </c>
      <c r="E398" s="204">
        <f>E400+E399</f>
        <v>52685.2</v>
      </c>
      <c r="F398" s="204">
        <f>F400</f>
        <v>390000</v>
      </c>
      <c r="G398" s="204">
        <f>G400</f>
        <v>51761.895281704157</v>
      </c>
      <c r="H398" s="204">
        <f>H400</f>
        <v>58000</v>
      </c>
      <c r="I398" s="204">
        <f>I400+I399</f>
        <v>58400</v>
      </c>
      <c r="J398" s="204">
        <f t="shared" ref="J398:K398" si="160">J400+J399</f>
        <v>0</v>
      </c>
      <c r="K398" s="204">
        <f t="shared" si="160"/>
        <v>54846.84</v>
      </c>
      <c r="L398" s="189">
        <f t="shared" si="135"/>
        <v>104.10293592887565</v>
      </c>
      <c r="M398" s="189">
        <f t="shared" si="136"/>
        <v>93.915821917808216</v>
      </c>
    </row>
    <row r="399" spans="1:18" s="27" customFormat="1" x14ac:dyDescent="0.25">
      <c r="A399" s="278">
        <v>3211</v>
      </c>
      <c r="B399" s="279"/>
      <c r="C399" s="280"/>
      <c r="D399" s="216" t="s">
        <v>79</v>
      </c>
      <c r="E399" s="217">
        <v>215.5</v>
      </c>
      <c r="F399" s="204"/>
      <c r="G399" s="204"/>
      <c r="H399" s="204"/>
      <c r="I399" s="217">
        <v>400</v>
      </c>
      <c r="J399" s="217"/>
      <c r="K399" s="217">
        <v>256</v>
      </c>
      <c r="L399" s="189">
        <f t="shared" si="135"/>
        <v>118.79350348027842</v>
      </c>
      <c r="M399" s="189">
        <f t="shared" si="136"/>
        <v>64</v>
      </c>
    </row>
    <row r="400" spans="1:18" ht="25.5" x14ac:dyDescent="0.25">
      <c r="A400" s="270">
        <v>3212</v>
      </c>
      <c r="B400" s="271"/>
      <c r="C400" s="272"/>
      <c r="D400" s="211" t="s">
        <v>152</v>
      </c>
      <c r="E400" s="113">
        <v>52469.7</v>
      </c>
      <c r="F400" s="113">
        <v>390000</v>
      </c>
      <c r="G400" s="113">
        <f>F400/7.5345</f>
        <v>51761.895281704157</v>
      </c>
      <c r="H400" s="113">
        <v>58000</v>
      </c>
      <c r="I400" s="113">
        <v>58000</v>
      </c>
      <c r="J400" s="113"/>
      <c r="K400" s="113">
        <v>54590.84</v>
      </c>
      <c r="L400" s="189">
        <f t="shared" si="135"/>
        <v>104.04259982427952</v>
      </c>
      <c r="M400" s="189">
        <f t="shared" si="136"/>
        <v>94.122137931034473</v>
      </c>
      <c r="O400" s="27"/>
      <c r="P400" s="27"/>
      <c r="R400" s="27"/>
    </row>
    <row r="401" spans="1:18" s="27" customFormat="1" ht="25.5" x14ac:dyDescent="0.25">
      <c r="A401" s="273">
        <v>329</v>
      </c>
      <c r="B401" s="287"/>
      <c r="C401" s="288"/>
      <c r="D401" s="203" t="s">
        <v>74</v>
      </c>
      <c r="E401" s="204">
        <f>E402+E403</f>
        <v>0</v>
      </c>
      <c r="F401" s="204">
        <f t="shared" ref="F401:J401" si="161">F402+F403</f>
        <v>0</v>
      </c>
      <c r="G401" s="204">
        <f t="shared" si="161"/>
        <v>0</v>
      </c>
      <c r="H401" s="204">
        <f t="shared" si="161"/>
        <v>0</v>
      </c>
      <c r="I401" s="204"/>
      <c r="J401" s="204">
        <f t="shared" si="161"/>
        <v>0</v>
      </c>
      <c r="K401" s="204">
        <f>K402+K403+K404</f>
        <v>1713</v>
      </c>
      <c r="L401" s="189" t="e">
        <f t="shared" si="135"/>
        <v>#DIV/0!</v>
      </c>
      <c r="M401" s="189" t="e">
        <f t="shared" si="136"/>
        <v>#DIV/0!</v>
      </c>
      <c r="O401"/>
      <c r="P401"/>
      <c r="R401"/>
    </row>
    <row r="402" spans="1:18" x14ac:dyDescent="0.25">
      <c r="A402" s="270">
        <v>3295</v>
      </c>
      <c r="B402" s="271"/>
      <c r="C402" s="272"/>
      <c r="D402" s="211" t="s">
        <v>73</v>
      </c>
      <c r="E402" s="113"/>
      <c r="F402" s="113"/>
      <c r="G402" s="113"/>
      <c r="H402" s="113"/>
      <c r="I402" s="113"/>
      <c r="J402" s="113"/>
      <c r="K402" s="113"/>
      <c r="L402" s="189" t="e">
        <f t="shared" si="135"/>
        <v>#DIV/0!</v>
      </c>
      <c r="M402" s="189" t="e">
        <f t="shared" si="136"/>
        <v>#DIV/0!</v>
      </c>
      <c r="O402" s="27"/>
      <c r="P402" s="27"/>
      <c r="R402" s="27"/>
    </row>
    <row r="403" spans="1:18" x14ac:dyDescent="0.25">
      <c r="A403" s="270">
        <v>3296</v>
      </c>
      <c r="B403" s="271"/>
      <c r="C403" s="272"/>
      <c r="D403" s="211" t="s">
        <v>75</v>
      </c>
      <c r="E403" s="113"/>
      <c r="F403" s="113"/>
      <c r="G403" s="113"/>
      <c r="H403" s="113"/>
      <c r="I403" s="113"/>
      <c r="J403" s="113"/>
      <c r="K403" s="113"/>
      <c r="L403" s="189" t="e">
        <f t="shared" si="135"/>
        <v>#DIV/0!</v>
      </c>
      <c r="M403" s="189" t="e">
        <f t="shared" si="136"/>
        <v>#DIV/0!</v>
      </c>
    </row>
    <row r="404" spans="1:18" ht="25.5" x14ac:dyDescent="0.25">
      <c r="A404" s="270">
        <v>3299</v>
      </c>
      <c r="B404" s="271"/>
      <c r="C404" s="272"/>
      <c r="D404" s="211" t="s">
        <v>74</v>
      </c>
      <c r="E404" s="113"/>
      <c r="F404" s="113"/>
      <c r="G404" s="113"/>
      <c r="H404" s="113"/>
      <c r="I404" s="113"/>
      <c r="J404" s="113"/>
      <c r="K404" s="229">
        <v>1713</v>
      </c>
      <c r="L404" s="189" t="e">
        <f t="shared" si="135"/>
        <v>#DIV/0!</v>
      </c>
      <c r="M404" s="189" t="e">
        <f t="shared" si="136"/>
        <v>#DIV/0!</v>
      </c>
    </row>
    <row r="405" spans="1:18" s="27" customFormat="1" x14ac:dyDescent="0.25">
      <c r="A405" s="273">
        <v>34</v>
      </c>
      <c r="B405" s="287"/>
      <c r="C405" s="288"/>
      <c r="D405" s="203" t="s">
        <v>76</v>
      </c>
      <c r="E405" s="204">
        <f>E406</f>
        <v>0</v>
      </c>
      <c r="F405" s="204">
        <f t="shared" ref="F405:K406" si="162">F406</f>
        <v>0</v>
      </c>
      <c r="G405" s="204">
        <f t="shared" si="162"/>
        <v>0</v>
      </c>
      <c r="H405" s="204">
        <f t="shared" si="162"/>
        <v>0</v>
      </c>
      <c r="I405" s="204"/>
      <c r="J405" s="204">
        <f t="shared" si="162"/>
        <v>0</v>
      </c>
      <c r="K405" s="204">
        <f t="shared" si="162"/>
        <v>0</v>
      </c>
      <c r="L405" s="189" t="e">
        <f t="shared" si="135"/>
        <v>#DIV/0!</v>
      </c>
      <c r="M405" s="189" t="e">
        <f t="shared" si="136"/>
        <v>#DIV/0!</v>
      </c>
      <c r="O405"/>
      <c r="P405"/>
      <c r="R405"/>
    </row>
    <row r="406" spans="1:18" s="27" customFormat="1" x14ac:dyDescent="0.25">
      <c r="A406" s="273">
        <v>343</v>
      </c>
      <c r="B406" s="287"/>
      <c r="C406" s="288"/>
      <c r="D406" s="203" t="s">
        <v>77</v>
      </c>
      <c r="E406" s="204">
        <f>E407</f>
        <v>0</v>
      </c>
      <c r="F406" s="204">
        <f t="shared" si="162"/>
        <v>0</v>
      </c>
      <c r="G406" s="204">
        <f t="shared" si="162"/>
        <v>0</v>
      </c>
      <c r="H406" s="204">
        <f t="shared" si="162"/>
        <v>0</v>
      </c>
      <c r="I406" s="204"/>
      <c r="J406" s="204">
        <f t="shared" si="162"/>
        <v>0</v>
      </c>
      <c r="K406" s="204">
        <f t="shared" si="162"/>
        <v>0</v>
      </c>
      <c r="L406" s="189" t="e">
        <f t="shared" si="135"/>
        <v>#DIV/0!</v>
      </c>
      <c r="M406" s="189" t="e">
        <f t="shared" si="136"/>
        <v>#DIV/0!</v>
      </c>
    </row>
    <row r="407" spans="1:18" x14ac:dyDescent="0.25">
      <c r="A407" s="270">
        <v>3433</v>
      </c>
      <c r="B407" s="271"/>
      <c r="C407" s="272"/>
      <c r="D407" s="211" t="s">
        <v>78</v>
      </c>
      <c r="E407" s="113"/>
      <c r="F407" s="113"/>
      <c r="G407" s="113"/>
      <c r="H407" s="113"/>
      <c r="I407" s="113"/>
      <c r="J407" s="113"/>
      <c r="K407" s="113"/>
      <c r="L407" s="189" t="e">
        <f t="shared" si="135"/>
        <v>#DIV/0!</v>
      </c>
      <c r="M407" s="189" t="e">
        <f t="shared" si="136"/>
        <v>#DIV/0!</v>
      </c>
      <c r="O407" s="27"/>
      <c r="P407" s="27"/>
      <c r="R407" s="27"/>
    </row>
    <row r="408" spans="1:18" s="27" customFormat="1" x14ac:dyDescent="0.25">
      <c r="A408" s="289" t="s">
        <v>167</v>
      </c>
      <c r="B408" s="290"/>
      <c r="C408" s="291"/>
      <c r="D408" s="199" t="s">
        <v>138</v>
      </c>
      <c r="E408" s="200">
        <f>E409+E424</f>
        <v>611.93000000000006</v>
      </c>
      <c r="F408" s="200">
        <f t="shared" ref="E408:K410" si="163">F409</f>
        <v>4000</v>
      </c>
      <c r="G408" s="200">
        <f t="shared" si="163"/>
        <v>530.89123365850423</v>
      </c>
      <c r="H408" s="200">
        <f t="shared" si="163"/>
        <v>531</v>
      </c>
      <c r="I408" s="200">
        <f>I409+I424</f>
        <v>520</v>
      </c>
      <c r="J408" s="200">
        <f t="shared" ref="J408:K408" si="164">J409+J424</f>
        <v>0</v>
      </c>
      <c r="K408" s="200">
        <f t="shared" si="164"/>
        <v>520</v>
      </c>
      <c r="L408" s="189">
        <f t="shared" si="135"/>
        <v>84.977039857500031</v>
      </c>
      <c r="M408" s="189">
        <f t="shared" si="136"/>
        <v>100</v>
      </c>
      <c r="O408"/>
      <c r="P408"/>
      <c r="R408"/>
    </row>
    <row r="409" spans="1:18" s="27" customFormat="1" ht="24.75" customHeight="1" x14ac:dyDescent="0.25">
      <c r="A409" s="292" t="s">
        <v>375</v>
      </c>
      <c r="B409" s="293"/>
      <c r="C409" s="294"/>
      <c r="D409" s="201" t="s">
        <v>179</v>
      </c>
      <c r="E409" s="202">
        <f t="shared" si="163"/>
        <v>520</v>
      </c>
      <c r="F409" s="202">
        <f t="shared" si="163"/>
        <v>4000</v>
      </c>
      <c r="G409" s="202">
        <f t="shared" si="163"/>
        <v>530.89123365850423</v>
      </c>
      <c r="H409" s="202">
        <f t="shared" si="163"/>
        <v>531</v>
      </c>
      <c r="I409" s="202">
        <f t="shared" si="163"/>
        <v>520</v>
      </c>
      <c r="J409" s="202">
        <f t="shared" si="163"/>
        <v>0</v>
      </c>
      <c r="K409" s="202">
        <f t="shared" si="163"/>
        <v>520</v>
      </c>
      <c r="L409" s="189">
        <f t="shared" si="135"/>
        <v>100</v>
      </c>
      <c r="M409" s="189">
        <f t="shared" si="136"/>
        <v>100</v>
      </c>
    </row>
    <row r="410" spans="1:18" s="27" customFormat="1" x14ac:dyDescent="0.25">
      <c r="A410" s="295">
        <v>3</v>
      </c>
      <c r="B410" s="296"/>
      <c r="C410" s="297"/>
      <c r="D410" s="203" t="s">
        <v>14</v>
      </c>
      <c r="E410" s="204">
        <f t="shared" si="163"/>
        <v>520</v>
      </c>
      <c r="F410" s="204">
        <f t="shared" si="163"/>
        <v>4000</v>
      </c>
      <c r="G410" s="204">
        <f t="shared" si="163"/>
        <v>530.89123365850423</v>
      </c>
      <c r="H410" s="204">
        <f t="shared" si="163"/>
        <v>531</v>
      </c>
      <c r="I410" s="204">
        <f t="shared" si="163"/>
        <v>520</v>
      </c>
      <c r="J410" s="204">
        <f t="shared" si="163"/>
        <v>0</v>
      </c>
      <c r="K410" s="204">
        <f t="shared" si="163"/>
        <v>520</v>
      </c>
      <c r="L410" s="189">
        <f t="shared" si="135"/>
        <v>100</v>
      </c>
      <c r="M410" s="189">
        <f t="shared" si="136"/>
        <v>100</v>
      </c>
    </row>
    <row r="411" spans="1:18" s="27" customFormat="1" x14ac:dyDescent="0.25">
      <c r="A411" s="273">
        <v>32</v>
      </c>
      <c r="B411" s="287"/>
      <c r="C411" s="288"/>
      <c r="D411" s="203" t="s">
        <v>25</v>
      </c>
      <c r="E411" s="204">
        <f>E412+E420+E422+E416</f>
        <v>520</v>
      </c>
      <c r="F411" s="204">
        <f>F412+F420+F422+F416</f>
        <v>4000</v>
      </c>
      <c r="G411" s="204">
        <f>G412+G420+G422+G416</f>
        <v>530.89123365850423</v>
      </c>
      <c r="H411" s="204">
        <f>H412+H420+H422+H416</f>
        <v>531</v>
      </c>
      <c r="I411" s="204">
        <f t="shared" ref="I411:K411" si="165">I412+I420+I422+I416</f>
        <v>520</v>
      </c>
      <c r="J411" s="204">
        <f t="shared" si="165"/>
        <v>0</v>
      </c>
      <c r="K411" s="204">
        <f t="shared" si="165"/>
        <v>520</v>
      </c>
      <c r="L411" s="189">
        <f t="shared" si="135"/>
        <v>100</v>
      </c>
      <c r="M411" s="189">
        <f t="shared" si="136"/>
        <v>100</v>
      </c>
    </row>
    <row r="412" spans="1:18" s="27" customFormat="1" x14ac:dyDescent="0.25">
      <c r="A412" s="273">
        <v>321</v>
      </c>
      <c r="B412" s="287"/>
      <c r="C412" s="288"/>
      <c r="D412" s="203" t="s">
        <v>69</v>
      </c>
      <c r="E412" s="204">
        <f>E413+E414+E415</f>
        <v>59.34</v>
      </c>
      <c r="F412" s="204">
        <f>F413+F414+F415</f>
        <v>500</v>
      </c>
      <c r="G412" s="204">
        <f>G413+G414+G415</f>
        <v>66.361404207313029</v>
      </c>
      <c r="H412" s="204">
        <f>SUM(H413:H415)</f>
        <v>70</v>
      </c>
      <c r="I412" s="204">
        <f>SUM(I413:I415)</f>
        <v>65</v>
      </c>
      <c r="J412" s="204">
        <f>SUM(J413:J415)</f>
        <v>0</v>
      </c>
      <c r="K412" s="204">
        <f>SUM(K413:K415)</f>
        <v>42.56</v>
      </c>
      <c r="L412" s="189">
        <f t="shared" si="135"/>
        <v>71.722278395685876</v>
      </c>
      <c r="M412" s="189">
        <f t="shared" si="136"/>
        <v>65.476923076923072</v>
      </c>
    </row>
    <row r="413" spans="1:18" x14ac:dyDescent="0.25">
      <c r="A413" s="270">
        <v>3211</v>
      </c>
      <c r="B413" s="271"/>
      <c r="C413" s="272"/>
      <c r="D413" s="211" t="s">
        <v>79</v>
      </c>
      <c r="E413" s="113"/>
      <c r="F413" s="113">
        <v>200</v>
      </c>
      <c r="G413" s="113">
        <f>F413/7.5345</f>
        <v>26.54456168292521</v>
      </c>
      <c r="H413" s="113">
        <v>30</v>
      </c>
      <c r="I413" s="113">
        <v>35</v>
      </c>
      <c r="J413" s="113"/>
      <c r="K413" s="113">
        <v>42.56</v>
      </c>
      <c r="L413" s="189" t="e">
        <f t="shared" si="135"/>
        <v>#DIV/0!</v>
      </c>
      <c r="M413" s="189">
        <f t="shared" si="136"/>
        <v>121.6</v>
      </c>
      <c r="O413" s="27"/>
      <c r="P413" s="27"/>
      <c r="R413" s="27"/>
    </row>
    <row r="414" spans="1:18" x14ac:dyDescent="0.25">
      <c r="A414" s="270">
        <v>3213</v>
      </c>
      <c r="B414" s="271"/>
      <c r="C414" s="272"/>
      <c r="D414" s="211" t="s">
        <v>80</v>
      </c>
      <c r="E414" s="113">
        <v>59.34</v>
      </c>
      <c r="F414" s="113">
        <v>100</v>
      </c>
      <c r="G414" s="113">
        <f>F414/7.5345</f>
        <v>13.272280841462605</v>
      </c>
      <c r="H414" s="113">
        <v>20</v>
      </c>
      <c r="I414" s="113">
        <v>20</v>
      </c>
      <c r="J414" s="113"/>
      <c r="K414" s="113"/>
      <c r="L414" s="189">
        <f t="shared" si="135"/>
        <v>0</v>
      </c>
      <c r="M414" s="189">
        <f t="shared" si="136"/>
        <v>0</v>
      </c>
    </row>
    <row r="415" spans="1:18" ht="25.5" x14ac:dyDescent="0.25">
      <c r="A415" s="270">
        <v>3214</v>
      </c>
      <c r="B415" s="271"/>
      <c r="C415" s="272"/>
      <c r="D415" s="211" t="s">
        <v>81</v>
      </c>
      <c r="E415" s="113"/>
      <c r="F415" s="113">
        <v>200</v>
      </c>
      <c r="G415" s="113">
        <f>F415/7.5345</f>
        <v>26.54456168292521</v>
      </c>
      <c r="H415" s="113">
        <v>20</v>
      </c>
      <c r="I415" s="113">
        <v>10</v>
      </c>
      <c r="J415" s="113"/>
      <c r="K415" s="113"/>
      <c r="L415" s="189" t="e">
        <f t="shared" ref="L415:L478" si="166">K415/E415*100</f>
        <v>#DIV/0!</v>
      </c>
      <c r="M415" s="189">
        <f t="shared" ref="M415:M478" si="167">K415/I415*100</f>
        <v>0</v>
      </c>
    </row>
    <row r="416" spans="1:18" x14ac:dyDescent="0.25">
      <c r="A416" s="273">
        <v>322</v>
      </c>
      <c r="B416" s="287"/>
      <c r="C416" s="288"/>
      <c r="D416" s="203" t="s">
        <v>71</v>
      </c>
      <c r="E416" s="204">
        <f>E417+E418+E419</f>
        <v>0</v>
      </c>
      <c r="F416" s="204">
        <f>SUM(F417:F419)</f>
        <v>1300</v>
      </c>
      <c r="G416" s="204">
        <f>SUM(G417:G419)</f>
        <v>172.53965093901388</v>
      </c>
      <c r="H416" s="204">
        <f>SUM(H417:H419)</f>
        <v>150</v>
      </c>
      <c r="I416" s="204">
        <f>SUM(I417:I419)</f>
        <v>60</v>
      </c>
      <c r="J416" s="204">
        <f t="shared" ref="J416:K416" si="168">SUM(J417:J419)</f>
        <v>0</v>
      </c>
      <c r="K416" s="204">
        <f t="shared" si="168"/>
        <v>99.78</v>
      </c>
      <c r="L416" s="189" t="e">
        <f t="shared" si="166"/>
        <v>#DIV/0!</v>
      </c>
      <c r="M416" s="189">
        <f t="shared" si="167"/>
        <v>166.3</v>
      </c>
    </row>
    <row r="417" spans="1:18" ht="25.5" x14ac:dyDescent="0.25">
      <c r="A417" s="270">
        <v>3221</v>
      </c>
      <c r="B417" s="271"/>
      <c r="C417" s="272"/>
      <c r="D417" s="211" t="s">
        <v>123</v>
      </c>
      <c r="E417" s="113"/>
      <c r="F417" s="113">
        <v>300</v>
      </c>
      <c r="G417" s="113">
        <f>F417/7.5345</f>
        <v>39.816842524387816</v>
      </c>
      <c r="H417" s="113">
        <v>150</v>
      </c>
      <c r="I417" s="113">
        <v>60</v>
      </c>
      <c r="J417" s="113"/>
      <c r="K417" s="113">
        <v>99.78</v>
      </c>
      <c r="L417" s="189" t="e">
        <f t="shared" si="166"/>
        <v>#DIV/0!</v>
      </c>
      <c r="M417" s="189">
        <f t="shared" si="167"/>
        <v>166.3</v>
      </c>
    </row>
    <row r="418" spans="1:18" x14ac:dyDescent="0.25">
      <c r="A418" s="270">
        <v>3222</v>
      </c>
      <c r="B418" s="271"/>
      <c r="C418" s="272"/>
      <c r="D418" s="211" t="s">
        <v>83</v>
      </c>
      <c r="E418" s="113"/>
      <c r="F418" s="113">
        <v>700</v>
      </c>
      <c r="G418" s="113">
        <f>F418/7.5345</f>
        <v>92.905965890238235</v>
      </c>
      <c r="H418" s="113"/>
      <c r="I418" s="113"/>
      <c r="J418" s="113"/>
      <c r="K418" s="113"/>
      <c r="L418" s="189" t="e">
        <f t="shared" si="166"/>
        <v>#DIV/0!</v>
      </c>
      <c r="M418" s="189" t="e">
        <f t="shared" si="167"/>
        <v>#DIV/0!</v>
      </c>
    </row>
    <row r="419" spans="1:18" x14ac:dyDescent="0.25">
      <c r="A419" s="270">
        <v>3225</v>
      </c>
      <c r="B419" s="271"/>
      <c r="C419" s="272"/>
      <c r="D419" s="211" t="s">
        <v>72</v>
      </c>
      <c r="E419" s="113">
        <v>0</v>
      </c>
      <c r="F419" s="113">
        <v>300</v>
      </c>
      <c r="G419" s="113">
        <f>F419/7.5345</f>
        <v>39.816842524387816</v>
      </c>
      <c r="H419" s="113"/>
      <c r="I419" s="113"/>
      <c r="J419" s="113"/>
      <c r="K419" s="113"/>
      <c r="L419" s="189" t="e">
        <f t="shared" si="166"/>
        <v>#DIV/0!</v>
      </c>
      <c r="M419" s="189" t="e">
        <f t="shared" si="167"/>
        <v>#DIV/0!</v>
      </c>
    </row>
    <row r="420" spans="1:18" s="27" customFormat="1" x14ac:dyDescent="0.25">
      <c r="A420" s="273">
        <v>323</v>
      </c>
      <c r="B420" s="287"/>
      <c r="C420" s="288"/>
      <c r="D420" s="203" t="s">
        <v>84</v>
      </c>
      <c r="E420" s="204">
        <f>E421</f>
        <v>404.86</v>
      </c>
      <c r="F420" s="204">
        <f t="shared" ref="F420:K420" si="169">F421</f>
        <v>1500</v>
      </c>
      <c r="G420" s="204">
        <f t="shared" si="169"/>
        <v>199.08421262193906</v>
      </c>
      <c r="H420" s="204">
        <f t="shared" si="169"/>
        <v>150</v>
      </c>
      <c r="I420" s="204">
        <f t="shared" si="169"/>
        <v>250</v>
      </c>
      <c r="J420" s="204">
        <f t="shared" si="169"/>
        <v>0</v>
      </c>
      <c r="K420" s="204">
        <f t="shared" si="169"/>
        <v>66</v>
      </c>
      <c r="L420" s="189">
        <f t="shared" si="166"/>
        <v>16.301931531887565</v>
      </c>
      <c r="M420" s="189">
        <f t="shared" si="167"/>
        <v>26.400000000000002</v>
      </c>
      <c r="O420"/>
      <c r="P420"/>
      <c r="R420"/>
    </row>
    <row r="421" spans="1:18" x14ac:dyDescent="0.25">
      <c r="A421" s="270">
        <v>3237</v>
      </c>
      <c r="B421" s="271"/>
      <c r="C421" s="272"/>
      <c r="D421" s="211" t="s">
        <v>85</v>
      </c>
      <c r="E421" s="113">
        <v>404.86</v>
      </c>
      <c r="F421" s="113">
        <v>1500</v>
      </c>
      <c r="G421" s="113">
        <f>F421/7.5345</f>
        <v>199.08421262193906</v>
      </c>
      <c r="H421" s="113">
        <v>150</v>
      </c>
      <c r="I421" s="113">
        <v>250</v>
      </c>
      <c r="J421" s="113"/>
      <c r="K421" s="113">
        <v>66</v>
      </c>
      <c r="L421" s="189">
        <f t="shared" si="166"/>
        <v>16.301931531887565</v>
      </c>
      <c r="M421" s="189">
        <f t="shared" si="167"/>
        <v>26.400000000000002</v>
      </c>
      <c r="O421" s="27"/>
      <c r="P421" s="27"/>
      <c r="R421" s="27"/>
    </row>
    <row r="422" spans="1:18" s="27" customFormat="1" ht="25.5" x14ac:dyDescent="0.25">
      <c r="A422" s="273">
        <v>329</v>
      </c>
      <c r="B422" s="287"/>
      <c r="C422" s="288"/>
      <c r="D422" s="203" t="s">
        <v>74</v>
      </c>
      <c r="E422" s="204">
        <f>E423</f>
        <v>55.8</v>
      </c>
      <c r="F422" s="204">
        <f t="shared" ref="F422:K422" si="170">F423</f>
        <v>700</v>
      </c>
      <c r="G422" s="204">
        <f t="shared" si="170"/>
        <v>92.905965890238235</v>
      </c>
      <c r="H422" s="204">
        <f t="shared" si="170"/>
        <v>161</v>
      </c>
      <c r="I422" s="204">
        <f t="shared" si="170"/>
        <v>145</v>
      </c>
      <c r="J422" s="204">
        <f t="shared" si="170"/>
        <v>0</v>
      </c>
      <c r="K422" s="204">
        <f t="shared" si="170"/>
        <v>311.66000000000003</v>
      </c>
      <c r="L422" s="189">
        <f t="shared" si="166"/>
        <v>558.53046594982084</v>
      </c>
      <c r="M422" s="189">
        <f t="shared" si="167"/>
        <v>214.93793103448277</v>
      </c>
      <c r="O422"/>
      <c r="P422"/>
      <c r="R422"/>
    </row>
    <row r="423" spans="1:18" ht="25.5" x14ac:dyDescent="0.25">
      <c r="A423" s="270">
        <v>3299</v>
      </c>
      <c r="B423" s="271"/>
      <c r="C423" s="272"/>
      <c r="D423" s="211" t="s">
        <v>74</v>
      </c>
      <c r="E423" s="113">
        <v>55.8</v>
      </c>
      <c r="F423" s="113">
        <v>700</v>
      </c>
      <c r="G423" s="113">
        <f>F423/7.5345</f>
        <v>92.905965890238235</v>
      </c>
      <c r="H423" s="113">
        <v>161</v>
      </c>
      <c r="I423" s="113">
        <v>145</v>
      </c>
      <c r="J423" s="113"/>
      <c r="K423" s="113">
        <v>311.66000000000003</v>
      </c>
      <c r="L423" s="189">
        <f t="shared" si="166"/>
        <v>558.53046594982084</v>
      </c>
      <c r="M423" s="189">
        <f t="shared" si="167"/>
        <v>214.93793103448277</v>
      </c>
      <c r="O423" s="27"/>
      <c r="P423" s="27"/>
      <c r="R423" s="27"/>
    </row>
    <row r="424" spans="1:18" ht="25.5" x14ac:dyDescent="0.25">
      <c r="A424" s="292" t="s">
        <v>178</v>
      </c>
      <c r="B424" s="293"/>
      <c r="C424" s="294"/>
      <c r="D424" s="201" t="s">
        <v>177</v>
      </c>
      <c r="E424" s="202">
        <f t="shared" ref="E424:K434" si="171">E425</f>
        <v>91.93</v>
      </c>
      <c r="F424" s="202">
        <f t="shared" si="171"/>
        <v>0</v>
      </c>
      <c r="G424" s="202">
        <f t="shared" si="171"/>
        <v>0</v>
      </c>
      <c r="H424" s="202">
        <f t="shared" si="171"/>
        <v>0</v>
      </c>
      <c r="I424" s="202">
        <f t="shared" si="171"/>
        <v>0</v>
      </c>
      <c r="J424" s="202">
        <f t="shared" si="171"/>
        <v>0</v>
      </c>
      <c r="K424" s="202">
        <f t="shared" si="171"/>
        <v>0</v>
      </c>
      <c r="L424" s="189">
        <f t="shared" si="166"/>
        <v>0</v>
      </c>
      <c r="M424" s="189" t="e">
        <f t="shared" si="167"/>
        <v>#DIV/0!</v>
      </c>
      <c r="O424" s="27"/>
      <c r="P424" s="27"/>
      <c r="R424" s="27"/>
    </row>
    <row r="425" spans="1:18" x14ac:dyDescent="0.25">
      <c r="A425" s="295">
        <v>3</v>
      </c>
      <c r="B425" s="296"/>
      <c r="C425" s="297"/>
      <c r="D425" s="203" t="s">
        <v>14</v>
      </c>
      <c r="E425" s="204">
        <f t="shared" si="171"/>
        <v>91.93</v>
      </c>
      <c r="F425" s="204">
        <f t="shared" si="171"/>
        <v>0</v>
      </c>
      <c r="G425" s="204">
        <f t="shared" si="171"/>
        <v>0</v>
      </c>
      <c r="H425" s="204">
        <f t="shared" si="171"/>
        <v>0</v>
      </c>
      <c r="I425" s="204">
        <f t="shared" si="171"/>
        <v>0</v>
      </c>
      <c r="J425" s="204">
        <f t="shared" si="171"/>
        <v>0</v>
      </c>
      <c r="K425" s="204">
        <f t="shared" si="171"/>
        <v>0</v>
      </c>
      <c r="L425" s="189">
        <f t="shared" si="166"/>
        <v>0</v>
      </c>
      <c r="M425" s="189" t="e">
        <f t="shared" si="167"/>
        <v>#DIV/0!</v>
      </c>
      <c r="O425" s="27"/>
      <c r="P425" s="27"/>
      <c r="R425" s="27"/>
    </row>
    <row r="426" spans="1:18" x14ac:dyDescent="0.25">
      <c r="A426" s="273">
        <v>32</v>
      </c>
      <c r="B426" s="287"/>
      <c r="C426" s="288"/>
      <c r="D426" s="203" t="s">
        <v>25</v>
      </c>
      <c r="E426" s="204">
        <f>E427+E430</f>
        <v>91.93</v>
      </c>
      <c r="F426" s="204">
        <f t="shared" ref="F426:K426" si="172">F434</f>
        <v>0</v>
      </c>
      <c r="G426" s="204">
        <f t="shared" si="172"/>
        <v>0</v>
      </c>
      <c r="H426" s="204">
        <f t="shared" si="172"/>
        <v>0</v>
      </c>
      <c r="I426" s="204">
        <f t="shared" si="172"/>
        <v>0</v>
      </c>
      <c r="J426" s="204">
        <f t="shared" si="172"/>
        <v>0</v>
      </c>
      <c r="K426" s="204">
        <f t="shared" si="172"/>
        <v>0</v>
      </c>
      <c r="L426" s="189">
        <f t="shared" si="166"/>
        <v>0</v>
      </c>
      <c r="M426" s="189" t="e">
        <f t="shared" si="167"/>
        <v>#DIV/0!</v>
      </c>
      <c r="O426" s="27"/>
      <c r="P426" s="27"/>
      <c r="R426" s="27"/>
    </row>
    <row r="427" spans="1:18" x14ac:dyDescent="0.25">
      <c r="A427" s="273">
        <v>321</v>
      </c>
      <c r="B427" s="287"/>
      <c r="C427" s="288"/>
      <c r="D427" s="203" t="s">
        <v>69</v>
      </c>
      <c r="E427" s="204">
        <f>E428+E429</f>
        <v>62.83</v>
      </c>
      <c r="F427" s="204"/>
      <c r="G427" s="204"/>
      <c r="H427" s="204"/>
      <c r="I427" s="204"/>
      <c r="J427" s="204"/>
      <c r="K427" s="204"/>
      <c r="L427" s="189">
        <f t="shared" si="166"/>
        <v>0</v>
      </c>
      <c r="M427" s="189" t="e">
        <f t="shared" si="167"/>
        <v>#DIV/0!</v>
      </c>
      <c r="O427" s="27"/>
      <c r="P427" s="27"/>
      <c r="R427" s="27"/>
    </row>
    <row r="428" spans="1:18" x14ac:dyDescent="0.25">
      <c r="A428" s="270">
        <v>3211</v>
      </c>
      <c r="B428" s="271"/>
      <c r="C428" s="272"/>
      <c r="D428" s="211" t="s">
        <v>79</v>
      </c>
      <c r="E428" s="113">
        <v>41.9</v>
      </c>
      <c r="F428" s="113"/>
      <c r="G428" s="113"/>
      <c r="H428" s="113"/>
      <c r="I428" s="113"/>
      <c r="J428" s="113"/>
      <c r="K428" s="113"/>
      <c r="L428" s="189">
        <f t="shared" si="166"/>
        <v>0</v>
      </c>
      <c r="M428" s="189" t="e">
        <f t="shared" si="167"/>
        <v>#DIV/0!</v>
      </c>
      <c r="O428" s="27"/>
      <c r="P428" s="27"/>
      <c r="R428" s="27"/>
    </row>
    <row r="429" spans="1:18" x14ac:dyDescent="0.25">
      <c r="A429" s="270">
        <v>3213</v>
      </c>
      <c r="B429" s="271"/>
      <c r="C429" s="272"/>
      <c r="D429" s="211" t="s">
        <v>80</v>
      </c>
      <c r="E429" s="113">
        <v>20.93</v>
      </c>
      <c r="F429" s="113"/>
      <c r="G429" s="113"/>
      <c r="H429" s="113"/>
      <c r="I429" s="113"/>
      <c r="J429" s="113"/>
      <c r="K429" s="113"/>
      <c r="L429" s="189">
        <f t="shared" si="166"/>
        <v>0</v>
      </c>
      <c r="M429" s="189" t="e">
        <f t="shared" si="167"/>
        <v>#DIV/0!</v>
      </c>
      <c r="O429" s="27"/>
      <c r="P429" s="27"/>
      <c r="R429" s="27"/>
    </row>
    <row r="430" spans="1:18" x14ac:dyDescent="0.25">
      <c r="A430" s="273">
        <v>322</v>
      </c>
      <c r="B430" s="287"/>
      <c r="C430" s="288"/>
      <c r="D430" s="203" t="s">
        <v>71</v>
      </c>
      <c r="E430" s="204">
        <f>E431+E432+E433</f>
        <v>29.1</v>
      </c>
      <c r="F430" s="204"/>
      <c r="G430" s="204"/>
      <c r="H430" s="204"/>
      <c r="I430" s="204"/>
      <c r="J430" s="204"/>
      <c r="K430" s="204"/>
      <c r="L430" s="189">
        <f t="shared" si="166"/>
        <v>0</v>
      </c>
      <c r="M430" s="189" t="e">
        <f t="shared" si="167"/>
        <v>#DIV/0!</v>
      </c>
      <c r="O430" s="27"/>
      <c r="P430" s="27"/>
      <c r="R430" s="27"/>
    </row>
    <row r="431" spans="1:18" ht="25.5" x14ac:dyDescent="0.25">
      <c r="A431" s="270">
        <v>3221</v>
      </c>
      <c r="B431" s="271"/>
      <c r="C431" s="272"/>
      <c r="D431" s="211" t="s">
        <v>123</v>
      </c>
      <c r="E431" s="113">
        <v>1.23</v>
      </c>
      <c r="F431" s="113"/>
      <c r="G431" s="113"/>
      <c r="H431" s="113"/>
      <c r="I431" s="113"/>
      <c r="J431" s="113"/>
      <c r="K431" s="113"/>
      <c r="L431" s="189">
        <f t="shared" si="166"/>
        <v>0</v>
      </c>
      <c r="M431" s="189" t="e">
        <f t="shared" si="167"/>
        <v>#DIV/0!</v>
      </c>
      <c r="O431" s="27"/>
      <c r="P431" s="27"/>
      <c r="R431" s="27"/>
    </row>
    <row r="432" spans="1:18" x14ac:dyDescent="0.25">
      <c r="A432" s="270">
        <v>3222</v>
      </c>
      <c r="B432" s="271"/>
      <c r="C432" s="272"/>
      <c r="D432" s="211" t="s">
        <v>83</v>
      </c>
      <c r="E432" s="113">
        <v>0</v>
      </c>
      <c r="F432" s="113"/>
      <c r="G432" s="113"/>
      <c r="H432" s="113"/>
      <c r="I432" s="113"/>
      <c r="J432" s="113"/>
      <c r="K432" s="113"/>
      <c r="L432" s="189" t="e">
        <f t="shared" si="166"/>
        <v>#DIV/0!</v>
      </c>
      <c r="M432" s="189" t="e">
        <f t="shared" si="167"/>
        <v>#DIV/0!</v>
      </c>
      <c r="O432" s="27"/>
      <c r="P432" s="27"/>
      <c r="R432" s="27"/>
    </row>
    <row r="433" spans="1:18" x14ac:dyDescent="0.25">
      <c r="A433" s="270">
        <v>3225</v>
      </c>
      <c r="B433" s="271"/>
      <c r="C433" s="272"/>
      <c r="D433" s="211" t="s">
        <v>72</v>
      </c>
      <c r="E433" s="113">
        <v>27.87</v>
      </c>
      <c r="F433" s="113"/>
      <c r="G433" s="113"/>
      <c r="H433" s="113"/>
      <c r="I433" s="113"/>
      <c r="J433" s="113"/>
      <c r="K433" s="113"/>
      <c r="L433" s="189">
        <f t="shared" si="166"/>
        <v>0</v>
      </c>
      <c r="M433" s="189" t="e">
        <f t="shared" si="167"/>
        <v>#DIV/0!</v>
      </c>
      <c r="O433" s="27"/>
      <c r="P433" s="27"/>
      <c r="R433" s="27"/>
    </row>
    <row r="434" spans="1:18" ht="25.5" x14ac:dyDescent="0.25">
      <c r="A434" s="273">
        <v>329</v>
      </c>
      <c r="B434" s="287"/>
      <c r="C434" s="288"/>
      <c r="D434" s="203" t="s">
        <v>74</v>
      </c>
      <c r="E434" s="204">
        <f t="shared" si="171"/>
        <v>0</v>
      </c>
      <c r="F434" s="204">
        <f t="shared" si="171"/>
        <v>0</v>
      </c>
      <c r="G434" s="204">
        <f t="shared" si="171"/>
        <v>0</v>
      </c>
      <c r="H434" s="204">
        <f t="shared" si="171"/>
        <v>0</v>
      </c>
      <c r="I434" s="204">
        <f t="shared" si="171"/>
        <v>0</v>
      </c>
      <c r="J434" s="204">
        <f t="shared" si="171"/>
        <v>0</v>
      </c>
      <c r="K434" s="204">
        <f t="shared" si="171"/>
        <v>0</v>
      </c>
      <c r="L434" s="189" t="e">
        <f t="shared" si="166"/>
        <v>#DIV/0!</v>
      </c>
      <c r="M434" s="189" t="e">
        <f t="shared" si="167"/>
        <v>#DIV/0!</v>
      </c>
      <c r="O434" s="27"/>
      <c r="P434" s="27"/>
      <c r="R434" s="27"/>
    </row>
    <row r="435" spans="1:18" ht="25.5" x14ac:dyDescent="0.25">
      <c r="A435" s="270">
        <v>3299</v>
      </c>
      <c r="B435" s="271"/>
      <c r="C435" s="272"/>
      <c r="D435" s="211" t="s">
        <v>74</v>
      </c>
      <c r="E435" s="113"/>
      <c r="F435" s="113"/>
      <c r="G435" s="113"/>
      <c r="H435" s="113"/>
      <c r="I435" s="113">
        <v>0</v>
      </c>
      <c r="J435" s="113">
        <v>0</v>
      </c>
      <c r="K435" s="113">
        <v>0</v>
      </c>
      <c r="L435" s="189" t="e">
        <f t="shared" si="166"/>
        <v>#DIV/0!</v>
      </c>
      <c r="M435" s="189" t="e">
        <f t="shared" si="167"/>
        <v>#DIV/0!</v>
      </c>
      <c r="O435" s="27"/>
      <c r="P435" s="27"/>
      <c r="R435" s="27"/>
    </row>
    <row r="436" spans="1:18" s="27" customFormat="1" x14ac:dyDescent="0.25">
      <c r="A436" s="289" t="s">
        <v>137</v>
      </c>
      <c r="B436" s="290"/>
      <c r="C436" s="291"/>
      <c r="D436" s="199" t="s">
        <v>140</v>
      </c>
      <c r="E436" s="200">
        <f t="shared" ref="E436:K438" si="173">E437</f>
        <v>230</v>
      </c>
      <c r="F436" s="200">
        <f t="shared" si="173"/>
        <v>10000</v>
      </c>
      <c r="G436" s="200">
        <f t="shared" si="173"/>
        <v>1327.2280841462605</v>
      </c>
      <c r="H436" s="200">
        <f t="shared" si="173"/>
        <v>1400</v>
      </c>
      <c r="I436" s="200">
        <f t="shared" si="173"/>
        <v>700</v>
      </c>
      <c r="J436" s="200">
        <f t="shared" si="173"/>
        <v>0</v>
      </c>
      <c r="K436" s="200">
        <f t="shared" si="173"/>
        <v>766.29</v>
      </c>
      <c r="L436" s="189">
        <f t="shared" si="166"/>
        <v>333.16956521739132</v>
      </c>
      <c r="M436" s="189">
        <f t="shared" si="167"/>
        <v>109.47</v>
      </c>
      <c r="O436"/>
      <c r="P436"/>
      <c r="R436"/>
    </row>
    <row r="437" spans="1:18" s="27" customFormat="1" ht="27.75" customHeight="1" x14ac:dyDescent="0.25">
      <c r="A437" s="292" t="s">
        <v>374</v>
      </c>
      <c r="B437" s="293"/>
      <c r="C437" s="294"/>
      <c r="D437" s="201" t="s">
        <v>179</v>
      </c>
      <c r="E437" s="202">
        <f t="shared" si="173"/>
        <v>230</v>
      </c>
      <c r="F437" s="202">
        <f t="shared" si="173"/>
        <v>10000</v>
      </c>
      <c r="G437" s="202">
        <f t="shared" si="173"/>
        <v>1327.2280841462605</v>
      </c>
      <c r="H437" s="202">
        <f t="shared" si="173"/>
        <v>1400</v>
      </c>
      <c r="I437" s="202">
        <f t="shared" si="173"/>
        <v>700</v>
      </c>
      <c r="J437" s="202">
        <f t="shared" si="173"/>
        <v>0</v>
      </c>
      <c r="K437" s="202">
        <f t="shared" si="173"/>
        <v>766.29</v>
      </c>
      <c r="L437" s="189">
        <f t="shared" si="166"/>
        <v>333.16956521739132</v>
      </c>
      <c r="M437" s="189">
        <f t="shared" si="167"/>
        <v>109.47</v>
      </c>
    </row>
    <row r="438" spans="1:18" s="27" customFormat="1" x14ac:dyDescent="0.25">
      <c r="A438" s="295">
        <v>3</v>
      </c>
      <c r="B438" s="296"/>
      <c r="C438" s="297"/>
      <c r="D438" s="203" t="s">
        <v>14</v>
      </c>
      <c r="E438" s="204">
        <f t="shared" si="173"/>
        <v>230</v>
      </c>
      <c r="F438" s="204">
        <f t="shared" si="173"/>
        <v>10000</v>
      </c>
      <c r="G438" s="204">
        <f t="shared" si="173"/>
        <v>1327.2280841462605</v>
      </c>
      <c r="H438" s="204">
        <f t="shared" si="173"/>
        <v>1400</v>
      </c>
      <c r="I438" s="204">
        <f t="shared" si="173"/>
        <v>700</v>
      </c>
      <c r="J438" s="204">
        <f t="shared" si="173"/>
        <v>0</v>
      </c>
      <c r="K438" s="204">
        <f t="shared" si="173"/>
        <v>766.29</v>
      </c>
      <c r="L438" s="189">
        <f t="shared" si="166"/>
        <v>333.16956521739132</v>
      </c>
      <c r="M438" s="189">
        <f t="shared" si="167"/>
        <v>109.47</v>
      </c>
    </row>
    <row r="439" spans="1:18" s="27" customFormat="1" x14ac:dyDescent="0.25">
      <c r="A439" s="273">
        <v>32</v>
      </c>
      <c r="B439" s="287"/>
      <c r="C439" s="288"/>
      <c r="D439" s="203" t="s">
        <v>25</v>
      </c>
      <c r="E439" s="204">
        <f>E440+E443+E445</f>
        <v>230</v>
      </c>
      <c r="F439" s="204">
        <f>F440+F443+F445</f>
        <v>10000</v>
      </c>
      <c r="G439" s="204">
        <f>G440+G443+G445</f>
        <v>1327.2280841462605</v>
      </c>
      <c r="H439" s="204">
        <f>H440+H443+H445</f>
        <v>1400</v>
      </c>
      <c r="I439" s="204">
        <f t="shared" ref="I439:K439" si="174">I440+I443+I445</f>
        <v>700</v>
      </c>
      <c r="J439" s="204">
        <f t="shared" si="174"/>
        <v>0</v>
      </c>
      <c r="K439" s="204">
        <f t="shared" si="174"/>
        <v>766.29</v>
      </c>
      <c r="L439" s="189">
        <f t="shared" si="166"/>
        <v>333.16956521739132</v>
      </c>
      <c r="M439" s="189">
        <f t="shared" si="167"/>
        <v>109.47</v>
      </c>
    </row>
    <row r="440" spans="1:18" s="27" customFormat="1" x14ac:dyDescent="0.25">
      <c r="A440" s="273">
        <v>321</v>
      </c>
      <c r="B440" s="287"/>
      <c r="C440" s="288"/>
      <c r="D440" s="203" t="s">
        <v>69</v>
      </c>
      <c r="E440" s="204">
        <f>E441</f>
        <v>0</v>
      </c>
      <c r="F440" s="204">
        <f>F441+F442</f>
        <v>1000</v>
      </c>
      <c r="G440" s="204">
        <f>G441+G442</f>
        <v>132.72280841462606</v>
      </c>
      <c r="H440" s="204">
        <f>H441+H442</f>
        <v>200</v>
      </c>
      <c r="I440" s="204">
        <f t="shared" ref="I440:K440" si="175">I441+I442</f>
        <v>0</v>
      </c>
      <c r="J440" s="204">
        <f t="shared" si="175"/>
        <v>0</v>
      </c>
      <c r="K440" s="204">
        <f t="shared" si="175"/>
        <v>0</v>
      </c>
      <c r="L440" s="189" t="e">
        <f t="shared" si="166"/>
        <v>#DIV/0!</v>
      </c>
      <c r="M440" s="189" t="e">
        <f t="shared" si="167"/>
        <v>#DIV/0!</v>
      </c>
    </row>
    <row r="441" spans="1:18" x14ac:dyDescent="0.25">
      <c r="A441" s="270">
        <v>3211</v>
      </c>
      <c r="B441" s="271"/>
      <c r="C441" s="272"/>
      <c r="D441" s="211" t="s">
        <v>79</v>
      </c>
      <c r="E441" s="113"/>
      <c r="F441" s="113">
        <v>700</v>
      </c>
      <c r="G441" s="113">
        <f>F441/7.5345</f>
        <v>92.905965890238235</v>
      </c>
      <c r="H441" s="113">
        <v>150</v>
      </c>
      <c r="I441" s="113">
        <v>0</v>
      </c>
      <c r="J441" s="113"/>
      <c r="K441" s="113"/>
      <c r="L441" s="189" t="e">
        <f t="shared" si="166"/>
        <v>#DIV/0!</v>
      </c>
      <c r="M441" s="189" t="e">
        <f t="shared" si="167"/>
        <v>#DIV/0!</v>
      </c>
      <c r="O441" s="27"/>
      <c r="P441" s="27"/>
      <c r="R441" s="27"/>
    </row>
    <row r="442" spans="1:18" ht="25.5" x14ac:dyDescent="0.25">
      <c r="A442" s="270">
        <v>3214</v>
      </c>
      <c r="B442" s="271"/>
      <c r="C442" s="272"/>
      <c r="D442" s="211" t="s">
        <v>81</v>
      </c>
      <c r="E442" s="113"/>
      <c r="F442" s="113">
        <v>300</v>
      </c>
      <c r="G442" s="113">
        <f>F442/7.5345</f>
        <v>39.816842524387816</v>
      </c>
      <c r="H442" s="113">
        <v>50</v>
      </c>
      <c r="I442" s="113">
        <v>0</v>
      </c>
      <c r="J442" s="113"/>
      <c r="K442" s="113"/>
      <c r="L442" s="189" t="e">
        <f t="shared" si="166"/>
        <v>#DIV/0!</v>
      </c>
      <c r="M442" s="189" t="e">
        <f t="shared" si="167"/>
        <v>#DIV/0!</v>
      </c>
    </row>
    <row r="443" spans="1:18" s="27" customFormat="1" x14ac:dyDescent="0.25">
      <c r="A443" s="273">
        <v>323</v>
      </c>
      <c r="B443" s="287"/>
      <c r="C443" s="288"/>
      <c r="D443" s="203" t="s">
        <v>84</v>
      </c>
      <c r="E443" s="204">
        <f>E444</f>
        <v>230</v>
      </c>
      <c r="F443" s="204">
        <f t="shared" ref="F443:K443" si="176">F444</f>
        <v>0</v>
      </c>
      <c r="G443" s="204">
        <f t="shared" si="176"/>
        <v>0</v>
      </c>
      <c r="H443" s="204">
        <f t="shared" si="176"/>
        <v>0</v>
      </c>
      <c r="I443" s="204"/>
      <c r="J443" s="204">
        <f t="shared" si="176"/>
        <v>0</v>
      </c>
      <c r="K443" s="204">
        <f t="shared" si="176"/>
        <v>476</v>
      </c>
      <c r="L443" s="189">
        <f t="shared" si="166"/>
        <v>206.95652173913044</v>
      </c>
      <c r="M443" s="189" t="e">
        <f t="shared" si="167"/>
        <v>#DIV/0!</v>
      </c>
      <c r="O443"/>
      <c r="P443"/>
      <c r="R443"/>
    </row>
    <row r="444" spans="1:18" x14ac:dyDescent="0.25">
      <c r="A444" s="270">
        <v>3231</v>
      </c>
      <c r="B444" s="271"/>
      <c r="C444" s="272"/>
      <c r="D444" s="211" t="s">
        <v>126</v>
      </c>
      <c r="E444" s="113">
        <v>230</v>
      </c>
      <c r="F444" s="113"/>
      <c r="G444" s="113"/>
      <c r="H444" s="113"/>
      <c r="I444" s="113"/>
      <c r="J444" s="113"/>
      <c r="K444" s="113">
        <v>476</v>
      </c>
      <c r="L444" s="189">
        <f t="shared" si="166"/>
        <v>206.95652173913044</v>
      </c>
      <c r="M444" s="189" t="e">
        <f t="shared" si="167"/>
        <v>#DIV/0!</v>
      </c>
      <c r="O444" s="27"/>
      <c r="P444" s="27"/>
      <c r="R444" s="27"/>
    </row>
    <row r="445" spans="1:18" ht="25.5" x14ac:dyDescent="0.25">
      <c r="A445" s="273">
        <v>329</v>
      </c>
      <c r="B445" s="287"/>
      <c r="C445" s="288"/>
      <c r="D445" s="203" t="s">
        <v>74</v>
      </c>
      <c r="E445" s="113">
        <f>E446</f>
        <v>0</v>
      </c>
      <c r="F445" s="204">
        <f>F446</f>
        <v>9000</v>
      </c>
      <c r="G445" s="204">
        <f>G446</f>
        <v>1194.5052757316344</v>
      </c>
      <c r="H445" s="204">
        <f>H446</f>
        <v>1200</v>
      </c>
      <c r="I445" s="204">
        <f t="shared" ref="I445:K445" si="177">I446</f>
        <v>700</v>
      </c>
      <c r="J445" s="204">
        <f t="shared" si="177"/>
        <v>0</v>
      </c>
      <c r="K445" s="204">
        <f t="shared" si="177"/>
        <v>290.29000000000002</v>
      </c>
      <c r="L445" s="189" t="e">
        <f t="shared" si="166"/>
        <v>#DIV/0!</v>
      </c>
      <c r="M445" s="189">
        <f t="shared" si="167"/>
        <v>41.47</v>
      </c>
    </row>
    <row r="446" spans="1:18" ht="25.5" x14ac:dyDescent="0.25">
      <c r="A446" s="270">
        <v>3299</v>
      </c>
      <c r="B446" s="271"/>
      <c r="C446" s="272"/>
      <c r="D446" s="211" t="s">
        <v>74</v>
      </c>
      <c r="E446" s="113">
        <v>0</v>
      </c>
      <c r="F446" s="113">
        <v>9000</v>
      </c>
      <c r="G446" s="113">
        <f>F446/7.5345</f>
        <v>1194.5052757316344</v>
      </c>
      <c r="H446" s="113">
        <v>1200</v>
      </c>
      <c r="I446" s="113">
        <v>700</v>
      </c>
      <c r="J446" s="113"/>
      <c r="K446" s="113">
        <v>290.29000000000002</v>
      </c>
      <c r="L446" s="189" t="e">
        <f t="shared" si="166"/>
        <v>#DIV/0!</v>
      </c>
      <c r="M446" s="189">
        <f t="shared" si="167"/>
        <v>41.47</v>
      </c>
    </row>
    <row r="447" spans="1:18" s="27" customFormat="1" x14ac:dyDescent="0.25">
      <c r="A447" s="289" t="s">
        <v>139</v>
      </c>
      <c r="B447" s="290"/>
      <c r="C447" s="291"/>
      <c r="D447" s="199" t="s">
        <v>183</v>
      </c>
      <c r="E447" s="200">
        <f t="shared" ref="E447:K447" si="178">E448+E457+E480</f>
        <v>145909.31</v>
      </c>
      <c r="F447" s="200">
        <f t="shared" si="178"/>
        <v>658000</v>
      </c>
      <c r="G447" s="200">
        <f t="shared" si="178"/>
        <v>87331.607936823915</v>
      </c>
      <c r="H447" s="200">
        <f t="shared" si="178"/>
        <v>102682</v>
      </c>
      <c r="I447" s="200">
        <f t="shared" si="178"/>
        <v>140000</v>
      </c>
      <c r="J447" s="200">
        <f t="shared" si="178"/>
        <v>0</v>
      </c>
      <c r="K447" s="200">
        <f t="shared" si="178"/>
        <v>132815.9</v>
      </c>
      <c r="L447" s="189">
        <f t="shared" si="166"/>
        <v>91.026336838958386</v>
      </c>
      <c r="M447" s="189">
        <f t="shared" si="167"/>
        <v>94.868499999999997</v>
      </c>
      <c r="O447"/>
      <c r="P447"/>
      <c r="R447"/>
    </row>
    <row r="448" spans="1:18" s="27" customFormat="1" ht="38.25" x14ac:dyDescent="0.25">
      <c r="A448" s="292" t="s">
        <v>184</v>
      </c>
      <c r="B448" s="293"/>
      <c r="C448" s="294"/>
      <c r="D448" s="201" t="s">
        <v>185</v>
      </c>
      <c r="E448" s="202">
        <f t="shared" ref="E448:K450" si="179">E449</f>
        <v>5652.79</v>
      </c>
      <c r="F448" s="202">
        <f t="shared" si="179"/>
        <v>0</v>
      </c>
      <c r="G448" s="202">
        <f t="shared" si="179"/>
        <v>0</v>
      </c>
      <c r="H448" s="202">
        <f t="shared" si="179"/>
        <v>0</v>
      </c>
      <c r="I448" s="202">
        <f t="shared" si="179"/>
        <v>0</v>
      </c>
      <c r="J448" s="202">
        <f t="shared" si="179"/>
        <v>0</v>
      </c>
      <c r="K448" s="202">
        <f t="shared" si="179"/>
        <v>0</v>
      </c>
      <c r="L448" s="189">
        <f t="shared" si="166"/>
        <v>0</v>
      </c>
      <c r="M448" s="189" t="e">
        <f t="shared" si="167"/>
        <v>#DIV/0!</v>
      </c>
    </row>
    <row r="449" spans="1:18" s="27" customFormat="1" x14ac:dyDescent="0.25">
      <c r="A449" s="295">
        <v>3</v>
      </c>
      <c r="B449" s="296"/>
      <c r="C449" s="297"/>
      <c r="D449" s="203" t="s">
        <v>14</v>
      </c>
      <c r="E449" s="204">
        <f t="shared" si="179"/>
        <v>5652.79</v>
      </c>
      <c r="F449" s="204">
        <f t="shared" si="179"/>
        <v>0</v>
      </c>
      <c r="G449" s="204">
        <f t="shared" si="179"/>
        <v>0</v>
      </c>
      <c r="H449" s="204">
        <f t="shared" si="179"/>
        <v>0</v>
      </c>
      <c r="I449" s="204"/>
      <c r="J449" s="204">
        <f t="shared" si="179"/>
        <v>0</v>
      </c>
      <c r="K449" s="204">
        <f t="shared" si="179"/>
        <v>0</v>
      </c>
      <c r="L449" s="189">
        <f t="shared" si="166"/>
        <v>0</v>
      </c>
      <c r="M449" s="189" t="e">
        <f t="shared" si="167"/>
        <v>#DIV/0!</v>
      </c>
    </row>
    <row r="450" spans="1:18" s="27" customFormat="1" x14ac:dyDescent="0.25">
      <c r="A450" s="273">
        <v>32</v>
      </c>
      <c r="B450" s="287"/>
      <c r="C450" s="288"/>
      <c r="D450" s="203" t="s">
        <v>25</v>
      </c>
      <c r="E450" s="204">
        <f>E451+E455</f>
        <v>5652.79</v>
      </c>
      <c r="F450" s="204">
        <f t="shared" si="179"/>
        <v>0</v>
      </c>
      <c r="G450" s="204">
        <f t="shared" si="179"/>
        <v>0</v>
      </c>
      <c r="H450" s="204">
        <f t="shared" si="179"/>
        <v>0</v>
      </c>
      <c r="I450" s="204"/>
      <c r="J450" s="204">
        <f t="shared" si="179"/>
        <v>0</v>
      </c>
      <c r="K450" s="204">
        <f t="shared" si="179"/>
        <v>0</v>
      </c>
      <c r="L450" s="189">
        <f t="shared" si="166"/>
        <v>0</v>
      </c>
      <c r="M450" s="189" t="e">
        <f t="shared" si="167"/>
        <v>#DIV/0!</v>
      </c>
    </row>
    <row r="451" spans="1:18" s="27" customFormat="1" x14ac:dyDescent="0.25">
      <c r="A451" s="273">
        <v>322</v>
      </c>
      <c r="B451" s="287"/>
      <c r="C451" s="288"/>
      <c r="D451" s="203" t="s">
        <v>71</v>
      </c>
      <c r="E451" s="204">
        <f>E453+E452+E454</f>
        <v>5318.37</v>
      </c>
      <c r="F451" s="204">
        <f>F453</f>
        <v>0</v>
      </c>
      <c r="G451" s="204">
        <f>G453</f>
        <v>0</v>
      </c>
      <c r="H451" s="204">
        <f>H453</f>
        <v>0</v>
      </c>
      <c r="I451" s="204"/>
      <c r="J451" s="204">
        <f>J453</f>
        <v>0</v>
      </c>
      <c r="K451" s="204">
        <f>K453</f>
        <v>0</v>
      </c>
      <c r="L451" s="189">
        <f t="shared" si="166"/>
        <v>0</v>
      </c>
      <c r="M451" s="189" t="e">
        <f t="shared" si="167"/>
        <v>#DIV/0!</v>
      </c>
    </row>
    <row r="452" spans="1:18" s="27" customFormat="1" ht="25.5" x14ac:dyDescent="0.25">
      <c r="A452" s="270">
        <v>3221</v>
      </c>
      <c r="B452" s="271"/>
      <c r="C452" s="272"/>
      <c r="D452" s="211" t="s">
        <v>123</v>
      </c>
      <c r="E452" s="113">
        <v>4122.53</v>
      </c>
      <c r="F452" s="113"/>
      <c r="G452" s="113"/>
      <c r="H452" s="113"/>
      <c r="I452" s="113"/>
      <c r="J452" s="113"/>
      <c r="K452" s="113"/>
      <c r="L452" s="189">
        <f t="shared" si="166"/>
        <v>0</v>
      </c>
      <c r="M452" s="189" t="e">
        <f t="shared" si="167"/>
        <v>#DIV/0!</v>
      </c>
    </row>
    <row r="453" spans="1:18" x14ac:dyDescent="0.25">
      <c r="A453" s="270">
        <v>3222</v>
      </c>
      <c r="B453" s="271"/>
      <c r="C453" s="272"/>
      <c r="D453" s="211" t="s">
        <v>83</v>
      </c>
      <c r="E453" s="113">
        <v>144.75</v>
      </c>
      <c r="F453" s="113"/>
      <c r="G453" s="113"/>
      <c r="H453" s="113"/>
      <c r="I453" s="113"/>
      <c r="J453" s="113"/>
      <c r="K453" s="113"/>
      <c r="L453" s="189">
        <f t="shared" si="166"/>
        <v>0</v>
      </c>
      <c r="M453" s="189" t="e">
        <f t="shared" si="167"/>
        <v>#DIV/0!</v>
      </c>
      <c r="O453" s="27"/>
      <c r="P453" s="27"/>
      <c r="R453" s="27"/>
    </row>
    <row r="454" spans="1:18" ht="25.5" x14ac:dyDescent="0.25">
      <c r="A454" s="270">
        <v>3227</v>
      </c>
      <c r="B454" s="271"/>
      <c r="C454" s="272"/>
      <c r="D454" s="211" t="s">
        <v>219</v>
      </c>
      <c r="E454" s="113">
        <v>1051.0899999999999</v>
      </c>
      <c r="F454" s="113"/>
      <c r="G454" s="113"/>
      <c r="H454" s="113"/>
      <c r="I454" s="113"/>
      <c r="J454" s="113"/>
      <c r="K454" s="113"/>
      <c r="L454" s="189">
        <f t="shared" si="166"/>
        <v>0</v>
      </c>
      <c r="M454" s="189" t="e">
        <f t="shared" si="167"/>
        <v>#DIV/0!</v>
      </c>
      <c r="O454" s="27"/>
      <c r="P454" s="27"/>
      <c r="R454" s="27"/>
    </row>
    <row r="455" spans="1:18" x14ac:dyDescent="0.25">
      <c r="A455" s="273">
        <v>323</v>
      </c>
      <c r="B455" s="287"/>
      <c r="C455" s="288"/>
      <c r="D455" s="203" t="s">
        <v>84</v>
      </c>
      <c r="E455" s="204">
        <f>E456</f>
        <v>334.42</v>
      </c>
      <c r="F455" s="204"/>
      <c r="G455" s="204"/>
      <c r="H455" s="204"/>
      <c r="I455" s="204"/>
      <c r="J455" s="204"/>
      <c r="K455" s="204"/>
      <c r="L455" s="189">
        <f t="shared" si="166"/>
        <v>0</v>
      </c>
      <c r="M455" s="189" t="e">
        <f t="shared" si="167"/>
        <v>#DIV/0!</v>
      </c>
      <c r="O455" s="27"/>
      <c r="P455" s="27"/>
      <c r="R455" s="27"/>
    </row>
    <row r="456" spans="1:18" x14ac:dyDescent="0.25">
      <c r="A456" s="270">
        <v>3236</v>
      </c>
      <c r="B456" s="271"/>
      <c r="C456" s="272"/>
      <c r="D456" s="211" t="s">
        <v>100</v>
      </c>
      <c r="E456" s="113">
        <v>334.42</v>
      </c>
      <c r="F456" s="113"/>
      <c r="G456" s="113"/>
      <c r="H456" s="113"/>
      <c r="I456" s="113"/>
      <c r="J456" s="113"/>
      <c r="K456" s="113"/>
      <c r="L456" s="189">
        <f t="shared" si="166"/>
        <v>0</v>
      </c>
      <c r="M456" s="189" t="e">
        <f t="shared" si="167"/>
        <v>#DIV/0!</v>
      </c>
      <c r="O456" s="27"/>
      <c r="P456" s="27"/>
      <c r="R456" s="27"/>
    </row>
    <row r="457" spans="1:18" s="27" customFormat="1" ht="25.5" x14ac:dyDescent="0.25">
      <c r="A457" s="292" t="s">
        <v>174</v>
      </c>
      <c r="B457" s="293"/>
      <c r="C457" s="294"/>
      <c r="D457" s="201" t="s">
        <v>175</v>
      </c>
      <c r="E457" s="202">
        <f>E458</f>
        <v>1699.87</v>
      </c>
      <c r="F457" s="202">
        <f t="shared" ref="F457:K458" si="180">F458</f>
        <v>658000</v>
      </c>
      <c r="G457" s="202">
        <f t="shared" si="180"/>
        <v>87331.607936823915</v>
      </c>
      <c r="H457" s="202">
        <f t="shared" si="180"/>
        <v>102682</v>
      </c>
      <c r="I457" s="202">
        <f t="shared" si="180"/>
        <v>0</v>
      </c>
      <c r="J457" s="202">
        <f t="shared" si="180"/>
        <v>0</v>
      </c>
      <c r="K457" s="202">
        <f t="shared" si="180"/>
        <v>0</v>
      </c>
      <c r="L457" s="189">
        <f t="shared" si="166"/>
        <v>0</v>
      </c>
      <c r="M457" s="189" t="e">
        <f t="shared" si="167"/>
        <v>#DIV/0!</v>
      </c>
      <c r="O457"/>
      <c r="P457"/>
      <c r="R457"/>
    </row>
    <row r="458" spans="1:18" s="27" customFormat="1" x14ac:dyDescent="0.25">
      <c r="A458" s="295">
        <v>3</v>
      </c>
      <c r="B458" s="296"/>
      <c r="C458" s="297"/>
      <c r="D458" s="203" t="s">
        <v>14</v>
      </c>
      <c r="E458" s="204">
        <f>E459</f>
        <v>1699.87</v>
      </c>
      <c r="F458" s="204">
        <f t="shared" si="180"/>
        <v>658000</v>
      </c>
      <c r="G458" s="204">
        <f t="shared" si="180"/>
        <v>87331.607936823915</v>
      </c>
      <c r="H458" s="204">
        <f>H459+H477</f>
        <v>102682</v>
      </c>
      <c r="I458" s="204"/>
      <c r="J458" s="204">
        <f>J459+J477</f>
        <v>0</v>
      </c>
      <c r="K458" s="204">
        <f>K459+K477</f>
        <v>0</v>
      </c>
      <c r="L458" s="189">
        <f t="shared" si="166"/>
        <v>0</v>
      </c>
      <c r="M458" s="189" t="e">
        <f t="shared" si="167"/>
        <v>#DIV/0!</v>
      </c>
    </row>
    <row r="459" spans="1:18" s="27" customFormat="1" x14ac:dyDescent="0.25">
      <c r="A459" s="273">
        <v>32</v>
      </c>
      <c r="B459" s="287"/>
      <c r="C459" s="288"/>
      <c r="D459" s="203" t="s">
        <v>25</v>
      </c>
      <c r="E459" s="204">
        <f>E463+E470</f>
        <v>1699.87</v>
      </c>
      <c r="F459" s="204">
        <f>F463+F470+F460+F475</f>
        <v>658000</v>
      </c>
      <c r="G459" s="204">
        <f>G463+G470+G460+G475</f>
        <v>87331.607936823915</v>
      </c>
      <c r="H459" s="204">
        <f>H463+H470+H460+H475</f>
        <v>102482</v>
      </c>
      <c r="I459" s="204"/>
      <c r="J459" s="204">
        <f>J463+J470+J460+J475</f>
        <v>0</v>
      </c>
      <c r="K459" s="204">
        <f>K463+K470+K460+K475</f>
        <v>0</v>
      </c>
      <c r="L459" s="189">
        <f t="shared" si="166"/>
        <v>0</v>
      </c>
      <c r="M459" s="189" t="e">
        <f t="shared" si="167"/>
        <v>#DIV/0!</v>
      </c>
    </row>
    <row r="460" spans="1:18" s="27" customFormat="1" x14ac:dyDescent="0.25">
      <c r="A460" s="273">
        <v>321</v>
      </c>
      <c r="B460" s="287"/>
      <c r="C460" s="288"/>
      <c r="D460" s="203" t="s">
        <v>69</v>
      </c>
      <c r="E460" s="204"/>
      <c r="F460" s="204">
        <f>F461+F462</f>
        <v>1000</v>
      </c>
      <c r="G460" s="204">
        <f>G461+G462</f>
        <v>132.72280841462606</v>
      </c>
      <c r="H460" s="204">
        <f>H461+H462</f>
        <v>132</v>
      </c>
      <c r="I460" s="204"/>
      <c r="J460" s="204">
        <f>J461+J462</f>
        <v>0</v>
      </c>
      <c r="K460" s="204">
        <f>K461+K462</f>
        <v>0</v>
      </c>
      <c r="L460" s="189" t="e">
        <f t="shared" si="166"/>
        <v>#DIV/0!</v>
      </c>
      <c r="M460" s="189" t="e">
        <f t="shared" si="167"/>
        <v>#DIV/0!</v>
      </c>
    </row>
    <row r="461" spans="1:18" s="27" customFormat="1" x14ac:dyDescent="0.25">
      <c r="A461" s="270">
        <v>3211</v>
      </c>
      <c r="B461" s="271"/>
      <c r="C461" s="272"/>
      <c r="D461" s="211" t="s">
        <v>79</v>
      </c>
      <c r="E461" s="204"/>
      <c r="F461" s="113">
        <v>500</v>
      </c>
      <c r="G461" s="113">
        <f>F461/7.5345</f>
        <v>66.361404207313029</v>
      </c>
      <c r="H461" s="113">
        <v>66</v>
      </c>
      <c r="I461" s="113"/>
      <c r="J461" s="113"/>
      <c r="K461" s="113"/>
      <c r="L461" s="189" t="e">
        <f t="shared" si="166"/>
        <v>#DIV/0!</v>
      </c>
      <c r="M461" s="189" t="e">
        <f t="shared" si="167"/>
        <v>#DIV/0!</v>
      </c>
    </row>
    <row r="462" spans="1:18" s="27" customFormat="1" x14ac:dyDescent="0.25">
      <c r="A462" s="270">
        <v>3213</v>
      </c>
      <c r="B462" s="271"/>
      <c r="C462" s="272"/>
      <c r="D462" s="211" t="s">
        <v>80</v>
      </c>
      <c r="E462" s="204"/>
      <c r="F462" s="113">
        <v>500</v>
      </c>
      <c r="G462" s="113">
        <f>F462/7.5345</f>
        <v>66.361404207313029</v>
      </c>
      <c r="H462" s="113">
        <v>66</v>
      </c>
      <c r="I462" s="113"/>
      <c r="J462" s="113"/>
      <c r="K462" s="113"/>
      <c r="L462" s="189" t="e">
        <f t="shared" si="166"/>
        <v>#DIV/0!</v>
      </c>
      <c r="M462" s="189" t="e">
        <f t="shared" si="167"/>
        <v>#DIV/0!</v>
      </c>
    </row>
    <row r="463" spans="1:18" s="27" customFormat="1" x14ac:dyDescent="0.25">
      <c r="A463" s="273">
        <v>322</v>
      </c>
      <c r="B463" s="287"/>
      <c r="C463" s="288"/>
      <c r="D463" s="203" t="s">
        <v>71</v>
      </c>
      <c r="E463" s="204">
        <f>E464+E465+E468+E466+E467+E469</f>
        <v>1635.56</v>
      </c>
      <c r="F463" s="204">
        <f>F464+F465+F468+F466+F467+F469</f>
        <v>629500</v>
      </c>
      <c r="G463" s="204">
        <f>G464+G465+G468+G466+G467+G469</f>
        <v>83549.00789700709</v>
      </c>
      <c r="H463" s="204">
        <f>H464+H465+H468+H466+H467+H469</f>
        <v>97038</v>
      </c>
      <c r="I463" s="204"/>
      <c r="J463" s="204">
        <f>J464+J465+J468+J466+J467+J469</f>
        <v>0</v>
      </c>
      <c r="K463" s="204">
        <f>K464+K465+K468+K466+K467+K469</f>
        <v>0</v>
      </c>
      <c r="L463" s="189">
        <f t="shared" si="166"/>
        <v>0</v>
      </c>
      <c r="M463" s="189" t="e">
        <f t="shared" si="167"/>
        <v>#DIV/0!</v>
      </c>
    </row>
    <row r="464" spans="1:18" ht="25.5" x14ac:dyDescent="0.25">
      <c r="A464" s="270">
        <v>3221</v>
      </c>
      <c r="B464" s="271"/>
      <c r="C464" s="272"/>
      <c r="D464" s="211" t="s">
        <v>123</v>
      </c>
      <c r="E464" s="113">
        <v>882.58</v>
      </c>
      <c r="F464" s="113">
        <v>15000</v>
      </c>
      <c r="G464" s="113">
        <f t="shared" ref="G464:G469" si="181">F464/7.5345</f>
        <v>1990.8421262193906</v>
      </c>
      <c r="H464" s="113">
        <v>3982</v>
      </c>
      <c r="I464" s="113"/>
      <c r="J464" s="113"/>
      <c r="K464" s="113"/>
      <c r="L464" s="189">
        <f t="shared" si="166"/>
        <v>0</v>
      </c>
      <c r="M464" s="189" t="e">
        <f t="shared" si="167"/>
        <v>#DIV/0!</v>
      </c>
      <c r="O464" s="27"/>
      <c r="P464" s="27"/>
      <c r="R464" s="27"/>
    </row>
    <row r="465" spans="1:18" x14ac:dyDescent="0.25">
      <c r="A465" s="270">
        <v>3222</v>
      </c>
      <c r="B465" s="271"/>
      <c r="C465" s="272"/>
      <c r="D465" s="211" t="s">
        <v>83</v>
      </c>
      <c r="E465" s="113">
        <v>46.92</v>
      </c>
      <c r="F465" s="113">
        <v>565000</v>
      </c>
      <c r="G465" s="113">
        <f t="shared" si="181"/>
        <v>74988.386754263716</v>
      </c>
      <c r="H465" s="113">
        <v>85756</v>
      </c>
      <c r="I465" s="113"/>
      <c r="J465" s="113"/>
      <c r="K465" s="113"/>
      <c r="L465" s="189">
        <f t="shared" si="166"/>
        <v>0</v>
      </c>
      <c r="M465" s="189" t="e">
        <f t="shared" si="167"/>
        <v>#DIV/0!</v>
      </c>
    </row>
    <row r="466" spans="1:18" x14ac:dyDescent="0.25">
      <c r="A466" s="270">
        <v>3223</v>
      </c>
      <c r="B466" s="271"/>
      <c r="C466" s="272"/>
      <c r="D466" s="211" t="s">
        <v>95</v>
      </c>
      <c r="E466" s="113">
        <v>269.62</v>
      </c>
      <c r="F466" s="113">
        <v>30000</v>
      </c>
      <c r="G466" s="113">
        <f t="shared" si="181"/>
        <v>3981.6842524387812</v>
      </c>
      <c r="H466" s="113">
        <v>5300</v>
      </c>
      <c r="I466" s="113"/>
      <c r="J466" s="113"/>
      <c r="K466" s="113"/>
      <c r="L466" s="189">
        <f t="shared" si="166"/>
        <v>0</v>
      </c>
      <c r="M466" s="189" t="e">
        <f t="shared" si="167"/>
        <v>#DIV/0!</v>
      </c>
    </row>
    <row r="467" spans="1:18" ht="25.5" x14ac:dyDescent="0.25">
      <c r="A467" s="270">
        <v>3224</v>
      </c>
      <c r="B467" s="271"/>
      <c r="C467" s="272"/>
      <c r="D467" s="211" t="s">
        <v>131</v>
      </c>
      <c r="E467" s="113">
        <v>0</v>
      </c>
      <c r="F467" s="113">
        <v>1500</v>
      </c>
      <c r="G467" s="113">
        <f t="shared" si="181"/>
        <v>199.08421262193906</v>
      </c>
      <c r="H467" s="113">
        <v>200</v>
      </c>
      <c r="I467" s="113"/>
      <c r="J467" s="113"/>
      <c r="K467" s="113"/>
      <c r="L467" s="189" t="e">
        <f t="shared" si="166"/>
        <v>#DIV/0!</v>
      </c>
      <c r="M467" s="189" t="e">
        <f t="shared" si="167"/>
        <v>#DIV/0!</v>
      </c>
    </row>
    <row r="468" spans="1:18" x14ac:dyDescent="0.25">
      <c r="A468" s="270">
        <v>3225</v>
      </c>
      <c r="B468" s="271"/>
      <c r="C468" s="272"/>
      <c r="D468" s="211" t="s">
        <v>124</v>
      </c>
      <c r="E468" s="113">
        <v>47.41</v>
      </c>
      <c r="F468" s="113">
        <v>10000</v>
      </c>
      <c r="G468" s="113">
        <f t="shared" si="181"/>
        <v>1327.2280841462605</v>
      </c>
      <c r="H468" s="113">
        <v>1400</v>
      </c>
      <c r="I468" s="113"/>
      <c r="J468" s="113"/>
      <c r="K468" s="113"/>
      <c r="L468" s="189">
        <f t="shared" si="166"/>
        <v>0</v>
      </c>
      <c r="M468" s="189" t="e">
        <f t="shared" si="167"/>
        <v>#DIV/0!</v>
      </c>
    </row>
    <row r="469" spans="1:18" ht="25.5" x14ac:dyDescent="0.25">
      <c r="A469" s="208">
        <v>3227</v>
      </c>
      <c r="B469" s="209"/>
      <c r="C469" s="210"/>
      <c r="D469" s="211" t="s">
        <v>219</v>
      </c>
      <c r="E469" s="113">
        <v>389.03</v>
      </c>
      <c r="F469" s="113">
        <v>8000</v>
      </c>
      <c r="G469" s="113">
        <f t="shared" si="181"/>
        <v>1061.7824673170085</v>
      </c>
      <c r="H469" s="113">
        <v>400</v>
      </c>
      <c r="I469" s="113"/>
      <c r="J469" s="113"/>
      <c r="K469" s="113"/>
      <c r="L469" s="189">
        <f t="shared" si="166"/>
        <v>0</v>
      </c>
      <c r="M469" s="189" t="e">
        <f t="shared" si="167"/>
        <v>#DIV/0!</v>
      </c>
    </row>
    <row r="470" spans="1:18" s="27" customFormat="1" x14ac:dyDescent="0.25">
      <c r="A470" s="273">
        <v>323</v>
      </c>
      <c r="B470" s="287"/>
      <c r="C470" s="288"/>
      <c r="D470" s="203" t="s">
        <v>84</v>
      </c>
      <c r="E470" s="204">
        <f>E474+E471+E472+E473</f>
        <v>64.31</v>
      </c>
      <c r="F470" s="204">
        <f>SUM(F471:F474)</f>
        <v>26500</v>
      </c>
      <c r="G470" s="204">
        <f>G474+G471+G472+G473</f>
        <v>3517.1544229875904</v>
      </c>
      <c r="H470" s="204">
        <f>SUM(H471:H474)</f>
        <v>5112</v>
      </c>
      <c r="I470" s="204"/>
      <c r="J470" s="204">
        <f>SUM(J471:J474)</f>
        <v>0</v>
      </c>
      <c r="K470" s="204">
        <f>SUM(K471:K474)</f>
        <v>0</v>
      </c>
      <c r="L470" s="189">
        <f t="shared" si="166"/>
        <v>0</v>
      </c>
      <c r="M470" s="189" t="e">
        <f t="shared" si="167"/>
        <v>#DIV/0!</v>
      </c>
      <c r="O470"/>
      <c r="P470"/>
      <c r="R470"/>
    </row>
    <row r="471" spans="1:18" s="27" customFormat="1" x14ac:dyDescent="0.25">
      <c r="A471" s="270">
        <v>3231</v>
      </c>
      <c r="B471" s="271"/>
      <c r="C471" s="272"/>
      <c r="D471" s="211" t="s">
        <v>126</v>
      </c>
      <c r="E471" s="113">
        <v>0</v>
      </c>
      <c r="F471" s="113">
        <v>500</v>
      </c>
      <c r="G471" s="113">
        <f>F471/7.5345</f>
        <v>66.361404207313029</v>
      </c>
      <c r="H471" s="113">
        <v>66</v>
      </c>
      <c r="I471" s="113"/>
      <c r="J471" s="113"/>
      <c r="K471" s="113"/>
      <c r="L471" s="189" t="e">
        <f t="shared" si="166"/>
        <v>#DIV/0!</v>
      </c>
      <c r="M471" s="189" t="e">
        <f t="shared" si="167"/>
        <v>#DIV/0!</v>
      </c>
    </row>
    <row r="472" spans="1:18" s="27" customFormat="1" ht="25.5" x14ac:dyDescent="0.25">
      <c r="A472" s="270">
        <v>3232</v>
      </c>
      <c r="B472" s="271"/>
      <c r="C472" s="272"/>
      <c r="D472" s="211" t="s">
        <v>132</v>
      </c>
      <c r="E472" s="113"/>
      <c r="F472" s="113">
        <v>3000</v>
      </c>
      <c r="G472" s="113">
        <f>F472/7.5345</f>
        <v>398.16842524387812</v>
      </c>
      <c r="H472" s="113">
        <v>400</v>
      </c>
      <c r="I472" s="113"/>
      <c r="J472" s="113"/>
      <c r="K472" s="113"/>
      <c r="L472" s="189" t="e">
        <f t="shared" si="166"/>
        <v>#DIV/0!</v>
      </c>
      <c r="M472" s="189" t="e">
        <f t="shared" si="167"/>
        <v>#DIV/0!</v>
      </c>
    </row>
    <row r="473" spans="1:18" s="27" customFormat="1" x14ac:dyDescent="0.25">
      <c r="A473" s="270">
        <v>3234</v>
      </c>
      <c r="B473" s="271"/>
      <c r="C473" s="272"/>
      <c r="D473" s="211" t="s">
        <v>99</v>
      </c>
      <c r="E473" s="113">
        <v>64.31</v>
      </c>
      <c r="F473" s="113">
        <v>16000</v>
      </c>
      <c r="G473" s="113">
        <f>F473/7.5345</f>
        <v>2123.5649346340169</v>
      </c>
      <c r="H473" s="113">
        <v>3982</v>
      </c>
      <c r="I473" s="113"/>
      <c r="J473" s="113"/>
      <c r="K473" s="113"/>
      <c r="L473" s="189">
        <f t="shared" si="166"/>
        <v>0</v>
      </c>
      <c r="M473" s="189" t="e">
        <f t="shared" si="167"/>
        <v>#DIV/0!</v>
      </c>
    </row>
    <row r="474" spans="1:18" x14ac:dyDescent="0.25">
      <c r="A474" s="270">
        <v>3236</v>
      </c>
      <c r="B474" s="271"/>
      <c r="C474" s="272"/>
      <c r="D474" s="211" t="s">
        <v>100</v>
      </c>
      <c r="E474" s="113"/>
      <c r="F474" s="113">
        <v>7000</v>
      </c>
      <c r="G474" s="113">
        <f>F474/7.5345</f>
        <v>929.05965890238235</v>
      </c>
      <c r="H474" s="113">
        <v>664</v>
      </c>
      <c r="I474" s="113"/>
      <c r="J474" s="113"/>
      <c r="K474" s="113"/>
      <c r="L474" s="189" t="e">
        <f t="shared" si="166"/>
        <v>#DIV/0!</v>
      </c>
      <c r="M474" s="189" t="e">
        <f t="shared" si="167"/>
        <v>#DIV/0!</v>
      </c>
      <c r="O474" s="27"/>
      <c r="P474" s="27"/>
      <c r="R474" s="27"/>
    </row>
    <row r="475" spans="1:18" ht="25.5" x14ac:dyDescent="0.25">
      <c r="A475" s="273">
        <v>329</v>
      </c>
      <c r="B475" s="287"/>
      <c r="C475" s="288"/>
      <c r="D475" s="203" t="s">
        <v>74</v>
      </c>
      <c r="E475" s="204"/>
      <c r="F475" s="204">
        <f>F476</f>
        <v>1000</v>
      </c>
      <c r="G475" s="204">
        <f>G476</f>
        <v>132.72280841462606</v>
      </c>
      <c r="H475" s="204">
        <f>H476</f>
        <v>200</v>
      </c>
      <c r="I475" s="204"/>
      <c r="J475" s="204">
        <f>J476</f>
        <v>0</v>
      </c>
      <c r="K475" s="204">
        <f>K476</f>
        <v>0</v>
      </c>
      <c r="L475" s="189" t="e">
        <f t="shared" si="166"/>
        <v>#DIV/0!</v>
      </c>
      <c r="M475" s="189" t="e">
        <f t="shared" si="167"/>
        <v>#DIV/0!</v>
      </c>
    </row>
    <row r="476" spans="1:18" ht="25.5" x14ac:dyDescent="0.25">
      <c r="A476" s="270">
        <v>3299</v>
      </c>
      <c r="B476" s="271"/>
      <c r="C476" s="272"/>
      <c r="D476" s="211" t="s">
        <v>74</v>
      </c>
      <c r="E476" s="113"/>
      <c r="F476" s="113">
        <v>1000</v>
      </c>
      <c r="G476" s="113">
        <f>F476/7.5345</f>
        <v>132.72280841462606</v>
      </c>
      <c r="H476" s="113">
        <v>200</v>
      </c>
      <c r="I476" s="113"/>
      <c r="J476" s="113"/>
      <c r="K476" s="113"/>
      <c r="L476" s="189" t="e">
        <f t="shared" si="166"/>
        <v>#DIV/0!</v>
      </c>
      <c r="M476" s="189" t="e">
        <f t="shared" si="167"/>
        <v>#DIV/0!</v>
      </c>
    </row>
    <row r="477" spans="1:18" x14ac:dyDescent="0.25">
      <c r="A477" s="273">
        <v>34</v>
      </c>
      <c r="B477" s="287"/>
      <c r="C477" s="288"/>
      <c r="D477" s="203" t="s">
        <v>76</v>
      </c>
      <c r="E477" s="204">
        <f>E478</f>
        <v>0</v>
      </c>
      <c r="F477" s="204">
        <f t="shared" ref="F477:K478" si="182">F478</f>
        <v>0</v>
      </c>
      <c r="G477" s="204">
        <f t="shared" si="182"/>
        <v>0</v>
      </c>
      <c r="H477" s="204">
        <f t="shared" si="182"/>
        <v>200</v>
      </c>
      <c r="I477" s="204"/>
      <c r="J477" s="204">
        <f t="shared" si="182"/>
        <v>0</v>
      </c>
      <c r="K477" s="204">
        <f t="shared" si="182"/>
        <v>0</v>
      </c>
      <c r="L477" s="189" t="e">
        <f t="shared" si="166"/>
        <v>#DIV/0!</v>
      </c>
      <c r="M477" s="189" t="e">
        <f t="shared" si="167"/>
        <v>#DIV/0!</v>
      </c>
    </row>
    <row r="478" spans="1:18" x14ac:dyDescent="0.25">
      <c r="A478" s="273">
        <v>343</v>
      </c>
      <c r="B478" s="287"/>
      <c r="C478" s="288"/>
      <c r="D478" s="203" t="s">
        <v>77</v>
      </c>
      <c r="E478" s="204">
        <f>E479</f>
        <v>0</v>
      </c>
      <c r="F478" s="204">
        <f t="shared" si="182"/>
        <v>0</v>
      </c>
      <c r="G478" s="204">
        <f t="shared" si="182"/>
        <v>0</v>
      </c>
      <c r="H478" s="204">
        <f t="shared" si="182"/>
        <v>200</v>
      </c>
      <c r="I478" s="204"/>
      <c r="J478" s="204">
        <f t="shared" si="182"/>
        <v>0</v>
      </c>
      <c r="K478" s="204">
        <f t="shared" si="182"/>
        <v>0</v>
      </c>
      <c r="L478" s="189" t="e">
        <f t="shared" si="166"/>
        <v>#DIV/0!</v>
      </c>
      <c r="M478" s="189" t="e">
        <f t="shared" si="167"/>
        <v>#DIV/0!</v>
      </c>
    </row>
    <row r="479" spans="1:18" ht="25.5" x14ac:dyDescent="0.25">
      <c r="A479" s="270">
        <v>3431</v>
      </c>
      <c r="B479" s="271"/>
      <c r="C479" s="272"/>
      <c r="D479" s="211" t="s">
        <v>107</v>
      </c>
      <c r="E479" s="113"/>
      <c r="F479" s="113"/>
      <c r="G479" s="113"/>
      <c r="H479" s="113">
        <v>200</v>
      </c>
      <c r="I479" s="113"/>
      <c r="J479" s="113"/>
      <c r="K479" s="113"/>
      <c r="L479" s="189" t="e">
        <f t="shared" ref="L479:L542" si="183">K479/E479*100</f>
        <v>#DIV/0!</v>
      </c>
      <c r="M479" s="189" t="e">
        <f t="shared" ref="M479:M542" si="184">K479/I479*100</f>
        <v>#DIV/0!</v>
      </c>
    </row>
    <row r="480" spans="1:18" s="27" customFormat="1" x14ac:dyDescent="0.25">
      <c r="A480" s="292" t="s">
        <v>361</v>
      </c>
      <c r="B480" s="293"/>
      <c r="C480" s="294"/>
      <c r="D480" s="201" t="s">
        <v>179</v>
      </c>
      <c r="E480" s="202">
        <f t="shared" ref="E480:K483" si="185">E481</f>
        <v>138556.65</v>
      </c>
      <c r="F480" s="202">
        <f t="shared" si="185"/>
        <v>0</v>
      </c>
      <c r="G480" s="202">
        <f t="shared" si="185"/>
        <v>0</v>
      </c>
      <c r="H480" s="202">
        <f t="shared" si="185"/>
        <v>0</v>
      </c>
      <c r="I480" s="202">
        <f t="shared" si="185"/>
        <v>140000</v>
      </c>
      <c r="J480" s="202">
        <f t="shared" si="185"/>
        <v>0</v>
      </c>
      <c r="K480" s="202">
        <f t="shared" si="185"/>
        <v>132815.9</v>
      </c>
      <c r="L480" s="189">
        <f t="shared" si="183"/>
        <v>95.856748846049612</v>
      </c>
      <c r="M480" s="189">
        <f t="shared" si="184"/>
        <v>94.868499999999997</v>
      </c>
      <c r="O480"/>
      <c r="P480"/>
      <c r="R480"/>
    </row>
    <row r="481" spans="1:18" s="27" customFormat="1" x14ac:dyDescent="0.25">
      <c r="A481" s="295">
        <v>3</v>
      </c>
      <c r="B481" s="296"/>
      <c r="C481" s="297"/>
      <c r="D481" s="203" t="s">
        <v>14</v>
      </c>
      <c r="E481" s="204">
        <f t="shared" si="185"/>
        <v>138556.65</v>
      </c>
      <c r="F481" s="204">
        <f t="shared" si="185"/>
        <v>0</v>
      </c>
      <c r="G481" s="204">
        <f t="shared" si="185"/>
        <v>0</v>
      </c>
      <c r="H481" s="204">
        <f t="shared" si="185"/>
        <v>0</v>
      </c>
      <c r="I481" s="204">
        <f t="shared" si="185"/>
        <v>140000</v>
      </c>
      <c r="J481" s="204">
        <f t="shared" si="185"/>
        <v>0</v>
      </c>
      <c r="K481" s="204">
        <f t="shared" si="185"/>
        <v>132815.9</v>
      </c>
      <c r="L481" s="189">
        <f t="shared" si="183"/>
        <v>95.856748846049612</v>
      </c>
      <c r="M481" s="189">
        <f t="shared" si="184"/>
        <v>94.868499999999997</v>
      </c>
    </row>
    <row r="482" spans="1:18" s="27" customFormat="1" x14ac:dyDescent="0.25">
      <c r="A482" s="273">
        <v>32</v>
      </c>
      <c r="B482" s="287"/>
      <c r="C482" s="288"/>
      <c r="D482" s="203" t="s">
        <v>25</v>
      </c>
      <c r="E482" s="204">
        <f t="shared" si="185"/>
        <v>138556.65</v>
      </c>
      <c r="F482" s="204">
        <f t="shared" si="185"/>
        <v>0</v>
      </c>
      <c r="G482" s="204">
        <f t="shared" si="185"/>
        <v>0</v>
      </c>
      <c r="H482" s="204">
        <f t="shared" si="185"/>
        <v>0</v>
      </c>
      <c r="I482" s="204">
        <f t="shared" si="185"/>
        <v>140000</v>
      </c>
      <c r="J482" s="204">
        <f t="shared" si="185"/>
        <v>0</v>
      </c>
      <c r="K482" s="204">
        <f t="shared" si="185"/>
        <v>132815.9</v>
      </c>
      <c r="L482" s="189">
        <f t="shared" si="183"/>
        <v>95.856748846049612</v>
      </c>
      <c r="M482" s="189">
        <f t="shared" si="184"/>
        <v>94.868499999999997</v>
      </c>
    </row>
    <row r="483" spans="1:18" s="27" customFormat="1" x14ac:dyDescent="0.25">
      <c r="A483" s="273">
        <v>322</v>
      </c>
      <c r="B483" s="287"/>
      <c r="C483" s="288"/>
      <c r="D483" s="203" t="s">
        <v>71</v>
      </c>
      <c r="E483" s="204">
        <f t="shared" si="185"/>
        <v>138556.65</v>
      </c>
      <c r="F483" s="204">
        <f t="shared" si="185"/>
        <v>0</v>
      </c>
      <c r="G483" s="204">
        <f t="shared" si="185"/>
        <v>0</v>
      </c>
      <c r="H483" s="204">
        <f t="shared" si="185"/>
        <v>0</v>
      </c>
      <c r="I483" s="204">
        <f t="shared" si="185"/>
        <v>140000</v>
      </c>
      <c r="J483" s="204">
        <f t="shared" si="185"/>
        <v>0</v>
      </c>
      <c r="K483" s="204">
        <f t="shared" si="185"/>
        <v>132815.9</v>
      </c>
      <c r="L483" s="189">
        <f t="shared" si="183"/>
        <v>95.856748846049612</v>
      </c>
      <c r="M483" s="189">
        <f t="shared" si="184"/>
        <v>94.868499999999997</v>
      </c>
    </row>
    <row r="484" spans="1:18" x14ac:dyDescent="0.25">
      <c r="A484" s="270">
        <v>3222</v>
      </c>
      <c r="B484" s="271"/>
      <c r="C484" s="272"/>
      <c r="D484" s="211" t="s">
        <v>83</v>
      </c>
      <c r="E484" s="113">
        <v>138556.65</v>
      </c>
      <c r="F484" s="113"/>
      <c r="G484" s="113"/>
      <c r="H484" s="113"/>
      <c r="I484" s="113">
        <v>140000</v>
      </c>
      <c r="J484" s="113"/>
      <c r="K484" s="113">
        <v>132815.9</v>
      </c>
      <c r="L484" s="189">
        <f t="shared" si="183"/>
        <v>95.856748846049612</v>
      </c>
      <c r="M484" s="189">
        <f t="shared" si="184"/>
        <v>94.868499999999997</v>
      </c>
      <c r="O484" s="27"/>
      <c r="P484" s="27"/>
      <c r="R484" s="27"/>
    </row>
    <row r="485" spans="1:18" s="27" customFormat="1" x14ac:dyDescent="0.25">
      <c r="A485" s="289" t="s">
        <v>142</v>
      </c>
      <c r="B485" s="290"/>
      <c r="C485" s="291"/>
      <c r="D485" s="199" t="s">
        <v>186</v>
      </c>
      <c r="E485" s="200">
        <f>E486+E501+E529</f>
        <v>0</v>
      </c>
      <c r="F485" s="200">
        <f t="shared" ref="F485:K485" si="186">F486+F501+F529</f>
        <v>58000</v>
      </c>
      <c r="G485" s="200">
        <f t="shared" si="186"/>
        <v>7697.9228880483097</v>
      </c>
      <c r="H485" s="200">
        <f t="shared" si="186"/>
        <v>0</v>
      </c>
      <c r="I485" s="200"/>
      <c r="J485" s="200">
        <f t="shared" si="186"/>
        <v>0</v>
      </c>
      <c r="K485" s="200">
        <f t="shared" si="186"/>
        <v>0</v>
      </c>
      <c r="L485" s="189" t="e">
        <f t="shared" si="183"/>
        <v>#DIV/0!</v>
      </c>
      <c r="M485" s="189" t="e">
        <f t="shared" si="184"/>
        <v>#DIV/0!</v>
      </c>
      <c r="O485"/>
      <c r="P485"/>
      <c r="R485"/>
    </row>
    <row r="486" spans="1:18" s="27" customFormat="1" x14ac:dyDescent="0.25">
      <c r="A486" s="292" t="s">
        <v>178</v>
      </c>
      <c r="B486" s="293"/>
      <c r="C486" s="294"/>
      <c r="D486" s="201" t="s">
        <v>179</v>
      </c>
      <c r="E486" s="202">
        <f>E487+E497</f>
        <v>0</v>
      </c>
      <c r="F486" s="202">
        <f t="shared" ref="F486:K486" si="187">F487+F497</f>
        <v>5000</v>
      </c>
      <c r="G486" s="202">
        <f t="shared" si="187"/>
        <v>663.61404207313024</v>
      </c>
      <c r="H486" s="202">
        <f t="shared" si="187"/>
        <v>0</v>
      </c>
      <c r="I486" s="202"/>
      <c r="J486" s="202">
        <f t="shared" si="187"/>
        <v>0</v>
      </c>
      <c r="K486" s="202">
        <f t="shared" si="187"/>
        <v>0</v>
      </c>
      <c r="L486" s="189" t="e">
        <f t="shared" si="183"/>
        <v>#DIV/0!</v>
      </c>
      <c r="M486" s="189" t="e">
        <f t="shared" si="184"/>
        <v>#DIV/0!</v>
      </c>
    </row>
    <row r="487" spans="1:18" s="27" customFormat="1" x14ac:dyDescent="0.25">
      <c r="A487" s="295">
        <v>3</v>
      </c>
      <c r="B487" s="296"/>
      <c r="C487" s="297"/>
      <c r="D487" s="203" t="s">
        <v>14</v>
      </c>
      <c r="E487" s="204">
        <f>E488</f>
        <v>0</v>
      </c>
      <c r="F487" s="204">
        <f t="shared" ref="F487:K487" si="188">F488</f>
        <v>5000</v>
      </c>
      <c r="G487" s="204">
        <f t="shared" si="188"/>
        <v>663.61404207313024</v>
      </c>
      <c r="H487" s="204">
        <f t="shared" si="188"/>
        <v>0</v>
      </c>
      <c r="I487" s="204"/>
      <c r="J487" s="204">
        <f t="shared" si="188"/>
        <v>0</v>
      </c>
      <c r="K487" s="204">
        <f t="shared" si="188"/>
        <v>0</v>
      </c>
      <c r="L487" s="189" t="e">
        <f t="shared" si="183"/>
        <v>#DIV/0!</v>
      </c>
      <c r="M487" s="189" t="e">
        <f t="shared" si="184"/>
        <v>#DIV/0!</v>
      </c>
    </row>
    <row r="488" spans="1:18" s="27" customFormat="1" x14ac:dyDescent="0.25">
      <c r="A488" s="273">
        <v>32</v>
      </c>
      <c r="B488" s="287"/>
      <c r="C488" s="288"/>
      <c r="D488" s="203" t="s">
        <v>25</v>
      </c>
      <c r="E488" s="204">
        <f>E489+E491+E495</f>
        <v>0</v>
      </c>
      <c r="F488" s="204">
        <f t="shared" ref="F488:K488" si="189">F489+F491+F495</f>
        <v>5000</v>
      </c>
      <c r="G488" s="204">
        <f t="shared" si="189"/>
        <v>663.61404207313024</v>
      </c>
      <c r="H488" s="204">
        <f t="shared" si="189"/>
        <v>0</v>
      </c>
      <c r="I488" s="204"/>
      <c r="J488" s="204">
        <f t="shared" si="189"/>
        <v>0</v>
      </c>
      <c r="K488" s="204">
        <f t="shared" si="189"/>
        <v>0</v>
      </c>
      <c r="L488" s="189" t="e">
        <f t="shared" si="183"/>
        <v>#DIV/0!</v>
      </c>
      <c r="M488" s="189" t="e">
        <f t="shared" si="184"/>
        <v>#DIV/0!</v>
      </c>
    </row>
    <row r="489" spans="1:18" s="27" customFormat="1" x14ac:dyDescent="0.25">
      <c r="A489" s="273">
        <v>321</v>
      </c>
      <c r="B489" s="287"/>
      <c r="C489" s="288"/>
      <c r="D489" s="203" t="s">
        <v>69</v>
      </c>
      <c r="E489" s="204">
        <f>E490</f>
        <v>0</v>
      </c>
      <c r="F489" s="204">
        <f t="shared" ref="F489:K489" si="190">F490</f>
        <v>0</v>
      </c>
      <c r="G489" s="204">
        <f t="shared" si="190"/>
        <v>0</v>
      </c>
      <c r="H489" s="204">
        <f t="shared" si="190"/>
        <v>0</v>
      </c>
      <c r="I489" s="204"/>
      <c r="J489" s="204">
        <f t="shared" si="190"/>
        <v>0</v>
      </c>
      <c r="K489" s="204">
        <f t="shared" si="190"/>
        <v>0</v>
      </c>
      <c r="L489" s="189" t="e">
        <f t="shared" si="183"/>
        <v>#DIV/0!</v>
      </c>
      <c r="M489" s="189" t="e">
        <f t="shared" si="184"/>
        <v>#DIV/0!</v>
      </c>
    </row>
    <row r="490" spans="1:18" x14ac:dyDescent="0.25">
      <c r="A490" s="270">
        <v>3211</v>
      </c>
      <c r="B490" s="271"/>
      <c r="C490" s="272"/>
      <c r="D490" s="211" t="s">
        <v>79</v>
      </c>
      <c r="E490" s="113"/>
      <c r="F490" s="113"/>
      <c r="G490" s="113"/>
      <c r="H490" s="113"/>
      <c r="I490" s="113"/>
      <c r="J490" s="113"/>
      <c r="K490" s="113"/>
      <c r="L490" s="189" t="e">
        <f t="shared" si="183"/>
        <v>#DIV/0!</v>
      </c>
      <c r="M490" s="189" t="e">
        <f t="shared" si="184"/>
        <v>#DIV/0!</v>
      </c>
      <c r="O490" s="27"/>
      <c r="P490" s="27"/>
      <c r="R490" s="27"/>
    </row>
    <row r="491" spans="1:18" s="27" customFormat="1" x14ac:dyDescent="0.25">
      <c r="A491" s="273">
        <v>323</v>
      </c>
      <c r="B491" s="287"/>
      <c r="C491" s="288"/>
      <c r="D491" s="203" t="s">
        <v>84</v>
      </c>
      <c r="E491" s="204">
        <f>E492+E493+E494</f>
        <v>0</v>
      </c>
      <c r="F491" s="204">
        <f t="shared" ref="F491:K491" si="191">F492+F493+F494</f>
        <v>0</v>
      </c>
      <c r="G491" s="204">
        <f t="shared" si="191"/>
        <v>0</v>
      </c>
      <c r="H491" s="204">
        <f t="shared" si="191"/>
        <v>0</v>
      </c>
      <c r="I491" s="204"/>
      <c r="J491" s="204">
        <f t="shared" si="191"/>
        <v>0</v>
      </c>
      <c r="K491" s="204">
        <f t="shared" si="191"/>
        <v>0</v>
      </c>
      <c r="L491" s="189" t="e">
        <f t="shared" si="183"/>
        <v>#DIV/0!</v>
      </c>
      <c r="M491" s="189" t="e">
        <f t="shared" si="184"/>
        <v>#DIV/0!</v>
      </c>
      <c r="O491"/>
      <c r="P491"/>
      <c r="R491"/>
    </row>
    <row r="492" spans="1:18" x14ac:dyDescent="0.25">
      <c r="A492" s="270">
        <v>3231</v>
      </c>
      <c r="B492" s="271"/>
      <c r="C492" s="272"/>
      <c r="D492" s="211" t="s">
        <v>126</v>
      </c>
      <c r="E492" s="113"/>
      <c r="F492" s="113"/>
      <c r="G492" s="113"/>
      <c r="H492" s="113"/>
      <c r="I492" s="113"/>
      <c r="J492" s="113"/>
      <c r="K492" s="113"/>
      <c r="L492" s="189" t="e">
        <f t="shared" si="183"/>
        <v>#DIV/0!</v>
      </c>
      <c r="M492" s="189" t="e">
        <f t="shared" si="184"/>
        <v>#DIV/0!</v>
      </c>
      <c r="O492" s="27"/>
      <c r="P492" s="27"/>
      <c r="R492" s="27"/>
    </row>
    <row r="493" spans="1:18" x14ac:dyDescent="0.25">
      <c r="A493" s="270">
        <v>3237</v>
      </c>
      <c r="B493" s="271"/>
      <c r="C493" s="272"/>
      <c r="D493" s="211" t="s">
        <v>85</v>
      </c>
      <c r="E493" s="113"/>
      <c r="F493" s="113"/>
      <c r="G493" s="113"/>
      <c r="H493" s="113"/>
      <c r="I493" s="113"/>
      <c r="J493" s="113"/>
      <c r="K493" s="113"/>
      <c r="L493" s="189" t="e">
        <f t="shared" si="183"/>
        <v>#DIV/0!</v>
      </c>
      <c r="M493" s="189" t="e">
        <f t="shared" si="184"/>
        <v>#DIV/0!</v>
      </c>
    </row>
    <row r="494" spans="1:18" x14ac:dyDescent="0.25">
      <c r="A494" s="270">
        <v>3239</v>
      </c>
      <c r="B494" s="271"/>
      <c r="C494" s="272"/>
      <c r="D494" s="211" t="s">
        <v>105</v>
      </c>
      <c r="E494" s="113"/>
      <c r="F494" s="113"/>
      <c r="G494" s="113"/>
      <c r="H494" s="113"/>
      <c r="I494" s="113"/>
      <c r="J494" s="113"/>
      <c r="K494" s="113"/>
      <c r="L494" s="189" t="e">
        <f t="shared" si="183"/>
        <v>#DIV/0!</v>
      </c>
      <c r="M494" s="189" t="e">
        <f t="shared" si="184"/>
        <v>#DIV/0!</v>
      </c>
    </row>
    <row r="495" spans="1:18" s="27" customFormat="1" ht="25.5" x14ac:dyDescent="0.25">
      <c r="A495" s="273">
        <v>329</v>
      </c>
      <c r="B495" s="287"/>
      <c r="C495" s="288"/>
      <c r="D495" s="203" t="s">
        <v>74</v>
      </c>
      <c r="E495" s="204">
        <f>E496</f>
        <v>0</v>
      </c>
      <c r="F495" s="204">
        <f t="shared" ref="F495:K495" si="192">F496</f>
        <v>5000</v>
      </c>
      <c r="G495" s="204">
        <f t="shared" si="192"/>
        <v>663.61404207313024</v>
      </c>
      <c r="H495" s="204">
        <f t="shared" si="192"/>
        <v>0</v>
      </c>
      <c r="I495" s="204"/>
      <c r="J495" s="204">
        <f t="shared" si="192"/>
        <v>0</v>
      </c>
      <c r="K495" s="204">
        <f t="shared" si="192"/>
        <v>0</v>
      </c>
      <c r="L495" s="189" t="e">
        <f t="shared" si="183"/>
        <v>#DIV/0!</v>
      </c>
      <c r="M495" s="189" t="e">
        <f t="shared" si="184"/>
        <v>#DIV/0!</v>
      </c>
      <c r="O495"/>
      <c r="P495"/>
      <c r="R495"/>
    </row>
    <row r="496" spans="1:18" ht="25.5" x14ac:dyDescent="0.25">
      <c r="A496" s="270">
        <v>3299</v>
      </c>
      <c r="B496" s="271"/>
      <c r="C496" s="272"/>
      <c r="D496" s="211" t="s">
        <v>74</v>
      </c>
      <c r="E496" s="113"/>
      <c r="F496" s="113">
        <v>5000</v>
      </c>
      <c r="G496" s="113">
        <f>F496/7.5345</f>
        <v>663.61404207313024</v>
      </c>
      <c r="H496" s="113"/>
      <c r="I496" s="113"/>
      <c r="J496" s="113"/>
      <c r="K496" s="113"/>
      <c r="L496" s="189" t="e">
        <f t="shared" si="183"/>
        <v>#DIV/0!</v>
      </c>
      <c r="M496" s="189" t="e">
        <f t="shared" si="184"/>
        <v>#DIV/0!</v>
      </c>
      <c r="O496" s="27"/>
      <c r="P496" s="27"/>
      <c r="R496" s="27"/>
    </row>
    <row r="497" spans="1:18" s="27" customFormat="1" ht="25.5" x14ac:dyDescent="0.25">
      <c r="A497" s="295">
        <v>4</v>
      </c>
      <c r="B497" s="296"/>
      <c r="C497" s="297"/>
      <c r="D497" s="203" t="s">
        <v>16</v>
      </c>
      <c r="E497" s="204">
        <f t="shared" ref="E497:K499" si="193">E498</f>
        <v>0</v>
      </c>
      <c r="F497" s="204">
        <f t="shared" si="193"/>
        <v>0</v>
      </c>
      <c r="G497" s="204">
        <f t="shared" si="193"/>
        <v>0</v>
      </c>
      <c r="H497" s="204">
        <f t="shared" si="193"/>
        <v>0</v>
      </c>
      <c r="I497" s="204"/>
      <c r="J497" s="204">
        <f t="shared" si="193"/>
        <v>0</v>
      </c>
      <c r="K497" s="204">
        <f t="shared" si="193"/>
        <v>0</v>
      </c>
      <c r="L497" s="189" t="e">
        <f t="shared" si="183"/>
        <v>#DIV/0!</v>
      </c>
      <c r="M497" s="189" t="e">
        <f t="shared" si="184"/>
        <v>#DIV/0!</v>
      </c>
      <c r="O497"/>
      <c r="P497"/>
      <c r="R497"/>
    </row>
    <row r="498" spans="1:18" s="27" customFormat="1" ht="38.25" x14ac:dyDescent="0.25">
      <c r="A498" s="273">
        <v>42</v>
      </c>
      <c r="B498" s="287"/>
      <c r="C498" s="288"/>
      <c r="D498" s="203" t="s">
        <v>35</v>
      </c>
      <c r="E498" s="204">
        <f t="shared" si="193"/>
        <v>0</v>
      </c>
      <c r="F498" s="204">
        <f t="shared" si="193"/>
        <v>0</v>
      </c>
      <c r="G498" s="204">
        <f t="shared" si="193"/>
        <v>0</v>
      </c>
      <c r="H498" s="204">
        <f t="shared" si="193"/>
        <v>0</v>
      </c>
      <c r="I498" s="204"/>
      <c r="J498" s="204">
        <f t="shared" si="193"/>
        <v>0</v>
      </c>
      <c r="K498" s="204">
        <f t="shared" si="193"/>
        <v>0</v>
      </c>
      <c r="L498" s="189" t="e">
        <f t="shared" si="183"/>
        <v>#DIV/0!</v>
      </c>
      <c r="M498" s="189" t="e">
        <f t="shared" si="184"/>
        <v>#DIV/0!</v>
      </c>
    </row>
    <row r="499" spans="1:18" s="27" customFormat="1" x14ac:dyDescent="0.25">
      <c r="A499" s="273">
        <v>422</v>
      </c>
      <c r="B499" s="287"/>
      <c r="C499" s="288"/>
      <c r="D499" s="203" t="s">
        <v>86</v>
      </c>
      <c r="E499" s="204">
        <f t="shared" si="193"/>
        <v>0</v>
      </c>
      <c r="F499" s="204">
        <f t="shared" si="193"/>
        <v>0</v>
      </c>
      <c r="G499" s="204">
        <f t="shared" si="193"/>
        <v>0</v>
      </c>
      <c r="H499" s="204">
        <f t="shared" si="193"/>
        <v>0</v>
      </c>
      <c r="I499" s="204"/>
      <c r="J499" s="204">
        <f t="shared" si="193"/>
        <v>0</v>
      </c>
      <c r="K499" s="204">
        <f t="shared" si="193"/>
        <v>0</v>
      </c>
      <c r="L499" s="189" t="e">
        <f t="shared" si="183"/>
        <v>#DIV/0!</v>
      </c>
      <c r="M499" s="189" t="e">
        <f t="shared" si="184"/>
        <v>#DIV/0!</v>
      </c>
    </row>
    <row r="500" spans="1:18" x14ac:dyDescent="0.25">
      <c r="A500" s="270">
        <v>4226</v>
      </c>
      <c r="B500" s="271"/>
      <c r="C500" s="272"/>
      <c r="D500" s="211" t="s">
        <v>187</v>
      </c>
      <c r="E500" s="113"/>
      <c r="F500" s="113"/>
      <c r="G500" s="113"/>
      <c r="H500" s="113"/>
      <c r="I500" s="113"/>
      <c r="J500" s="113"/>
      <c r="K500" s="113"/>
      <c r="L500" s="189" t="e">
        <f t="shared" si="183"/>
        <v>#DIV/0!</v>
      </c>
      <c r="M500" s="189" t="e">
        <f t="shared" si="184"/>
        <v>#DIV/0!</v>
      </c>
      <c r="O500" s="27"/>
      <c r="P500" s="27"/>
      <c r="R500" s="27"/>
    </row>
    <row r="501" spans="1:18" s="27" customFormat="1" x14ac:dyDescent="0.25">
      <c r="A501" s="292" t="s">
        <v>180</v>
      </c>
      <c r="B501" s="293"/>
      <c r="C501" s="294"/>
      <c r="D501" s="201" t="s">
        <v>181</v>
      </c>
      <c r="E501" s="202">
        <f t="shared" ref="E501:K501" si="194">E502+E525</f>
        <v>0</v>
      </c>
      <c r="F501" s="202">
        <f t="shared" si="194"/>
        <v>38000</v>
      </c>
      <c r="G501" s="202">
        <f t="shared" si="194"/>
        <v>5043.4667197557892</v>
      </c>
      <c r="H501" s="202">
        <f t="shared" si="194"/>
        <v>0</v>
      </c>
      <c r="I501" s="202"/>
      <c r="J501" s="202">
        <f t="shared" si="194"/>
        <v>0</v>
      </c>
      <c r="K501" s="202">
        <f t="shared" si="194"/>
        <v>0</v>
      </c>
      <c r="L501" s="189" t="e">
        <f t="shared" si="183"/>
        <v>#DIV/0!</v>
      </c>
      <c r="M501" s="189" t="e">
        <f t="shared" si="184"/>
        <v>#DIV/0!</v>
      </c>
      <c r="O501"/>
      <c r="P501"/>
      <c r="R501"/>
    </row>
    <row r="502" spans="1:18" s="27" customFormat="1" x14ac:dyDescent="0.25">
      <c r="A502" s="295">
        <v>3</v>
      </c>
      <c r="B502" s="296"/>
      <c r="C502" s="297"/>
      <c r="D502" s="203" t="s">
        <v>14</v>
      </c>
      <c r="E502" s="204">
        <f>E503+E510</f>
        <v>0</v>
      </c>
      <c r="F502" s="204">
        <f t="shared" ref="F502:K502" si="195">F503+F510</f>
        <v>38000</v>
      </c>
      <c r="G502" s="204">
        <f t="shared" si="195"/>
        <v>5043.4667197557892</v>
      </c>
      <c r="H502" s="204">
        <f t="shared" si="195"/>
        <v>0</v>
      </c>
      <c r="I502" s="204"/>
      <c r="J502" s="204">
        <f t="shared" si="195"/>
        <v>0</v>
      </c>
      <c r="K502" s="204">
        <f t="shared" si="195"/>
        <v>0</v>
      </c>
      <c r="L502" s="189" t="e">
        <f t="shared" si="183"/>
        <v>#DIV/0!</v>
      </c>
      <c r="M502" s="189" t="e">
        <f t="shared" si="184"/>
        <v>#DIV/0!</v>
      </c>
    </row>
    <row r="503" spans="1:18" s="27" customFormat="1" x14ac:dyDescent="0.25">
      <c r="A503" s="273">
        <v>31</v>
      </c>
      <c r="B503" s="287"/>
      <c r="C503" s="288"/>
      <c r="D503" s="203" t="s">
        <v>15</v>
      </c>
      <c r="E503" s="204">
        <f>E504+E506+E508</f>
        <v>0</v>
      </c>
      <c r="F503" s="204">
        <f>F504+F506</f>
        <v>2350</v>
      </c>
      <c r="G503" s="204">
        <f>G504+G506</f>
        <v>311.89859977437123</v>
      </c>
      <c r="H503" s="204">
        <f>H508</f>
        <v>0</v>
      </c>
      <c r="I503" s="204"/>
      <c r="J503" s="204">
        <f>J508</f>
        <v>0</v>
      </c>
      <c r="K503" s="204">
        <f>K508</f>
        <v>0</v>
      </c>
      <c r="L503" s="189" t="e">
        <f t="shared" si="183"/>
        <v>#DIV/0!</v>
      </c>
      <c r="M503" s="189" t="e">
        <f t="shared" si="184"/>
        <v>#DIV/0!</v>
      </c>
    </row>
    <row r="504" spans="1:18" s="27" customFormat="1" x14ac:dyDescent="0.25">
      <c r="A504" s="273">
        <v>311</v>
      </c>
      <c r="B504" s="287"/>
      <c r="C504" s="288"/>
      <c r="D504" s="203" t="s">
        <v>64</v>
      </c>
      <c r="E504" s="204">
        <f>E505</f>
        <v>0</v>
      </c>
      <c r="F504" s="204">
        <f>F505</f>
        <v>2000</v>
      </c>
      <c r="G504" s="204">
        <f>G505</f>
        <v>265.44561682925212</v>
      </c>
      <c r="H504" s="204"/>
      <c r="I504" s="204"/>
      <c r="J504" s="204"/>
      <c r="K504" s="204"/>
      <c r="L504" s="189" t="e">
        <f t="shared" si="183"/>
        <v>#DIV/0!</v>
      </c>
      <c r="M504" s="189" t="e">
        <f t="shared" si="184"/>
        <v>#DIV/0!</v>
      </c>
    </row>
    <row r="505" spans="1:18" s="27" customFormat="1" x14ac:dyDescent="0.25">
      <c r="A505" s="270">
        <v>3111</v>
      </c>
      <c r="B505" s="271"/>
      <c r="C505" s="272"/>
      <c r="D505" s="211" t="s">
        <v>65</v>
      </c>
      <c r="E505" s="113"/>
      <c r="F505" s="113">
        <v>2000</v>
      </c>
      <c r="G505" s="113">
        <f>F505/7.5345</f>
        <v>265.44561682925212</v>
      </c>
      <c r="H505" s="113"/>
      <c r="I505" s="113"/>
      <c r="J505" s="113"/>
      <c r="K505" s="113"/>
      <c r="L505" s="189" t="e">
        <f t="shared" si="183"/>
        <v>#DIV/0!</v>
      </c>
      <c r="M505" s="189" t="e">
        <f t="shared" si="184"/>
        <v>#DIV/0!</v>
      </c>
    </row>
    <row r="506" spans="1:18" s="27" customFormat="1" x14ac:dyDescent="0.25">
      <c r="A506" s="273">
        <v>313</v>
      </c>
      <c r="B506" s="287"/>
      <c r="C506" s="288"/>
      <c r="D506" s="203" t="s">
        <v>67</v>
      </c>
      <c r="E506" s="204">
        <f>E507</f>
        <v>0</v>
      </c>
      <c r="F506" s="204">
        <f>F507</f>
        <v>350</v>
      </c>
      <c r="G506" s="204">
        <f>G507</f>
        <v>46.452982945119118</v>
      </c>
      <c r="H506" s="204"/>
      <c r="I506" s="204"/>
      <c r="J506" s="204"/>
      <c r="K506" s="204"/>
      <c r="L506" s="189" t="e">
        <f t="shared" si="183"/>
        <v>#DIV/0!</v>
      </c>
      <c r="M506" s="189" t="e">
        <f t="shared" si="184"/>
        <v>#DIV/0!</v>
      </c>
    </row>
    <row r="507" spans="1:18" s="27" customFormat="1" ht="25.5" x14ac:dyDescent="0.25">
      <c r="A507" s="270">
        <v>3132</v>
      </c>
      <c r="B507" s="271"/>
      <c r="C507" s="272"/>
      <c r="D507" s="211" t="s">
        <v>68</v>
      </c>
      <c r="E507" s="113"/>
      <c r="F507" s="113">
        <v>350</v>
      </c>
      <c r="G507" s="113">
        <f>F507/7.5345</f>
        <v>46.452982945119118</v>
      </c>
      <c r="H507" s="113"/>
      <c r="I507" s="113"/>
      <c r="J507" s="113"/>
      <c r="K507" s="113"/>
      <c r="L507" s="189" t="e">
        <f t="shared" si="183"/>
        <v>#DIV/0!</v>
      </c>
      <c r="M507" s="189" t="e">
        <f t="shared" si="184"/>
        <v>#DIV/0!</v>
      </c>
    </row>
    <row r="508" spans="1:18" s="27" customFormat="1" x14ac:dyDescent="0.25">
      <c r="A508" s="273">
        <v>312</v>
      </c>
      <c r="B508" s="287"/>
      <c r="C508" s="288"/>
      <c r="D508" s="203" t="s">
        <v>66</v>
      </c>
      <c r="E508" s="204">
        <f>E509</f>
        <v>0</v>
      </c>
      <c r="F508" s="204">
        <f t="shared" ref="F508:K508" si="196">F509</f>
        <v>0</v>
      </c>
      <c r="G508" s="204">
        <f t="shared" si="196"/>
        <v>0</v>
      </c>
      <c r="H508" s="204">
        <f t="shared" si="196"/>
        <v>0</v>
      </c>
      <c r="I508" s="204"/>
      <c r="J508" s="204">
        <f t="shared" si="196"/>
        <v>0</v>
      </c>
      <c r="K508" s="204">
        <f t="shared" si="196"/>
        <v>0</v>
      </c>
      <c r="L508" s="189" t="e">
        <f t="shared" si="183"/>
        <v>#DIV/0!</v>
      </c>
      <c r="M508" s="189" t="e">
        <f t="shared" si="184"/>
        <v>#DIV/0!</v>
      </c>
    </row>
    <row r="509" spans="1:18" x14ac:dyDescent="0.25">
      <c r="A509" s="270">
        <v>3121</v>
      </c>
      <c r="B509" s="271"/>
      <c r="C509" s="272"/>
      <c r="D509" s="211" t="s">
        <v>66</v>
      </c>
      <c r="E509" s="113"/>
      <c r="F509" s="113"/>
      <c r="G509" s="113"/>
      <c r="H509" s="113"/>
      <c r="I509" s="113"/>
      <c r="J509" s="113"/>
      <c r="K509" s="113"/>
      <c r="L509" s="189" t="e">
        <f t="shared" si="183"/>
        <v>#DIV/0!</v>
      </c>
      <c r="M509" s="189" t="e">
        <f t="shared" si="184"/>
        <v>#DIV/0!</v>
      </c>
      <c r="O509" s="27"/>
      <c r="P509" s="27"/>
      <c r="R509" s="27"/>
    </row>
    <row r="510" spans="1:18" s="27" customFormat="1" x14ac:dyDescent="0.25">
      <c r="A510" s="273">
        <v>32</v>
      </c>
      <c r="B510" s="287"/>
      <c r="C510" s="288"/>
      <c r="D510" s="203" t="s">
        <v>25</v>
      </c>
      <c r="E510" s="204">
        <f>E511+E515+E520+E523</f>
        <v>0</v>
      </c>
      <c r="F510" s="204">
        <f t="shared" ref="F510:K510" si="197">F511+F515+F520+F523</f>
        <v>35650</v>
      </c>
      <c r="G510" s="204">
        <f t="shared" si="197"/>
        <v>4731.568119981418</v>
      </c>
      <c r="H510" s="204">
        <f t="shared" si="197"/>
        <v>0</v>
      </c>
      <c r="I510" s="204"/>
      <c r="J510" s="204">
        <f t="shared" si="197"/>
        <v>0</v>
      </c>
      <c r="K510" s="204">
        <f t="shared" si="197"/>
        <v>0</v>
      </c>
      <c r="L510" s="189" t="e">
        <f t="shared" si="183"/>
        <v>#DIV/0!</v>
      </c>
      <c r="M510" s="189" t="e">
        <f t="shared" si="184"/>
        <v>#DIV/0!</v>
      </c>
      <c r="O510"/>
      <c r="P510"/>
      <c r="R510"/>
    </row>
    <row r="511" spans="1:18" s="27" customFormat="1" x14ac:dyDescent="0.25">
      <c r="A511" s="273">
        <v>321</v>
      </c>
      <c r="B511" s="287"/>
      <c r="C511" s="288"/>
      <c r="D511" s="203" t="s">
        <v>69</v>
      </c>
      <c r="E511" s="204">
        <f>E512+E513</f>
        <v>0</v>
      </c>
      <c r="F511" s="204">
        <f>F512+F513+F514</f>
        <v>6000</v>
      </c>
      <c r="G511" s="204">
        <f>G512+G513+G514</f>
        <v>796.33685048775624</v>
      </c>
      <c r="H511" s="204">
        <f t="shared" ref="H511:K511" si="198">H512+H513</f>
        <v>0</v>
      </c>
      <c r="I511" s="204"/>
      <c r="J511" s="204">
        <f t="shared" si="198"/>
        <v>0</v>
      </c>
      <c r="K511" s="204">
        <f t="shared" si="198"/>
        <v>0</v>
      </c>
      <c r="L511" s="189" t="e">
        <f t="shared" si="183"/>
        <v>#DIV/0!</v>
      </c>
      <c r="M511" s="189" t="e">
        <f t="shared" si="184"/>
        <v>#DIV/0!</v>
      </c>
    </row>
    <row r="512" spans="1:18" x14ac:dyDescent="0.25">
      <c r="A512" s="270">
        <v>3211</v>
      </c>
      <c r="B512" s="271"/>
      <c r="C512" s="272"/>
      <c r="D512" s="211" t="s">
        <v>79</v>
      </c>
      <c r="E512" s="113"/>
      <c r="F512" s="113">
        <v>3000</v>
      </c>
      <c r="G512" s="113">
        <f>F512/7.5345</f>
        <v>398.16842524387812</v>
      </c>
      <c r="H512" s="113"/>
      <c r="I512" s="113"/>
      <c r="J512" s="113"/>
      <c r="K512" s="113"/>
      <c r="L512" s="189" t="e">
        <f t="shared" si="183"/>
        <v>#DIV/0!</v>
      </c>
      <c r="M512" s="189" t="e">
        <f t="shared" si="184"/>
        <v>#DIV/0!</v>
      </c>
      <c r="O512" s="27"/>
      <c r="P512" s="27"/>
      <c r="R512" s="27"/>
    </row>
    <row r="513" spans="1:18" x14ac:dyDescent="0.25">
      <c r="A513" s="270">
        <v>3213</v>
      </c>
      <c r="B513" s="271"/>
      <c r="C513" s="272"/>
      <c r="D513" s="211" t="s">
        <v>80</v>
      </c>
      <c r="E513" s="113"/>
      <c r="F513" s="113">
        <v>2000</v>
      </c>
      <c r="G513" s="113">
        <f>F513/7.5345</f>
        <v>265.44561682925212</v>
      </c>
      <c r="H513" s="113"/>
      <c r="I513" s="113"/>
      <c r="J513" s="113"/>
      <c r="K513" s="113"/>
      <c r="L513" s="189" t="e">
        <f t="shared" si="183"/>
        <v>#DIV/0!</v>
      </c>
      <c r="M513" s="189" t="e">
        <f t="shared" si="184"/>
        <v>#DIV/0!</v>
      </c>
    </row>
    <row r="514" spans="1:18" ht="25.5" x14ac:dyDescent="0.25">
      <c r="A514" s="270">
        <v>3214</v>
      </c>
      <c r="B514" s="271"/>
      <c r="C514" s="272"/>
      <c r="D514" s="211" t="s">
        <v>81</v>
      </c>
      <c r="E514" s="113"/>
      <c r="F514" s="113">
        <v>1000</v>
      </c>
      <c r="G514" s="113">
        <f>F514/7.5345</f>
        <v>132.72280841462606</v>
      </c>
      <c r="H514" s="113"/>
      <c r="I514" s="113"/>
      <c r="J514" s="113"/>
      <c r="K514" s="113"/>
      <c r="L514" s="189" t="e">
        <f t="shared" si="183"/>
        <v>#DIV/0!</v>
      </c>
      <c r="M514" s="189" t="e">
        <f t="shared" si="184"/>
        <v>#DIV/0!</v>
      </c>
    </row>
    <row r="515" spans="1:18" s="27" customFormat="1" x14ac:dyDescent="0.25">
      <c r="A515" s="273">
        <v>322</v>
      </c>
      <c r="B515" s="287"/>
      <c r="C515" s="288"/>
      <c r="D515" s="203" t="s">
        <v>71</v>
      </c>
      <c r="E515" s="204">
        <f>SUM(E516:E519)</f>
        <v>0</v>
      </c>
      <c r="F515" s="204">
        <f>F519+F516+F517+F518</f>
        <v>11500</v>
      </c>
      <c r="G515" s="204">
        <f>G519+G516+G517+G518</f>
        <v>1526.3122967681995</v>
      </c>
      <c r="H515" s="204">
        <f t="shared" ref="H515:K515" si="199">H519</f>
        <v>0</v>
      </c>
      <c r="I515" s="204"/>
      <c r="J515" s="204">
        <f t="shared" si="199"/>
        <v>0</v>
      </c>
      <c r="K515" s="204">
        <f t="shared" si="199"/>
        <v>0</v>
      </c>
      <c r="L515" s="189" t="e">
        <f t="shared" si="183"/>
        <v>#DIV/0!</v>
      </c>
      <c r="M515" s="189" t="e">
        <f t="shared" si="184"/>
        <v>#DIV/0!</v>
      </c>
      <c r="O515"/>
      <c r="P515"/>
      <c r="R515"/>
    </row>
    <row r="516" spans="1:18" s="27" customFormat="1" ht="25.5" x14ac:dyDescent="0.25">
      <c r="A516" s="270">
        <v>3221</v>
      </c>
      <c r="B516" s="271"/>
      <c r="C516" s="272"/>
      <c r="D516" s="211" t="s">
        <v>123</v>
      </c>
      <c r="E516" s="113"/>
      <c r="F516" s="113">
        <v>2000</v>
      </c>
      <c r="G516" s="113">
        <f>F516/7.5345</f>
        <v>265.44561682925212</v>
      </c>
      <c r="H516" s="113"/>
      <c r="I516" s="113"/>
      <c r="J516" s="113"/>
      <c r="K516" s="113"/>
      <c r="L516" s="189" t="e">
        <f t="shared" si="183"/>
        <v>#DIV/0!</v>
      </c>
      <c r="M516" s="189" t="e">
        <f t="shared" si="184"/>
        <v>#DIV/0!</v>
      </c>
    </row>
    <row r="517" spans="1:18" s="27" customFormat="1" x14ac:dyDescent="0.25">
      <c r="A517" s="270">
        <v>3222</v>
      </c>
      <c r="B517" s="271"/>
      <c r="C517" s="272"/>
      <c r="D517" s="211" t="s">
        <v>83</v>
      </c>
      <c r="E517" s="113"/>
      <c r="F517" s="113">
        <v>6000</v>
      </c>
      <c r="G517" s="113">
        <f>F517/7.5345</f>
        <v>796.33685048775624</v>
      </c>
      <c r="H517" s="113"/>
      <c r="I517" s="113"/>
      <c r="J517" s="113"/>
      <c r="K517" s="113"/>
      <c r="L517" s="189" t="e">
        <f t="shared" si="183"/>
        <v>#DIV/0!</v>
      </c>
      <c r="M517" s="189" t="e">
        <f t="shared" si="184"/>
        <v>#DIV/0!</v>
      </c>
    </row>
    <row r="518" spans="1:18" s="27" customFormat="1" x14ac:dyDescent="0.25">
      <c r="A518" s="270">
        <v>3225</v>
      </c>
      <c r="B518" s="271"/>
      <c r="C518" s="272"/>
      <c r="D518" s="211" t="s">
        <v>72</v>
      </c>
      <c r="E518" s="113">
        <v>0</v>
      </c>
      <c r="F518" s="113">
        <v>500</v>
      </c>
      <c r="G518" s="113">
        <f>F518/7.5345</f>
        <v>66.361404207313029</v>
      </c>
      <c r="H518" s="113"/>
      <c r="I518" s="113"/>
      <c r="J518" s="113"/>
      <c r="K518" s="113"/>
      <c r="L518" s="189" t="e">
        <f t="shared" si="183"/>
        <v>#DIV/0!</v>
      </c>
      <c r="M518" s="189" t="e">
        <f t="shared" si="184"/>
        <v>#DIV/0!</v>
      </c>
    </row>
    <row r="519" spans="1:18" ht="25.5" x14ac:dyDescent="0.25">
      <c r="A519" s="270">
        <v>3227</v>
      </c>
      <c r="B519" s="271"/>
      <c r="C519" s="272"/>
      <c r="D519" s="211" t="s">
        <v>125</v>
      </c>
      <c r="E519" s="113">
        <v>0</v>
      </c>
      <c r="F519" s="113">
        <v>3000</v>
      </c>
      <c r="G519" s="113">
        <f>F519/7.5345</f>
        <v>398.16842524387812</v>
      </c>
      <c r="H519" s="113"/>
      <c r="I519" s="113"/>
      <c r="J519" s="113"/>
      <c r="K519" s="113"/>
      <c r="L519" s="189" t="e">
        <f t="shared" si="183"/>
        <v>#DIV/0!</v>
      </c>
      <c r="M519" s="189" t="e">
        <f t="shared" si="184"/>
        <v>#DIV/0!</v>
      </c>
      <c r="O519" s="27"/>
      <c r="P519" s="27"/>
      <c r="R519" s="27"/>
    </row>
    <row r="520" spans="1:18" s="27" customFormat="1" x14ac:dyDescent="0.25">
      <c r="A520" s="273">
        <v>323</v>
      </c>
      <c r="B520" s="287"/>
      <c r="C520" s="288"/>
      <c r="D520" s="203" t="s">
        <v>84</v>
      </c>
      <c r="E520" s="204">
        <f>E521+E522</f>
        <v>0</v>
      </c>
      <c r="F520" s="204">
        <f t="shared" ref="F520:K520" si="200">F521+F522</f>
        <v>7500</v>
      </c>
      <c r="G520" s="204">
        <f t="shared" si="200"/>
        <v>995.42106310969541</v>
      </c>
      <c r="H520" s="204">
        <f t="shared" si="200"/>
        <v>0</v>
      </c>
      <c r="I520" s="204"/>
      <c r="J520" s="204">
        <f t="shared" si="200"/>
        <v>0</v>
      </c>
      <c r="K520" s="204">
        <f t="shared" si="200"/>
        <v>0</v>
      </c>
      <c r="L520" s="189" t="e">
        <f t="shared" si="183"/>
        <v>#DIV/0!</v>
      </c>
      <c r="M520" s="189" t="e">
        <f t="shared" si="184"/>
        <v>#DIV/0!</v>
      </c>
      <c r="O520"/>
      <c r="P520"/>
      <c r="R520"/>
    </row>
    <row r="521" spans="1:18" ht="25.5" x14ac:dyDescent="0.25">
      <c r="A521" s="270">
        <v>3232</v>
      </c>
      <c r="B521" s="271"/>
      <c r="C521" s="272"/>
      <c r="D521" s="211" t="s">
        <v>132</v>
      </c>
      <c r="E521" s="113"/>
      <c r="F521" s="113">
        <v>500</v>
      </c>
      <c r="G521" s="113">
        <f>F521/7.5345</f>
        <v>66.361404207313029</v>
      </c>
      <c r="H521" s="113"/>
      <c r="I521" s="113"/>
      <c r="J521" s="113"/>
      <c r="K521" s="113"/>
      <c r="L521" s="189" t="e">
        <f t="shared" si="183"/>
        <v>#DIV/0!</v>
      </c>
      <c r="M521" s="189" t="e">
        <f t="shared" si="184"/>
        <v>#DIV/0!</v>
      </c>
      <c r="O521" s="27"/>
      <c r="P521" s="27"/>
      <c r="R521" s="27"/>
    </row>
    <row r="522" spans="1:18" x14ac:dyDescent="0.25">
      <c r="A522" s="270">
        <v>3237</v>
      </c>
      <c r="B522" s="271"/>
      <c r="C522" s="272"/>
      <c r="D522" s="211" t="s">
        <v>85</v>
      </c>
      <c r="E522" s="113"/>
      <c r="F522" s="113">
        <v>7000</v>
      </c>
      <c r="G522" s="113">
        <f>F522/7.5345</f>
        <v>929.05965890238235</v>
      </c>
      <c r="H522" s="113"/>
      <c r="I522" s="113"/>
      <c r="J522" s="113"/>
      <c r="K522" s="113"/>
      <c r="L522" s="189" t="e">
        <f t="shared" si="183"/>
        <v>#DIV/0!</v>
      </c>
      <c r="M522" s="189" t="e">
        <f t="shared" si="184"/>
        <v>#DIV/0!</v>
      </c>
    </row>
    <row r="523" spans="1:18" s="27" customFormat="1" ht="25.5" x14ac:dyDescent="0.25">
      <c r="A523" s="273">
        <v>329</v>
      </c>
      <c r="B523" s="287"/>
      <c r="C523" s="288"/>
      <c r="D523" s="203" t="s">
        <v>74</v>
      </c>
      <c r="E523" s="204">
        <f>E524</f>
        <v>0</v>
      </c>
      <c r="F523" s="204">
        <f t="shared" ref="F523:K523" si="201">F524</f>
        <v>10650</v>
      </c>
      <c r="G523" s="204">
        <f t="shared" si="201"/>
        <v>1413.4979096157674</v>
      </c>
      <c r="H523" s="204">
        <f t="shared" si="201"/>
        <v>0</v>
      </c>
      <c r="I523" s="204"/>
      <c r="J523" s="204">
        <f t="shared" si="201"/>
        <v>0</v>
      </c>
      <c r="K523" s="204">
        <f t="shared" si="201"/>
        <v>0</v>
      </c>
      <c r="L523" s="189" t="e">
        <f t="shared" si="183"/>
        <v>#DIV/0!</v>
      </c>
      <c r="M523" s="189" t="e">
        <f t="shared" si="184"/>
        <v>#DIV/0!</v>
      </c>
      <c r="O523"/>
      <c r="P523"/>
      <c r="R523"/>
    </row>
    <row r="524" spans="1:18" ht="25.5" x14ac:dyDescent="0.25">
      <c r="A524" s="270">
        <v>3299</v>
      </c>
      <c r="B524" s="271"/>
      <c r="C524" s="272"/>
      <c r="D524" s="211" t="s">
        <v>74</v>
      </c>
      <c r="E524" s="113"/>
      <c r="F524" s="113">
        <v>10650</v>
      </c>
      <c r="G524" s="113">
        <f>F524/7.5345</f>
        <v>1413.4979096157674</v>
      </c>
      <c r="H524" s="113"/>
      <c r="I524" s="113"/>
      <c r="J524" s="113"/>
      <c r="K524" s="113"/>
      <c r="L524" s="189" t="e">
        <f t="shared" si="183"/>
        <v>#DIV/0!</v>
      </c>
      <c r="M524" s="189" t="e">
        <f t="shared" si="184"/>
        <v>#DIV/0!</v>
      </c>
      <c r="O524" s="27"/>
      <c r="P524" s="27"/>
      <c r="R524" s="27"/>
    </row>
    <row r="525" spans="1:18" s="27" customFormat="1" ht="25.5" x14ac:dyDescent="0.25">
      <c r="A525" s="295">
        <v>4</v>
      </c>
      <c r="B525" s="296"/>
      <c r="C525" s="297"/>
      <c r="D525" s="203" t="s">
        <v>16</v>
      </c>
      <c r="E525" s="204">
        <f t="shared" ref="E525:K527" si="202">E526</f>
        <v>0</v>
      </c>
      <c r="F525" s="204">
        <f t="shared" si="202"/>
        <v>0</v>
      </c>
      <c r="G525" s="204">
        <f t="shared" si="202"/>
        <v>0</v>
      </c>
      <c r="H525" s="204">
        <f t="shared" si="202"/>
        <v>0</v>
      </c>
      <c r="I525" s="204"/>
      <c r="J525" s="204">
        <f t="shared" si="202"/>
        <v>0</v>
      </c>
      <c r="K525" s="204">
        <f t="shared" si="202"/>
        <v>0</v>
      </c>
      <c r="L525" s="189" t="e">
        <f t="shared" si="183"/>
        <v>#DIV/0!</v>
      </c>
      <c r="M525" s="189" t="e">
        <f t="shared" si="184"/>
        <v>#DIV/0!</v>
      </c>
      <c r="O525"/>
      <c r="P525"/>
      <c r="R525"/>
    </row>
    <row r="526" spans="1:18" s="27" customFormat="1" ht="38.25" x14ac:dyDescent="0.25">
      <c r="A526" s="273">
        <v>42</v>
      </c>
      <c r="B526" s="287"/>
      <c r="C526" s="288"/>
      <c r="D526" s="203" t="s">
        <v>35</v>
      </c>
      <c r="E526" s="204">
        <f t="shared" si="202"/>
        <v>0</v>
      </c>
      <c r="F526" s="204">
        <f t="shared" si="202"/>
        <v>0</v>
      </c>
      <c r="G526" s="204">
        <f t="shared" si="202"/>
        <v>0</v>
      </c>
      <c r="H526" s="204">
        <f t="shared" si="202"/>
        <v>0</v>
      </c>
      <c r="I526" s="204"/>
      <c r="J526" s="204">
        <f t="shared" si="202"/>
        <v>0</v>
      </c>
      <c r="K526" s="204">
        <f t="shared" si="202"/>
        <v>0</v>
      </c>
      <c r="L526" s="189" t="e">
        <f t="shared" si="183"/>
        <v>#DIV/0!</v>
      </c>
      <c r="M526" s="189" t="e">
        <f t="shared" si="184"/>
        <v>#DIV/0!</v>
      </c>
    </row>
    <row r="527" spans="1:18" s="27" customFormat="1" x14ac:dyDescent="0.25">
      <c r="A527" s="273">
        <v>422</v>
      </c>
      <c r="B527" s="287"/>
      <c r="C527" s="288"/>
      <c r="D527" s="203" t="s">
        <v>86</v>
      </c>
      <c r="E527" s="204">
        <f t="shared" si="202"/>
        <v>0</v>
      </c>
      <c r="F527" s="204">
        <f t="shared" si="202"/>
        <v>0</v>
      </c>
      <c r="G527" s="204">
        <f t="shared" si="202"/>
        <v>0</v>
      </c>
      <c r="H527" s="204">
        <f t="shared" si="202"/>
        <v>0</v>
      </c>
      <c r="I527" s="204"/>
      <c r="J527" s="204">
        <f t="shared" si="202"/>
        <v>0</v>
      </c>
      <c r="K527" s="204">
        <f t="shared" si="202"/>
        <v>0</v>
      </c>
      <c r="L527" s="189" t="e">
        <f t="shared" si="183"/>
        <v>#DIV/0!</v>
      </c>
      <c r="M527" s="189" t="e">
        <f t="shared" si="184"/>
        <v>#DIV/0!</v>
      </c>
    </row>
    <row r="528" spans="1:18" x14ac:dyDescent="0.25">
      <c r="A528" s="270">
        <v>4226</v>
      </c>
      <c r="B528" s="271"/>
      <c r="C528" s="272"/>
      <c r="D528" s="211" t="s">
        <v>187</v>
      </c>
      <c r="E528" s="113"/>
      <c r="F528" s="113"/>
      <c r="G528" s="113"/>
      <c r="H528" s="113"/>
      <c r="I528" s="113"/>
      <c r="J528" s="113"/>
      <c r="K528" s="113"/>
      <c r="L528" s="189" t="e">
        <f t="shared" si="183"/>
        <v>#DIV/0!</v>
      </c>
      <c r="M528" s="189" t="e">
        <f t="shared" si="184"/>
        <v>#DIV/0!</v>
      </c>
      <c r="O528" s="27"/>
      <c r="P528" s="27"/>
      <c r="R528" s="27"/>
    </row>
    <row r="529" spans="1:18" s="27" customFormat="1" ht="25.5" x14ac:dyDescent="0.25">
      <c r="A529" s="292" t="s">
        <v>214</v>
      </c>
      <c r="B529" s="293"/>
      <c r="C529" s="294"/>
      <c r="D529" s="201" t="s">
        <v>215</v>
      </c>
      <c r="E529" s="202">
        <f>E530+E542</f>
        <v>0</v>
      </c>
      <c r="F529" s="202">
        <f>F530+F542</f>
        <v>15000</v>
      </c>
      <c r="G529" s="202">
        <f>G530+G542</f>
        <v>1990.8421262193906</v>
      </c>
      <c r="H529" s="202">
        <f t="shared" ref="F529:K530" si="203">H530</f>
        <v>0</v>
      </c>
      <c r="I529" s="202"/>
      <c r="J529" s="202">
        <f t="shared" si="203"/>
        <v>0</v>
      </c>
      <c r="K529" s="202">
        <f t="shared" si="203"/>
        <v>0</v>
      </c>
      <c r="L529" s="189" t="e">
        <f t="shared" si="183"/>
        <v>#DIV/0!</v>
      </c>
      <c r="M529" s="189" t="e">
        <f t="shared" si="184"/>
        <v>#DIV/0!</v>
      </c>
      <c r="O529"/>
      <c r="P529"/>
      <c r="R529"/>
    </row>
    <row r="530" spans="1:18" s="27" customFormat="1" x14ac:dyDescent="0.25">
      <c r="A530" s="295">
        <v>3</v>
      </c>
      <c r="B530" s="296"/>
      <c r="C530" s="297"/>
      <c r="D530" s="203" t="s">
        <v>14</v>
      </c>
      <c r="E530" s="204">
        <f>E531</f>
        <v>0</v>
      </c>
      <c r="F530" s="204">
        <f t="shared" si="203"/>
        <v>2350</v>
      </c>
      <c r="G530" s="204">
        <f t="shared" si="203"/>
        <v>311.89859977437123</v>
      </c>
      <c r="H530" s="204">
        <f>H531</f>
        <v>0</v>
      </c>
      <c r="I530" s="204"/>
      <c r="J530" s="204">
        <f t="shared" si="203"/>
        <v>0</v>
      </c>
      <c r="K530" s="204">
        <f t="shared" si="203"/>
        <v>0</v>
      </c>
      <c r="L530" s="189" t="e">
        <f t="shared" si="183"/>
        <v>#DIV/0!</v>
      </c>
      <c r="M530" s="189" t="e">
        <f t="shared" si="184"/>
        <v>#DIV/0!</v>
      </c>
    </row>
    <row r="531" spans="1:18" s="27" customFormat="1" x14ac:dyDescent="0.25">
      <c r="A531" s="273">
        <v>32</v>
      </c>
      <c r="B531" s="287"/>
      <c r="C531" s="288"/>
      <c r="D531" s="203" t="s">
        <v>25</v>
      </c>
      <c r="E531" s="204">
        <f>E532+E534+E538+E540</f>
        <v>0</v>
      </c>
      <c r="F531" s="204">
        <f>F532+F540</f>
        <v>2350</v>
      </c>
      <c r="G531" s="204">
        <f>G532+G540</f>
        <v>311.89859977437123</v>
      </c>
      <c r="H531" s="204">
        <f>H532+H534+H538+H540</f>
        <v>0</v>
      </c>
      <c r="I531" s="204"/>
      <c r="J531" s="204"/>
      <c r="K531" s="204"/>
      <c r="L531" s="189" t="e">
        <f t="shared" si="183"/>
        <v>#DIV/0!</v>
      </c>
      <c r="M531" s="189" t="e">
        <f t="shared" si="184"/>
        <v>#DIV/0!</v>
      </c>
    </row>
    <row r="532" spans="1:18" s="27" customFormat="1" x14ac:dyDescent="0.25">
      <c r="A532" s="273">
        <v>321</v>
      </c>
      <c r="B532" s="287"/>
      <c r="C532" s="288"/>
      <c r="D532" s="203" t="s">
        <v>69</v>
      </c>
      <c r="E532" s="204">
        <f t="shared" ref="E532:K532" si="204">E533</f>
        <v>0</v>
      </c>
      <c r="F532" s="204">
        <f t="shared" si="204"/>
        <v>1000</v>
      </c>
      <c r="G532" s="204">
        <f t="shared" si="204"/>
        <v>132.72280841462606</v>
      </c>
      <c r="H532" s="204">
        <f t="shared" si="204"/>
        <v>0</v>
      </c>
      <c r="I532" s="204"/>
      <c r="J532" s="204">
        <f t="shared" si="204"/>
        <v>0</v>
      </c>
      <c r="K532" s="204">
        <f t="shared" si="204"/>
        <v>0</v>
      </c>
      <c r="L532" s="189" t="e">
        <f t="shared" si="183"/>
        <v>#DIV/0!</v>
      </c>
      <c r="M532" s="189" t="e">
        <f t="shared" si="184"/>
        <v>#DIV/0!</v>
      </c>
    </row>
    <row r="533" spans="1:18" s="27" customFormat="1" x14ac:dyDescent="0.25">
      <c r="A533" s="270">
        <v>3211</v>
      </c>
      <c r="B533" s="271"/>
      <c r="C533" s="272"/>
      <c r="D533" s="211" t="s">
        <v>79</v>
      </c>
      <c r="E533" s="113">
        <v>0</v>
      </c>
      <c r="F533" s="113">
        <v>1000</v>
      </c>
      <c r="G533" s="113">
        <f>F533/7.5345</f>
        <v>132.72280841462606</v>
      </c>
      <c r="H533" s="113"/>
      <c r="I533" s="113"/>
      <c r="J533" s="113"/>
      <c r="K533" s="113"/>
      <c r="L533" s="189" t="e">
        <f t="shared" si="183"/>
        <v>#DIV/0!</v>
      </c>
      <c r="M533" s="189" t="e">
        <f t="shared" si="184"/>
        <v>#DIV/0!</v>
      </c>
    </row>
    <row r="534" spans="1:18" s="27" customFormat="1" x14ac:dyDescent="0.25">
      <c r="A534" s="273">
        <v>322</v>
      </c>
      <c r="B534" s="287"/>
      <c r="C534" s="288"/>
      <c r="D534" s="203" t="s">
        <v>71</v>
      </c>
      <c r="E534" s="204">
        <f>E535+E537+E536</f>
        <v>0</v>
      </c>
      <c r="F534" s="204"/>
      <c r="G534" s="204"/>
      <c r="H534" s="204"/>
      <c r="I534" s="204"/>
      <c r="J534" s="204"/>
      <c r="K534" s="204"/>
      <c r="L534" s="189" t="e">
        <f t="shared" si="183"/>
        <v>#DIV/0!</v>
      </c>
      <c r="M534" s="189" t="e">
        <f t="shared" si="184"/>
        <v>#DIV/0!</v>
      </c>
    </row>
    <row r="535" spans="1:18" s="27" customFormat="1" ht="25.5" x14ac:dyDescent="0.25">
      <c r="A535" s="270">
        <v>3221</v>
      </c>
      <c r="B535" s="271"/>
      <c r="C535" s="272"/>
      <c r="D535" s="211" t="s">
        <v>123</v>
      </c>
      <c r="E535" s="113">
        <v>0</v>
      </c>
      <c r="F535" s="113"/>
      <c r="G535" s="113"/>
      <c r="H535" s="113"/>
      <c r="I535" s="113"/>
      <c r="J535" s="113"/>
      <c r="K535" s="113"/>
      <c r="L535" s="189" t="e">
        <f t="shared" si="183"/>
        <v>#DIV/0!</v>
      </c>
      <c r="M535" s="189" t="e">
        <f t="shared" si="184"/>
        <v>#DIV/0!</v>
      </c>
    </row>
    <row r="536" spans="1:18" s="27" customFormat="1" x14ac:dyDescent="0.25">
      <c r="A536" s="270">
        <v>3222</v>
      </c>
      <c r="B536" s="271"/>
      <c r="C536" s="272"/>
      <c r="D536" s="211" t="s">
        <v>83</v>
      </c>
      <c r="E536" s="113">
        <v>0</v>
      </c>
      <c r="F536" s="113"/>
      <c r="G536" s="113"/>
      <c r="H536" s="113"/>
      <c r="I536" s="113"/>
      <c r="J536" s="113"/>
      <c r="K536" s="113"/>
      <c r="L536" s="189" t="e">
        <f t="shared" si="183"/>
        <v>#DIV/0!</v>
      </c>
      <c r="M536" s="189" t="e">
        <f t="shared" si="184"/>
        <v>#DIV/0!</v>
      </c>
    </row>
    <row r="537" spans="1:18" s="27" customFormat="1" ht="25.5" x14ac:dyDescent="0.25">
      <c r="A537" s="270">
        <v>3227</v>
      </c>
      <c r="B537" s="271"/>
      <c r="C537" s="272"/>
      <c r="D537" s="211" t="s">
        <v>125</v>
      </c>
      <c r="E537" s="113">
        <v>0</v>
      </c>
      <c r="F537" s="113"/>
      <c r="G537" s="113"/>
      <c r="H537" s="113"/>
      <c r="I537" s="113"/>
      <c r="J537" s="113"/>
      <c r="K537" s="113"/>
      <c r="L537" s="189" t="e">
        <f t="shared" si="183"/>
        <v>#DIV/0!</v>
      </c>
      <c r="M537" s="189" t="e">
        <f t="shared" si="184"/>
        <v>#DIV/0!</v>
      </c>
    </row>
    <row r="538" spans="1:18" s="27" customFormat="1" x14ac:dyDescent="0.25">
      <c r="A538" s="273">
        <v>323</v>
      </c>
      <c r="B538" s="287"/>
      <c r="C538" s="288"/>
      <c r="D538" s="203" t="s">
        <v>84</v>
      </c>
      <c r="E538" s="204">
        <f>E539</f>
        <v>0</v>
      </c>
      <c r="F538" s="204"/>
      <c r="G538" s="204"/>
      <c r="H538" s="204"/>
      <c r="I538" s="204"/>
      <c r="J538" s="204"/>
      <c r="K538" s="204"/>
      <c r="L538" s="189" t="e">
        <f t="shared" si="183"/>
        <v>#DIV/0!</v>
      </c>
      <c r="M538" s="189" t="e">
        <f t="shared" si="184"/>
        <v>#DIV/0!</v>
      </c>
    </row>
    <row r="539" spans="1:18" s="27" customFormat="1" x14ac:dyDescent="0.25">
      <c r="A539" s="208">
        <v>3237</v>
      </c>
      <c r="B539" s="209"/>
      <c r="C539" s="210"/>
      <c r="D539" s="211" t="s">
        <v>85</v>
      </c>
      <c r="E539" s="113">
        <v>0</v>
      </c>
      <c r="F539" s="113"/>
      <c r="G539" s="113"/>
      <c r="H539" s="113"/>
      <c r="I539" s="113"/>
      <c r="J539" s="113"/>
      <c r="K539" s="113"/>
      <c r="L539" s="189" t="e">
        <f t="shared" si="183"/>
        <v>#DIV/0!</v>
      </c>
      <c r="M539" s="189" t="e">
        <f t="shared" si="184"/>
        <v>#DIV/0!</v>
      </c>
    </row>
    <row r="540" spans="1:18" s="27" customFormat="1" ht="25.5" x14ac:dyDescent="0.25">
      <c r="A540" s="273">
        <v>329</v>
      </c>
      <c r="B540" s="287"/>
      <c r="C540" s="288"/>
      <c r="D540" s="203" t="s">
        <v>74</v>
      </c>
      <c r="E540" s="204">
        <f t="shared" ref="E540:K540" si="205">E541</f>
        <v>0</v>
      </c>
      <c r="F540" s="204">
        <f t="shared" si="205"/>
        <v>1350</v>
      </c>
      <c r="G540" s="204">
        <f>G541</f>
        <v>179.17579135974518</v>
      </c>
      <c r="H540" s="204">
        <f t="shared" si="205"/>
        <v>0</v>
      </c>
      <c r="I540" s="204"/>
      <c r="J540" s="204">
        <f t="shared" si="205"/>
        <v>0</v>
      </c>
      <c r="K540" s="204">
        <f t="shared" si="205"/>
        <v>0</v>
      </c>
      <c r="L540" s="189" t="e">
        <f t="shared" si="183"/>
        <v>#DIV/0!</v>
      </c>
      <c r="M540" s="189" t="e">
        <f t="shared" si="184"/>
        <v>#DIV/0!</v>
      </c>
    </row>
    <row r="541" spans="1:18" ht="25.5" x14ac:dyDescent="0.25">
      <c r="A541" s="270">
        <v>3299</v>
      </c>
      <c r="B541" s="271"/>
      <c r="C541" s="272"/>
      <c r="D541" s="211" t="s">
        <v>74</v>
      </c>
      <c r="E541" s="113"/>
      <c r="F541" s="113">
        <v>1350</v>
      </c>
      <c r="G541" s="113">
        <f>F541/7.5345</f>
        <v>179.17579135974518</v>
      </c>
      <c r="H541" s="113"/>
      <c r="I541" s="113"/>
      <c r="J541" s="113"/>
      <c r="K541" s="113"/>
      <c r="L541" s="189" t="e">
        <f t="shared" si="183"/>
        <v>#DIV/0!</v>
      </c>
      <c r="M541" s="189" t="e">
        <f t="shared" si="184"/>
        <v>#DIV/0!</v>
      </c>
      <c r="O541" s="27"/>
      <c r="P541" s="27"/>
      <c r="R541" s="27"/>
    </row>
    <row r="542" spans="1:18" ht="25.5" x14ac:dyDescent="0.25">
      <c r="A542" s="295">
        <v>4</v>
      </c>
      <c r="B542" s="296"/>
      <c r="C542" s="297"/>
      <c r="D542" s="203" t="s">
        <v>16</v>
      </c>
      <c r="E542" s="204">
        <f t="shared" ref="E542:K544" si="206">E543</f>
        <v>0</v>
      </c>
      <c r="F542" s="204">
        <f t="shared" si="206"/>
        <v>12650</v>
      </c>
      <c r="G542" s="204">
        <f t="shared" si="206"/>
        <v>1678.9435264450194</v>
      </c>
      <c r="H542" s="204">
        <f t="shared" si="206"/>
        <v>0</v>
      </c>
      <c r="I542" s="204"/>
      <c r="J542" s="204">
        <f t="shared" si="206"/>
        <v>0</v>
      </c>
      <c r="K542" s="204">
        <f t="shared" si="206"/>
        <v>0</v>
      </c>
      <c r="L542" s="189" t="e">
        <f t="shared" si="183"/>
        <v>#DIV/0!</v>
      </c>
      <c r="M542" s="189" t="e">
        <f t="shared" si="184"/>
        <v>#DIV/0!</v>
      </c>
    </row>
    <row r="543" spans="1:18" ht="38.25" x14ac:dyDescent="0.25">
      <c r="A543" s="273">
        <v>42</v>
      </c>
      <c r="B543" s="287"/>
      <c r="C543" s="288"/>
      <c r="D543" s="203" t="s">
        <v>35</v>
      </c>
      <c r="E543" s="204">
        <f t="shared" si="206"/>
        <v>0</v>
      </c>
      <c r="F543" s="204">
        <f t="shared" si="206"/>
        <v>12650</v>
      </c>
      <c r="G543" s="204">
        <f t="shared" si="206"/>
        <v>1678.9435264450194</v>
      </c>
      <c r="H543" s="204">
        <f t="shared" si="206"/>
        <v>0</v>
      </c>
      <c r="I543" s="204"/>
      <c r="J543" s="204">
        <f t="shared" si="206"/>
        <v>0</v>
      </c>
      <c r="K543" s="204">
        <f t="shared" si="206"/>
        <v>0</v>
      </c>
      <c r="L543" s="189" t="e">
        <f t="shared" ref="L543:L606" si="207">K543/E543*100</f>
        <v>#DIV/0!</v>
      </c>
      <c r="M543" s="189" t="e">
        <f t="shared" ref="M543:M606" si="208">K543/I543*100</f>
        <v>#DIV/0!</v>
      </c>
    </row>
    <row r="544" spans="1:18" x14ac:dyDescent="0.25">
      <c r="A544" s="273">
        <v>422</v>
      </c>
      <c r="B544" s="287"/>
      <c r="C544" s="288"/>
      <c r="D544" s="203" t="s">
        <v>86</v>
      </c>
      <c r="E544" s="204">
        <f t="shared" si="206"/>
        <v>0</v>
      </c>
      <c r="F544" s="204">
        <f t="shared" si="206"/>
        <v>12650</v>
      </c>
      <c r="G544" s="204">
        <f t="shared" si="206"/>
        <v>1678.9435264450194</v>
      </c>
      <c r="H544" s="204">
        <f t="shared" si="206"/>
        <v>0</v>
      </c>
      <c r="I544" s="204"/>
      <c r="J544" s="204">
        <f t="shared" si="206"/>
        <v>0</v>
      </c>
      <c r="K544" s="204">
        <f t="shared" si="206"/>
        <v>0</v>
      </c>
      <c r="L544" s="189" t="e">
        <f t="shared" si="207"/>
        <v>#DIV/0!</v>
      </c>
      <c r="M544" s="189" t="e">
        <f t="shared" si="208"/>
        <v>#DIV/0!</v>
      </c>
    </row>
    <row r="545" spans="1:13" x14ac:dyDescent="0.25">
      <c r="A545" s="270">
        <v>4221</v>
      </c>
      <c r="B545" s="271"/>
      <c r="C545" s="272"/>
      <c r="D545" s="211" t="s">
        <v>87</v>
      </c>
      <c r="E545" s="113">
        <v>0</v>
      </c>
      <c r="F545" s="113">
        <v>12650</v>
      </c>
      <c r="G545" s="113">
        <f>F545/7.5345</f>
        <v>1678.9435264450194</v>
      </c>
      <c r="H545" s="113"/>
      <c r="I545" s="113"/>
      <c r="J545" s="113"/>
      <c r="K545" s="113"/>
      <c r="L545" s="189" t="e">
        <f t="shared" si="207"/>
        <v>#DIV/0!</v>
      </c>
      <c r="M545" s="189" t="e">
        <f t="shared" si="208"/>
        <v>#DIV/0!</v>
      </c>
    </row>
    <row r="546" spans="1:13" ht="25.5" x14ac:dyDescent="0.25">
      <c r="A546" s="289" t="s">
        <v>250</v>
      </c>
      <c r="B546" s="290"/>
      <c r="C546" s="291"/>
      <c r="D546" s="199" t="s">
        <v>251</v>
      </c>
      <c r="E546" s="200">
        <f>E547+E562+E590</f>
        <v>7560.79</v>
      </c>
      <c r="F546" s="200">
        <f t="shared" ref="F546:K546" si="209">F547+F562+F590</f>
        <v>0</v>
      </c>
      <c r="G546" s="200">
        <f t="shared" si="209"/>
        <v>0</v>
      </c>
      <c r="H546" s="200">
        <f t="shared" si="209"/>
        <v>8660</v>
      </c>
      <c r="I546" s="200">
        <f t="shared" si="209"/>
        <v>9035.43</v>
      </c>
      <c r="J546" s="200">
        <f t="shared" si="209"/>
        <v>0</v>
      </c>
      <c r="K546" s="200">
        <f t="shared" si="209"/>
        <v>4699.3900000000003</v>
      </c>
      <c r="L546" s="189">
        <f t="shared" si="207"/>
        <v>62.15474837946828</v>
      </c>
      <c r="M546" s="189">
        <f t="shared" si="208"/>
        <v>52.010695672480445</v>
      </c>
    </row>
    <row r="547" spans="1:13" x14ac:dyDescent="0.25">
      <c r="A547" s="292" t="s">
        <v>178</v>
      </c>
      <c r="B547" s="293"/>
      <c r="C547" s="294"/>
      <c r="D547" s="201" t="s">
        <v>179</v>
      </c>
      <c r="E547" s="202">
        <f>E548+E558</f>
        <v>0</v>
      </c>
      <c r="F547" s="202">
        <f t="shared" ref="F547:K547" si="210">F548+F558</f>
        <v>0</v>
      </c>
      <c r="G547" s="202">
        <f t="shared" si="210"/>
        <v>0</v>
      </c>
      <c r="H547" s="202">
        <f t="shared" si="210"/>
        <v>700</v>
      </c>
      <c r="I547" s="202">
        <f t="shared" si="210"/>
        <v>0</v>
      </c>
      <c r="J547" s="202">
        <f t="shared" si="210"/>
        <v>0</v>
      </c>
      <c r="K547" s="202">
        <f t="shared" si="210"/>
        <v>0</v>
      </c>
      <c r="L547" s="189" t="e">
        <f t="shared" si="207"/>
        <v>#DIV/0!</v>
      </c>
      <c r="M547" s="189" t="e">
        <f t="shared" si="208"/>
        <v>#DIV/0!</v>
      </c>
    </row>
    <row r="548" spans="1:13" x14ac:dyDescent="0.25">
      <c r="A548" s="295">
        <v>3</v>
      </c>
      <c r="B548" s="296"/>
      <c r="C548" s="297"/>
      <c r="D548" s="203" t="s">
        <v>14</v>
      </c>
      <c r="E548" s="204">
        <f>E549</f>
        <v>0</v>
      </c>
      <c r="F548" s="204">
        <f t="shared" ref="F548:K548" si="211">F549</f>
        <v>0</v>
      </c>
      <c r="G548" s="204">
        <f t="shared" si="211"/>
        <v>0</v>
      </c>
      <c r="H548" s="204">
        <f t="shared" si="211"/>
        <v>700</v>
      </c>
      <c r="I548" s="204">
        <f t="shared" si="211"/>
        <v>0</v>
      </c>
      <c r="J548" s="204">
        <f t="shared" si="211"/>
        <v>0</v>
      </c>
      <c r="K548" s="204">
        <f t="shared" si="211"/>
        <v>0</v>
      </c>
      <c r="L548" s="189" t="e">
        <f t="shared" si="207"/>
        <v>#DIV/0!</v>
      </c>
      <c r="M548" s="189" t="e">
        <f t="shared" si="208"/>
        <v>#DIV/0!</v>
      </c>
    </row>
    <row r="549" spans="1:13" x14ac:dyDescent="0.25">
      <c r="A549" s="273">
        <v>32</v>
      </c>
      <c r="B549" s="287"/>
      <c r="C549" s="288"/>
      <c r="D549" s="203" t="s">
        <v>25</v>
      </c>
      <c r="E549" s="204">
        <f>E550+E552+E556</f>
        <v>0</v>
      </c>
      <c r="F549" s="204">
        <f t="shared" ref="F549:K549" si="212">F550+F552+F556</f>
        <v>0</v>
      </c>
      <c r="G549" s="204">
        <f t="shared" si="212"/>
        <v>0</v>
      </c>
      <c r="H549" s="204">
        <f t="shared" si="212"/>
        <v>700</v>
      </c>
      <c r="I549" s="204">
        <f t="shared" si="212"/>
        <v>0</v>
      </c>
      <c r="J549" s="204">
        <f t="shared" si="212"/>
        <v>0</v>
      </c>
      <c r="K549" s="204">
        <f t="shared" si="212"/>
        <v>0</v>
      </c>
      <c r="L549" s="189" t="e">
        <f t="shared" si="207"/>
        <v>#DIV/0!</v>
      </c>
      <c r="M549" s="189" t="e">
        <f t="shared" si="208"/>
        <v>#DIV/0!</v>
      </c>
    </row>
    <row r="550" spans="1:13" x14ac:dyDescent="0.25">
      <c r="A550" s="273">
        <v>321</v>
      </c>
      <c r="B550" s="287"/>
      <c r="C550" s="288"/>
      <c r="D550" s="203" t="s">
        <v>69</v>
      </c>
      <c r="E550" s="204">
        <f>E551</f>
        <v>0</v>
      </c>
      <c r="F550" s="204">
        <f t="shared" ref="F550:K550" si="213">F551</f>
        <v>0</v>
      </c>
      <c r="G550" s="204">
        <f t="shared" si="213"/>
        <v>0</v>
      </c>
      <c r="H550" s="204">
        <f t="shared" si="213"/>
        <v>0</v>
      </c>
      <c r="I550" s="204"/>
      <c r="J550" s="204">
        <f t="shared" si="213"/>
        <v>0</v>
      </c>
      <c r="K550" s="204">
        <f t="shared" si="213"/>
        <v>0</v>
      </c>
      <c r="L550" s="189" t="e">
        <f t="shared" si="207"/>
        <v>#DIV/0!</v>
      </c>
      <c r="M550" s="189" t="e">
        <f t="shared" si="208"/>
        <v>#DIV/0!</v>
      </c>
    </row>
    <row r="551" spans="1:13" x14ac:dyDescent="0.25">
      <c r="A551" s="270">
        <v>3211</v>
      </c>
      <c r="B551" s="271"/>
      <c r="C551" s="272"/>
      <c r="D551" s="211" t="s">
        <v>79</v>
      </c>
      <c r="E551" s="113"/>
      <c r="F551" s="113"/>
      <c r="G551" s="113"/>
      <c r="H551" s="113"/>
      <c r="I551" s="113"/>
      <c r="J551" s="113"/>
      <c r="K551" s="113"/>
      <c r="L551" s="189" t="e">
        <f t="shared" si="207"/>
        <v>#DIV/0!</v>
      </c>
      <c r="M551" s="189" t="e">
        <f t="shared" si="208"/>
        <v>#DIV/0!</v>
      </c>
    </row>
    <row r="552" spans="1:13" x14ac:dyDescent="0.25">
      <c r="A552" s="273">
        <v>323</v>
      </c>
      <c r="B552" s="287"/>
      <c r="C552" s="288"/>
      <c r="D552" s="203" t="s">
        <v>84</v>
      </c>
      <c r="E552" s="204">
        <f>E553+E554+E555</f>
        <v>0</v>
      </c>
      <c r="F552" s="204">
        <f t="shared" ref="F552:K552" si="214">F553+F554+F555</f>
        <v>0</v>
      </c>
      <c r="G552" s="204">
        <f t="shared" si="214"/>
        <v>0</v>
      </c>
      <c r="H552" s="204">
        <f t="shared" si="214"/>
        <v>0</v>
      </c>
      <c r="I552" s="204"/>
      <c r="J552" s="204">
        <f t="shared" si="214"/>
        <v>0</v>
      </c>
      <c r="K552" s="204">
        <f t="shared" si="214"/>
        <v>0</v>
      </c>
      <c r="L552" s="189" t="e">
        <f t="shared" si="207"/>
        <v>#DIV/0!</v>
      </c>
      <c r="M552" s="189" t="e">
        <f t="shared" si="208"/>
        <v>#DIV/0!</v>
      </c>
    </row>
    <row r="553" spans="1:13" x14ac:dyDescent="0.25">
      <c r="A553" s="270">
        <v>3231</v>
      </c>
      <c r="B553" s="271"/>
      <c r="C553" s="272"/>
      <c r="D553" s="211" t="s">
        <v>126</v>
      </c>
      <c r="E553" s="113"/>
      <c r="F553" s="113"/>
      <c r="G553" s="113"/>
      <c r="H553" s="113"/>
      <c r="I553" s="113"/>
      <c r="J553" s="113"/>
      <c r="K553" s="113"/>
      <c r="L553" s="189" t="e">
        <f t="shared" si="207"/>
        <v>#DIV/0!</v>
      </c>
      <c r="M553" s="189" t="e">
        <f t="shared" si="208"/>
        <v>#DIV/0!</v>
      </c>
    </row>
    <row r="554" spans="1:13" x14ac:dyDescent="0.25">
      <c r="A554" s="270">
        <v>3237</v>
      </c>
      <c r="B554" s="271"/>
      <c r="C554" s="272"/>
      <c r="D554" s="211" t="s">
        <v>85</v>
      </c>
      <c r="E554" s="113"/>
      <c r="F554" s="113"/>
      <c r="G554" s="113"/>
      <c r="H554" s="113"/>
      <c r="I554" s="113"/>
      <c r="J554" s="113"/>
      <c r="K554" s="113"/>
      <c r="L554" s="189" t="e">
        <f t="shared" si="207"/>
        <v>#DIV/0!</v>
      </c>
      <c r="M554" s="189" t="e">
        <f t="shared" si="208"/>
        <v>#DIV/0!</v>
      </c>
    </row>
    <row r="555" spans="1:13" x14ac:dyDescent="0.25">
      <c r="A555" s="270">
        <v>3239</v>
      </c>
      <c r="B555" s="271"/>
      <c r="C555" s="272"/>
      <c r="D555" s="211" t="s">
        <v>105</v>
      </c>
      <c r="E555" s="113"/>
      <c r="F555" s="113"/>
      <c r="G555" s="113"/>
      <c r="H555" s="113"/>
      <c r="I555" s="113"/>
      <c r="J555" s="113"/>
      <c r="K555" s="113"/>
      <c r="L555" s="189" t="e">
        <f t="shared" si="207"/>
        <v>#DIV/0!</v>
      </c>
      <c r="M555" s="189" t="e">
        <f t="shared" si="208"/>
        <v>#DIV/0!</v>
      </c>
    </row>
    <row r="556" spans="1:13" ht="25.5" x14ac:dyDescent="0.25">
      <c r="A556" s="273">
        <v>329</v>
      </c>
      <c r="B556" s="287"/>
      <c r="C556" s="288"/>
      <c r="D556" s="203" t="s">
        <v>74</v>
      </c>
      <c r="E556" s="204">
        <f>E557</f>
        <v>0</v>
      </c>
      <c r="F556" s="204">
        <f t="shared" ref="F556:K556" si="215">F557</f>
        <v>0</v>
      </c>
      <c r="G556" s="204">
        <f t="shared" si="215"/>
        <v>0</v>
      </c>
      <c r="H556" s="204">
        <f t="shared" si="215"/>
        <v>700</v>
      </c>
      <c r="I556" s="204">
        <f t="shared" si="215"/>
        <v>0</v>
      </c>
      <c r="J556" s="204">
        <f t="shared" si="215"/>
        <v>0</v>
      </c>
      <c r="K556" s="204">
        <f t="shared" si="215"/>
        <v>0</v>
      </c>
      <c r="L556" s="189" t="e">
        <f t="shared" si="207"/>
        <v>#DIV/0!</v>
      </c>
      <c r="M556" s="189" t="e">
        <f t="shared" si="208"/>
        <v>#DIV/0!</v>
      </c>
    </row>
    <row r="557" spans="1:13" ht="25.5" x14ac:dyDescent="0.25">
      <c r="A557" s="270">
        <v>3299</v>
      </c>
      <c r="B557" s="271"/>
      <c r="C557" s="272"/>
      <c r="D557" s="211" t="s">
        <v>74</v>
      </c>
      <c r="E557" s="113"/>
      <c r="F557" s="113"/>
      <c r="G557" s="113">
        <f>F557/7.5345</f>
        <v>0</v>
      </c>
      <c r="H557" s="113">
        <v>700</v>
      </c>
      <c r="I557" s="113">
        <v>0</v>
      </c>
      <c r="J557" s="113"/>
      <c r="K557" s="113"/>
      <c r="L557" s="189" t="e">
        <f t="shared" si="207"/>
        <v>#DIV/0!</v>
      </c>
      <c r="M557" s="189" t="e">
        <f t="shared" si="208"/>
        <v>#DIV/0!</v>
      </c>
    </row>
    <row r="558" spans="1:13" ht="25.5" x14ac:dyDescent="0.25">
      <c r="A558" s="295">
        <v>4</v>
      </c>
      <c r="B558" s="296"/>
      <c r="C558" s="297"/>
      <c r="D558" s="203" t="s">
        <v>16</v>
      </c>
      <c r="E558" s="204">
        <f t="shared" ref="E558:K560" si="216">E559</f>
        <v>0</v>
      </c>
      <c r="F558" s="204">
        <f t="shared" si="216"/>
        <v>0</v>
      </c>
      <c r="G558" s="204">
        <f t="shared" si="216"/>
        <v>0</v>
      </c>
      <c r="H558" s="204">
        <f t="shared" si="216"/>
        <v>0</v>
      </c>
      <c r="I558" s="204"/>
      <c r="J558" s="204">
        <f t="shared" si="216"/>
        <v>0</v>
      </c>
      <c r="K558" s="204">
        <f t="shared" si="216"/>
        <v>0</v>
      </c>
      <c r="L558" s="189" t="e">
        <f t="shared" si="207"/>
        <v>#DIV/0!</v>
      </c>
      <c r="M558" s="189" t="e">
        <f t="shared" si="208"/>
        <v>#DIV/0!</v>
      </c>
    </row>
    <row r="559" spans="1:13" ht="38.25" x14ac:dyDescent="0.25">
      <c r="A559" s="273">
        <v>42</v>
      </c>
      <c r="B559" s="287"/>
      <c r="C559" s="288"/>
      <c r="D559" s="203" t="s">
        <v>35</v>
      </c>
      <c r="E559" s="204">
        <f t="shared" si="216"/>
        <v>0</v>
      </c>
      <c r="F559" s="204">
        <f t="shared" si="216"/>
        <v>0</v>
      </c>
      <c r="G559" s="204">
        <f t="shared" si="216"/>
        <v>0</v>
      </c>
      <c r="H559" s="204">
        <f t="shared" si="216"/>
        <v>0</v>
      </c>
      <c r="I559" s="204"/>
      <c r="J559" s="204">
        <f t="shared" si="216"/>
        <v>0</v>
      </c>
      <c r="K559" s="204">
        <f t="shared" si="216"/>
        <v>0</v>
      </c>
      <c r="L559" s="189" t="e">
        <f t="shared" si="207"/>
        <v>#DIV/0!</v>
      </c>
      <c r="M559" s="189" t="e">
        <f t="shared" si="208"/>
        <v>#DIV/0!</v>
      </c>
    </row>
    <row r="560" spans="1:13" x14ac:dyDescent="0.25">
      <c r="A560" s="273">
        <v>422</v>
      </c>
      <c r="B560" s="287"/>
      <c r="C560" s="288"/>
      <c r="D560" s="203" t="s">
        <v>86</v>
      </c>
      <c r="E560" s="204">
        <f t="shared" si="216"/>
        <v>0</v>
      </c>
      <c r="F560" s="204">
        <f t="shared" si="216"/>
        <v>0</v>
      </c>
      <c r="G560" s="204">
        <f t="shared" si="216"/>
        <v>0</v>
      </c>
      <c r="H560" s="204">
        <f t="shared" si="216"/>
        <v>0</v>
      </c>
      <c r="I560" s="204"/>
      <c r="J560" s="204">
        <f t="shared" si="216"/>
        <v>0</v>
      </c>
      <c r="K560" s="204">
        <f t="shared" si="216"/>
        <v>0</v>
      </c>
      <c r="L560" s="189" t="e">
        <f t="shared" si="207"/>
        <v>#DIV/0!</v>
      </c>
      <c r="M560" s="189" t="e">
        <f t="shared" si="208"/>
        <v>#DIV/0!</v>
      </c>
    </row>
    <row r="561" spans="1:13" x14ac:dyDescent="0.25">
      <c r="A561" s="270">
        <v>4226</v>
      </c>
      <c r="B561" s="271"/>
      <c r="C561" s="272"/>
      <c r="D561" s="211" t="s">
        <v>187</v>
      </c>
      <c r="E561" s="113"/>
      <c r="F561" s="113"/>
      <c r="G561" s="113"/>
      <c r="H561" s="113"/>
      <c r="I561" s="113"/>
      <c r="J561" s="113"/>
      <c r="K561" s="113"/>
      <c r="L561" s="189" t="e">
        <f t="shared" si="207"/>
        <v>#DIV/0!</v>
      </c>
      <c r="M561" s="189" t="e">
        <f t="shared" si="208"/>
        <v>#DIV/0!</v>
      </c>
    </row>
    <row r="562" spans="1:13" x14ac:dyDescent="0.25">
      <c r="A562" s="292" t="s">
        <v>362</v>
      </c>
      <c r="B562" s="293"/>
      <c r="C562" s="294"/>
      <c r="D562" s="201" t="s">
        <v>181</v>
      </c>
      <c r="E562" s="202">
        <f t="shared" ref="E562:K562" si="217">E563+E586</f>
        <v>5739.83</v>
      </c>
      <c r="F562" s="202">
        <f t="shared" si="217"/>
        <v>0</v>
      </c>
      <c r="G562" s="202">
        <f t="shared" si="217"/>
        <v>0</v>
      </c>
      <c r="H562" s="202">
        <f t="shared" si="217"/>
        <v>5309</v>
      </c>
      <c r="I562" s="202">
        <f t="shared" si="217"/>
        <v>7200</v>
      </c>
      <c r="J562" s="202">
        <f t="shared" si="217"/>
        <v>0</v>
      </c>
      <c r="K562" s="202">
        <f t="shared" si="217"/>
        <v>4022.65</v>
      </c>
      <c r="L562" s="189">
        <f t="shared" si="207"/>
        <v>70.083086084431073</v>
      </c>
      <c r="M562" s="189">
        <f t="shared" si="208"/>
        <v>55.870138888888889</v>
      </c>
    </row>
    <row r="563" spans="1:13" x14ac:dyDescent="0.25">
      <c r="A563" s="295">
        <v>3</v>
      </c>
      <c r="B563" s="296"/>
      <c r="C563" s="297"/>
      <c r="D563" s="203" t="s">
        <v>14</v>
      </c>
      <c r="E563" s="204">
        <f>E564+E571</f>
        <v>5739.83</v>
      </c>
      <c r="F563" s="204">
        <f t="shared" ref="F563:K563" si="218">F564+F571</f>
        <v>0</v>
      </c>
      <c r="G563" s="204">
        <f t="shared" si="218"/>
        <v>0</v>
      </c>
      <c r="H563" s="204">
        <f t="shared" si="218"/>
        <v>5309</v>
      </c>
      <c r="I563" s="204">
        <f t="shared" si="218"/>
        <v>7200</v>
      </c>
      <c r="J563" s="204">
        <f t="shared" si="218"/>
        <v>0</v>
      </c>
      <c r="K563" s="204">
        <f t="shared" si="218"/>
        <v>4022.65</v>
      </c>
      <c r="L563" s="189">
        <f t="shared" si="207"/>
        <v>70.083086084431073</v>
      </c>
      <c r="M563" s="189">
        <f t="shared" si="208"/>
        <v>55.870138888888889</v>
      </c>
    </row>
    <row r="564" spans="1:13" x14ac:dyDescent="0.25">
      <c r="A564" s="273">
        <v>31</v>
      </c>
      <c r="B564" s="287"/>
      <c r="C564" s="288"/>
      <c r="D564" s="203" t="s">
        <v>15</v>
      </c>
      <c r="E564" s="204">
        <f>E565+E567+E569</f>
        <v>577.34</v>
      </c>
      <c r="F564" s="204">
        <f>F565+F567</f>
        <v>0</v>
      </c>
      <c r="G564" s="204">
        <f>G565+G567</f>
        <v>0</v>
      </c>
      <c r="H564" s="204">
        <f>H569+H565</f>
        <v>545</v>
      </c>
      <c r="I564" s="204">
        <f>I565+I567</f>
        <v>820</v>
      </c>
      <c r="J564" s="204">
        <f t="shared" ref="J564:K564" si="219">J565+J567</f>
        <v>0</v>
      </c>
      <c r="K564" s="204">
        <f t="shared" si="219"/>
        <v>327.60000000000002</v>
      </c>
      <c r="L564" s="189">
        <f t="shared" si="207"/>
        <v>56.742993729864551</v>
      </c>
      <c r="M564" s="189">
        <f t="shared" si="208"/>
        <v>39.951219512195124</v>
      </c>
    </row>
    <row r="565" spans="1:13" x14ac:dyDescent="0.25">
      <c r="A565" s="273">
        <v>311</v>
      </c>
      <c r="B565" s="287"/>
      <c r="C565" s="288"/>
      <c r="D565" s="203" t="s">
        <v>64</v>
      </c>
      <c r="E565" s="204">
        <f>E566</f>
        <v>495.57</v>
      </c>
      <c r="F565" s="204">
        <f>F566</f>
        <v>0</v>
      </c>
      <c r="G565" s="204">
        <f>G566</f>
        <v>0</v>
      </c>
      <c r="H565" s="204">
        <f>SUM(H566:H568)</f>
        <v>545</v>
      </c>
      <c r="I565" s="204">
        <f>I566</f>
        <v>700</v>
      </c>
      <c r="J565" s="204">
        <f t="shared" ref="J565:K565" si="220">J566</f>
        <v>0</v>
      </c>
      <c r="K565" s="204">
        <f t="shared" si="220"/>
        <v>327.60000000000002</v>
      </c>
      <c r="L565" s="189">
        <f t="shared" si="207"/>
        <v>66.105696470730678</v>
      </c>
      <c r="M565" s="189">
        <f t="shared" si="208"/>
        <v>46.800000000000004</v>
      </c>
    </row>
    <row r="566" spans="1:13" x14ac:dyDescent="0.25">
      <c r="A566" s="270">
        <v>3111</v>
      </c>
      <c r="B566" s="271"/>
      <c r="C566" s="272"/>
      <c r="D566" s="211" t="s">
        <v>65</v>
      </c>
      <c r="E566" s="113">
        <v>495.57</v>
      </c>
      <c r="F566" s="113"/>
      <c r="G566" s="113">
        <f>F566/7.5345</f>
        <v>0</v>
      </c>
      <c r="H566" s="113">
        <v>465</v>
      </c>
      <c r="I566" s="113">
        <v>700</v>
      </c>
      <c r="J566" s="113"/>
      <c r="K566" s="113">
        <v>327.60000000000002</v>
      </c>
      <c r="L566" s="189">
        <f t="shared" si="207"/>
        <v>66.105696470730678</v>
      </c>
      <c r="M566" s="189">
        <f t="shared" si="208"/>
        <v>46.800000000000004</v>
      </c>
    </row>
    <row r="567" spans="1:13" x14ac:dyDescent="0.25">
      <c r="A567" s="273">
        <v>313</v>
      </c>
      <c r="B567" s="287"/>
      <c r="C567" s="288"/>
      <c r="D567" s="203" t="s">
        <v>67</v>
      </c>
      <c r="E567" s="204">
        <f>E568</f>
        <v>81.77</v>
      </c>
      <c r="F567" s="204">
        <f>F568</f>
        <v>0</v>
      </c>
      <c r="G567" s="204">
        <f>G568</f>
        <v>0</v>
      </c>
      <c r="H567" s="204"/>
      <c r="I567" s="204">
        <f>I568</f>
        <v>120</v>
      </c>
      <c r="J567" s="204">
        <f t="shared" ref="J567:K567" si="221">J568</f>
        <v>0</v>
      </c>
      <c r="K567" s="204">
        <f t="shared" si="221"/>
        <v>0</v>
      </c>
      <c r="L567" s="189">
        <f t="shared" si="207"/>
        <v>0</v>
      </c>
      <c r="M567" s="189">
        <f t="shared" si="208"/>
        <v>0</v>
      </c>
    </row>
    <row r="568" spans="1:13" ht="25.5" x14ac:dyDescent="0.25">
      <c r="A568" s="270">
        <v>3132</v>
      </c>
      <c r="B568" s="271"/>
      <c r="C568" s="272"/>
      <c r="D568" s="211" t="s">
        <v>68</v>
      </c>
      <c r="E568" s="113">
        <v>81.77</v>
      </c>
      <c r="F568" s="113"/>
      <c r="G568" s="113">
        <f>F568/7.5345</f>
        <v>0</v>
      </c>
      <c r="H568" s="113">
        <v>80</v>
      </c>
      <c r="I568" s="113">
        <v>120</v>
      </c>
      <c r="J568" s="113"/>
      <c r="K568" s="113"/>
      <c r="L568" s="189">
        <f t="shared" si="207"/>
        <v>0</v>
      </c>
      <c r="M568" s="189">
        <f t="shared" si="208"/>
        <v>0</v>
      </c>
    </row>
    <row r="569" spans="1:13" x14ac:dyDescent="0.25">
      <c r="A569" s="273">
        <v>312</v>
      </c>
      <c r="B569" s="287"/>
      <c r="C569" s="288"/>
      <c r="D569" s="203" t="s">
        <v>66</v>
      </c>
      <c r="E569" s="204">
        <f>E570</f>
        <v>0</v>
      </c>
      <c r="F569" s="204">
        <f t="shared" ref="F569:K569" si="222">F570</f>
        <v>0</v>
      </c>
      <c r="G569" s="204">
        <f t="shared" si="222"/>
        <v>0</v>
      </c>
      <c r="H569" s="204">
        <f t="shared" si="222"/>
        <v>0</v>
      </c>
      <c r="I569" s="204"/>
      <c r="J569" s="204">
        <f t="shared" si="222"/>
        <v>0</v>
      </c>
      <c r="K569" s="204">
        <f t="shared" si="222"/>
        <v>0</v>
      </c>
      <c r="L569" s="189" t="e">
        <f t="shared" si="207"/>
        <v>#DIV/0!</v>
      </c>
      <c r="M569" s="189" t="e">
        <f t="shared" si="208"/>
        <v>#DIV/0!</v>
      </c>
    </row>
    <row r="570" spans="1:13" x14ac:dyDescent="0.25">
      <c r="A570" s="270">
        <v>3121</v>
      </c>
      <c r="B570" s="271"/>
      <c r="C570" s="272"/>
      <c r="D570" s="211" t="s">
        <v>66</v>
      </c>
      <c r="E570" s="113"/>
      <c r="F570" s="113"/>
      <c r="G570" s="113"/>
      <c r="H570" s="113"/>
      <c r="I570" s="113"/>
      <c r="J570" s="113"/>
      <c r="K570" s="113"/>
      <c r="L570" s="189" t="e">
        <f t="shared" si="207"/>
        <v>#DIV/0!</v>
      </c>
      <c r="M570" s="189" t="e">
        <f t="shared" si="208"/>
        <v>#DIV/0!</v>
      </c>
    </row>
    <row r="571" spans="1:13" x14ac:dyDescent="0.25">
      <c r="A571" s="273">
        <v>32</v>
      </c>
      <c r="B571" s="287"/>
      <c r="C571" s="288"/>
      <c r="D571" s="203" t="s">
        <v>25</v>
      </c>
      <c r="E571" s="204">
        <f>E572+E576+E581+E584</f>
        <v>5162.49</v>
      </c>
      <c r="F571" s="204">
        <f t="shared" ref="F571:K571" si="223">F572+F576+F581+F584</f>
        <v>0</v>
      </c>
      <c r="G571" s="204">
        <f t="shared" si="223"/>
        <v>0</v>
      </c>
      <c r="H571" s="204">
        <f t="shared" si="223"/>
        <v>4764</v>
      </c>
      <c r="I571" s="204">
        <f t="shared" si="223"/>
        <v>6380</v>
      </c>
      <c r="J571" s="204">
        <f t="shared" si="223"/>
        <v>0</v>
      </c>
      <c r="K571" s="204">
        <f t="shared" si="223"/>
        <v>3695.05</v>
      </c>
      <c r="L571" s="189">
        <f t="shared" si="207"/>
        <v>71.57495704592165</v>
      </c>
      <c r="M571" s="189">
        <f t="shared" si="208"/>
        <v>57.91614420062696</v>
      </c>
    </row>
    <row r="572" spans="1:13" x14ac:dyDescent="0.25">
      <c r="A572" s="273">
        <v>321</v>
      </c>
      <c r="B572" s="287"/>
      <c r="C572" s="288"/>
      <c r="D572" s="203" t="s">
        <v>69</v>
      </c>
      <c r="E572" s="204">
        <f>E573+E574</f>
        <v>572.65</v>
      </c>
      <c r="F572" s="204">
        <f t="shared" ref="F572:K572" si="224">F573+F574+F575</f>
        <v>0</v>
      </c>
      <c r="G572" s="204">
        <f t="shared" si="224"/>
        <v>0</v>
      </c>
      <c r="H572" s="204">
        <f t="shared" si="224"/>
        <v>397</v>
      </c>
      <c r="I572" s="204">
        <f t="shared" si="224"/>
        <v>850</v>
      </c>
      <c r="J572" s="204">
        <f t="shared" si="224"/>
        <v>0</v>
      </c>
      <c r="K572" s="204">
        <f t="shared" si="224"/>
        <v>258.70999999999998</v>
      </c>
      <c r="L572" s="189">
        <f t="shared" si="207"/>
        <v>45.177682703221862</v>
      </c>
      <c r="M572" s="189">
        <f t="shared" si="208"/>
        <v>30.436470588235292</v>
      </c>
    </row>
    <row r="573" spans="1:13" x14ac:dyDescent="0.25">
      <c r="A573" s="270">
        <v>3211</v>
      </c>
      <c r="B573" s="271"/>
      <c r="C573" s="272"/>
      <c r="D573" s="211" t="s">
        <v>79</v>
      </c>
      <c r="E573" s="113">
        <v>482.65</v>
      </c>
      <c r="F573" s="113"/>
      <c r="G573" s="113">
        <f>F573/7.5345</f>
        <v>0</v>
      </c>
      <c r="H573" s="113">
        <v>265</v>
      </c>
      <c r="I573" s="113">
        <v>700</v>
      </c>
      <c r="J573" s="113"/>
      <c r="K573" s="113">
        <v>258.70999999999998</v>
      </c>
      <c r="L573" s="189">
        <f t="shared" si="207"/>
        <v>53.601989018957838</v>
      </c>
      <c r="M573" s="189">
        <f t="shared" si="208"/>
        <v>36.958571428571425</v>
      </c>
    </row>
    <row r="574" spans="1:13" x14ac:dyDescent="0.25">
      <c r="A574" s="270">
        <v>3213</v>
      </c>
      <c r="B574" s="271"/>
      <c r="C574" s="272"/>
      <c r="D574" s="211" t="s">
        <v>122</v>
      </c>
      <c r="E574" s="113">
        <v>90</v>
      </c>
      <c r="F574" s="113"/>
      <c r="G574" s="113">
        <f>F574/7.5345</f>
        <v>0</v>
      </c>
      <c r="H574" s="113">
        <v>66</v>
      </c>
      <c r="I574" s="113">
        <v>100</v>
      </c>
      <c r="J574" s="113"/>
      <c r="K574" s="113"/>
      <c r="L574" s="189">
        <f t="shared" si="207"/>
        <v>0</v>
      </c>
      <c r="M574" s="189">
        <f t="shared" si="208"/>
        <v>0</v>
      </c>
    </row>
    <row r="575" spans="1:13" ht="25.5" x14ac:dyDescent="0.25">
      <c r="A575" s="270">
        <v>3214</v>
      </c>
      <c r="B575" s="271"/>
      <c r="C575" s="272"/>
      <c r="D575" s="211" t="s">
        <v>81</v>
      </c>
      <c r="E575" s="113"/>
      <c r="F575" s="113"/>
      <c r="G575" s="113"/>
      <c r="H575" s="113">
        <v>66</v>
      </c>
      <c r="I575" s="113">
        <v>50</v>
      </c>
      <c r="J575" s="113"/>
      <c r="K575" s="113"/>
      <c r="L575" s="189" t="e">
        <f t="shared" si="207"/>
        <v>#DIV/0!</v>
      </c>
      <c r="M575" s="189">
        <f t="shared" si="208"/>
        <v>0</v>
      </c>
    </row>
    <row r="576" spans="1:13" x14ac:dyDescent="0.25">
      <c r="A576" s="273">
        <v>322</v>
      </c>
      <c r="B576" s="287"/>
      <c r="C576" s="288"/>
      <c r="D576" s="203" t="s">
        <v>71</v>
      </c>
      <c r="E576" s="204">
        <f>SUM(E577:E580)</f>
        <v>377.75</v>
      </c>
      <c r="F576" s="204">
        <f>F580+F577+F578+F579</f>
        <v>0</v>
      </c>
      <c r="G576" s="204">
        <f>G580+G577+G578+G579</f>
        <v>0</v>
      </c>
      <c r="H576" s="204">
        <f>SUM(H577:H580)</f>
        <v>651</v>
      </c>
      <c r="I576" s="204">
        <f>SUM(I577:I580)</f>
        <v>700</v>
      </c>
      <c r="J576" s="204">
        <f>SUM(J577:J580)</f>
        <v>0</v>
      </c>
      <c r="K576" s="204">
        <f>SUM(K577:K580)</f>
        <v>301.95</v>
      </c>
      <c r="L576" s="189">
        <f t="shared" si="207"/>
        <v>79.933818663136989</v>
      </c>
      <c r="M576" s="189">
        <f t="shared" si="208"/>
        <v>43.135714285714286</v>
      </c>
    </row>
    <row r="577" spans="1:13" ht="25.5" x14ac:dyDescent="0.25">
      <c r="A577" s="270">
        <v>3221</v>
      </c>
      <c r="B577" s="271"/>
      <c r="C577" s="272"/>
      <c r="D577" s="211" t="s">
        <v>123</v>
      </c>
      <c r="E577" s="113">
        <v>311.73</v>
      </c>
      <c r="F577" s="113"/>
      <c r="G577" s="113">
        <f>F577/7.5345</f>
        <v>0</v>
      </c>
      <c r="H577" s="113">
        <v>186</v>
      </c>
      <c r="I577" s="113">
        <v>500</v>
      </c>
      <c r="J577" s="113"/>
      <c r="K577" s="113">
        <v>301.95</v>
      </c>
      <c r="L577" s="189">
        <f t="shared" si="207"/>
        <v>96.862669617938593</v>
      </c>
      <c r="M577" s="189">
        <f t="shared" si="208"/>
        <v>60.39</v>
      </c>
    </row>
    <row r="578" spans="1:13" x14ac:dyDescent="0.25">
      <c r="A578" s="270">
        <v>3222</v>
      </c>
      <c r="B578" s="271"/>
      <c r="C578" s="272"/>
      <c r="D578" s="211" t="s">
        <v>83</v>
      </c>
      <c r="E578" s="113">
        <v>66.02</v>
      </c>
      <c r="F578" s="113"/>
      <c r="G578" s="113">
        <f>F578/7.5345</f>
        <v>0</v>
      </c>
      <c r="H578" s="113">
        <v>465</v>
      </c>
      <c r="I578" s="113">
        <v>200</v>
      </c>
      <c r="J578" s="113"/>
      <c r="K578" s="113"/>
      <c r="L578" s="189">
        <f t="shared" si="207"/>
        <v>0</v>
      </c>
      <c r="M578" s="189">
        <f t="shared" si="208"/>
        <v>0</v>
      </c>
    </row>
    <row r="579" spans="1:13" x14ac:dyDescent="0.25">
      <c r="A579" s="270">
        <v>3225</v>
      </c>
      <c r="B579" s="271"/>
      <c r="C579" s="272"/>
      <c r="D579" s="211" t="s">
        <v>72</v>
      </c>
      <c r="E579" s="113">
        <v>0</v>
      </c>
      <c r="F579" s="113"/>
      <c r="G579" s="113">
        <f>F579/7.5345</f>
        <v>0</v>
      </c>
      <c r="H579" s="113"/>
      <c r="I579" s="113"/>
      <c r="J579" s="113"/>
      <c r="K579" s="113"/>
      <c r="L579" s="189" t="e">
        <f t="shared" si="207"/>
        <v>#DIV/0!</v>
      </c>
      <c r="M579" s="189" t="e">
        <f t="shared" si="208"/>
        <v>#DIV/0!</v>
      </c>
    </row>
    <row r="580" spans="1:13" ht="25.5" x14ac:dyDescent="0.25">
      <c r="A580" s="270">
        <v>3227</v>
      </c>
      <c r="B580" s="271"/>
      <c r="C580" s="272"/>
      <c r="D580" s="211" t="s">
        <v>125</v>
      </c>
      <c r="E580" s="113"/>
      <c r="F580" s="113"/>
      <c r="G580" s="113">
        <f>F580/7.5345</f>
        <v>0</v>
      </c>
      <c r="H580" s="113"/>
      <c r="I580" s="113"/>
      <c r="J580" s="113"/>
      <c r="K580" s="113"/>
      <c r="L580" s="189" t="e">
        <f t="shared" si="207"/>
        <v>#DIV/0!</v>
      </c>
      <c r="M580" s="189" t="e">
        <f t="shared" si="208"/>
        <v>#DIV/0!</v>
      </c>
    </row>
    <row r="581" spans="1:13" x14ac:dyDescent="0.25">
      <c r="A581" s="273">
        <v>323</v>
      </c>
      <c r="B581" s="287"/>
      <c r="C581" s="288"/>
      <c r="D581" s="203" t="s">
        <v>84</v>
      </c>
      <c r="E581" s="204">
        <f>E582+E583</f>
        <v>1280.24</v>
      </c>
      <c r="F581" s="204">
        <f t="shared" ref="F581:K581" si="225">F582+F583</f>
        <v>0</v>
      </c>
      <c r="G581" s="204">
        <f t="shared" si="225"/>
        <v>0</v>
      </c>
      <c r="H581" s="204">
        <f t="shared" si="225"/>
        <v>1062</v>
      </c>
      <c r="I581" s="204">
        <f t="shared" si="225"/>
        <v>1200</v>
      </c>
      <c r="J581" s="204">
        <f t="shared" si="225"/>
        <v>0</v>
      </c>
      <c r="K581" s="204">
        <f t="shared" si="225"/>
        <v>884.38</v>
      </c>
      <c r="L581" s="189">
        <f t="shared" si="207"/>
        <v>69.079235143410614</v>
      </c>
      <c r="M581" s="189">
        <f t="shared" si="208"/>
        <v>73.698333333333338</v>
      </c>
    </row>
    <row r="582" spans="1:13" ht="25.5" x14ac:dyDescent="0.25">
      <c r="A582" s="270">
        <v>3232</v>
      </c>
      <c r="B582" s="271"/>
      <c r="C582" s="272"/>
      <c r="D582" s="211" t="s">
        <v>132</v>
      </c>
      <c r="E582" s="113"/>
      <c r="F582" s="113"/>
      <c r="G582" s="113">
        <f>F582/7.5345</f>
        <v>0</v>
      </c>
      <c r="H582" s="113"/>
      <c r="I582" s="113"/>
      <c r="J582" s="113"/>
      <c r="K582" s="113"/>
      <c r="L582" s="189" t="e">
        <f t="shared" si="207"/>
        <v>#DIV/0!</v>
      </c>
      <c r="M582" s="189" t="e">
        <f t="shared" si="208"/>
        <v>#DIV/0!</v>
      </c>
    </row>
    <row r="583" spans="1:13" x14ac:dyDescent="0.25">
      <c r="A583" s="270">
        <v>3237</v>
      </c>
      <c r="B583" s="271"/>
      <c r="C583" s="272"/>
      <c r="D583" s="211" t="s">
        <v>85</v>
      </c>
      <c r="E583" s="113">
        <v>1280.24</v>
      </c>
      <c r="F583" s="113"/>
      <c r="G583" s="113">
        <f>F583/7.5345</f>
        <v>0</v>
      </c>
      <c r="H583" s="113">
        <v>1062</v>
      </c>
      <c r="I583" s="113">
        <v>1200</v>
      </c>
      <c r="J583" s="113"/>
      <c r="K583" s="113">
        <v>884.38</v>
      </c>
      <c r="L583" s="189">
        <f t="shared" si="207"/>
        <v>69.079235143410614</v>
      </c>
      <c r="M583" s="189">
        <f t="shared" si="208"/>
        <v>73.698333333333338</v>
      </c>
    </row>
    <row r="584" spans="1:13" ht="25.5" x14ac:dyDescent="0.25">
      <c r="A584" s="273">
        <v>329</v>
      </c>
      <c r="B584" s="287"/>
      <c r="C584" s="288"/>
      <c r="D584" s="203" t="s">
        <v>74</v>
      </c>
      <c r="E584" s="204">
        <f>E585</f>
        <v>2931.85</v>
      </c>
      <c r="F584" s="204">
        <f t="shared" ref="F584:K584" si="226">F585</f>
        <v>0</v>
      </c>
      <c r="G584" s="204">
        <f t="shared" si="226"/>
        <v>0</v>
      </c>
      <c r="H584" s="204">
        <f t="shared" si="226"/>
        <v>2654</v>
      </c>
      <c r="I584" s="204">
        <f t="shared" si="226"/>
        <v>3630</v>
      </c>
      <c r="J584" s="204">
        <f t="shared" si="226"/>
        <v>0</v>
      </c>
      <c r="K584" s="204">
        <f t="shared" si="226"/>
        <v>2250.0100000000002</v>
      </c>
      <c r="L584" s="189">
        <f t="shared" si="207"/>
        <v>76.743694254480971</v>
      </c>
      <c r="M584" s="189">
        <f t="shared" si="208"/>
        <v>61.983746556473839</v>
      </c>
    </row>
    <row r="585" spans="1:13" ht="25.5" x14ac:dyDescent="0.25">
      <c r="A585" s="270">
        <v>3299</v>
      </c>
      <c r="B585" s="271"/>
      <c r="C585" s="272"/>
      <c r="D585" s="211" t="s">
        <v>74</v>
      </c>
      <c r="E585" s="113">
        <v>2931.85</v>
      </c>
      <c r="F585" s="113"/>
      <c r="G585" s="113">
        <f>F585/7.5345</f>
        <v>0</v>
      </c>
      <c r="H585" s="113">
        <v>2654</v>
      </c>
      <c r="I585" s="113">
        <v>3630</v>
      </c>
      <c r="J585" s="113"/>
      <c r="K585" s="113">
        <v>2250.0100000000002</v>
      </c>
      <c r="L585" s="189">
        <f t="shared" si="207"/>
        <v>76.743694254480971</v>
      </c>
      <c r="M585" s="189">
        <f t="shared" si="208"/>
        <v>61.983746556473839</v>
      </c>
    </row>
    <row r="586" spans="1:13" ht="25.5" x14ac:dyDescent="0.25">
      <c r="A586" s="295">
        <v>4</v>
      </c>
      <c r="B586" s="296"/>
      <c r="C586" s="297"/>
      <c r="D586" s="203" t="s">
        <v>16</v>
      </c>
      <c r="E586" s="204">
        <f t="shared" ref="E586:K588" si="227">E587</f>
        <v>0</v>
      </c>
      <c r="F586" s="204">
        <f t="shared" si="227"/>
        <v>0</v>
      </c>
      <c r="G586" s="204">
        <f t="shared" si="227"/>
        <v>0</v>
      </c>
      <c r="H586" s="204">
        <f t="shared" si="227"/>
        <v>0</v>
      </c>
      <c r="I586" s="204">
        <v>0</v>
      </c>
      <c r="J586" s="204">
        <f t="shared" si="227"/>
        <v>0</v>
      </c>
      <c r="K586" s="204">
        <f t="shared" si="227"/>
        <v>0</v>
      </c>
      <c r="L586" s="189" t="e">
        <f t="shared" si="207"/>
        <v>#DIV/0!</v>
      </c>
      <c r="M586" s="189" t="e">
        <f t="shared" si="208"/>
        <v>#DIV/0!</v>
      </c>
    </row>
    <row r="587" spans="1:13" ht="38.25" x14ac:dyDescent="0.25">
      <c r="A587" s="273">
        <v>42</v>
      </c>
      <c r="B587" s="287"/>
      <c r="C587" s="288"/>
      <c r="D587" s="203" t="s">
        <v>35</v>
      </c>
      <c r="E587" s="204">
        <f t="shared" si="227"/>
        <v>0</v>
      </c>
      <c r="F587" s="204">
        <f t="shared" si="227"/>
        <v>0</v>
      </c>
      <c r="G587" s="204">
        <f t="shared" si="227"/>
        <v>0</v>
      </c>
      <c r="H587" s="204">
        <f t="shared" si="227"/>
        <v>0</v>
      </c>
      <c r="I587" s="204"/>
      <c r="J587" s="204">
        <f t="shared" si="227"/>
        <v>0</v>
      </c>
      <c r="K587" s="204">
        <f t="shared" si="227"/>
        <v>0</v>
      </c>
      <c r="L587" s="189" t="e">
        <f t="shared" si="207"/>
        <v>#DIV/0!</v>
      </c>
      <c r="M587" s="189" t="e">
        <f t="shared" si="208"/>
        <v>#DIV/0!</v>
      </c>
    </row>
    <row r="588" spans="1:13" x14ac:dyDescent="0.25">
      <c r="A588" s="273">
        <v>422</v>
      </c>
      <c r="B588" s="287"/>
      <c r="C588" s="288"/>
      <c r="D588" s="203" t="s">
        <v>86</v>
      </c>
      <c r="E588" s="204">
        <f t="shared" si="227"/>
        <v>0</v>
      </c>
      <c r="F588" s="204">
        <f t="shared" si="227"/>
        <v>0</v>
      </c>
      <c r="G588" s="204">
        <f t="shared" si="227"/>
        <v>0</v>
      </c>
      <c r="H588" s="204">
        <f t="shared" si="227"/>
        <v>0</v>
      </c>
      <c r="I588" s="204"/>
      <c r="J588" s="204">
        <f t="shared" si="227"/>
        <v>0</v>
      </c>
      <c r="K588" s="204">
        <f t="shared" si="227"/>
        <v>0</v>
      </c>
      <c r="L588" s="189" t="e">
        <f t="shared" si="207"/>
        <v>#DIV/0!</v>
      </c>
      <c r="M588" s="189" t="e">
        <f t="shared" si="208"/>
        <v>#DIV/0!</v>
      </c>
    </row>
    <row r="589" spans="1:13" x14ac:dyDescent="0.25">
      <c r="A589" s="270">
        <v>4226</v>
      </c>
      <c r="B589" s="271"/>
      <c r="C589" s="272"/>
      <c r="D589" s="211" t="s">
        <v>187</v>
      </c>
      <c r="E589" s="113"/>
      <c r="F589" s="113"/>
      <c r="G589" s="113"/>
      <c r="H589" s="113"/>
      <c r="I589" s="113"/>
      <c r="J589" s="113"/>
      <c r="K589" s="113"/>
      <c r="L589" s="189" t="e">
        <f t="shared" si="207"/>
        <v>#DIV/0!</v>
      </c>
      <c r="M589" s="189" t="e">
        <f t="shared" si="208"/>
        <v>#DIV/0!</v>
      </c>
    </row>
    <row r="590" spans="1:13" ht="25.5" x14ac:dyDescent="0.25">
      <c r="A590" s="292" t="s">
        <v>363</v>
      </c>
      <c r="B590" s="293"/>
      <c r="C590" s="294"/>
      <c r="D590" s="201" t="s">
        <v>215</v>
      </c>
      <c r="E590" s="202">
        <f t="shared" ref="E590:K590" si="228">E591+E605</f>
        <v>1820.9599999999998</v>
      </c>
      <c r="F590" s="202">
        <f t="shared" si="228"/>
        <v>0</v>
      </c>
      <c r="G590" s="202">
        <f t="shared" si="228"/>
        <v>0</v>
      </c>
      <c r="H590" s="202">
        <f t="shared" si="228"/>
        <v>2651</v>
      </c>
      <c r="I590" s="202">
        <f t="shared" si="228"/>
        <v>1835.43</v>
      </c>
      <c r="J590" s="202">
        <f t="shared" si="228"/>
        <v>0</v>
      </c>
      <c r="K590" s="202">
        <f t="shared" si="228"/>
        <v>676.74</v>
      </c>
      <c r="L590" s="189">
        <f t="shared" si="207"/>
        <v>37.163913540110713</v>
      </c>
      <c r="M590" s="189">
        <f t="shared" si="208"/>
        <v>36.870923979666891</v>
      </c>
    </row>
    <row r="591" spans="1:13" x14ac:dyDescent="0.25">
      <c r="A591" s="295">
        <v>3</v>
      </c>
      <c r="B591" s="296"/>
      <c r="C591" s="297"/>
      <c r="D591" s="203" t="s">
        <v>14</v>
      </c>
      <c r="E591" s="204">
        <f>E592</f>
        <v>1600.9699999999998</v>
      </c>
      <c r="F591" s="204">
        <f t="shared" ref="F591:K591" si="229">F592</f>
        <v>0</v>
      </c>
      <c r="G591" s="204">
        <f t="shared" si="229"/>
        <v>0</v>
      </c>
      <c r="H591" s="204">
        <f t="shared" si="229"/>
        <v>1460</v>
      </c>
      <c r="I591" s="204">
        <f t="shared" si="229"/>
        <v>1600</v>
      </c>
      <c r="J591" s="204">
        <f>J592</f>
        <v>0</v>
      </c>
      <c r="K591" s="204">
        <f t="shared" si="229"/>
        <v>676.74</v>
      </c>
      <c r="L591" s="189">
        <f t="shared" si="207"/>
        <v>42.270623434542813</v>
      </c>
      <c r="M591" s="189">
        <f t="shared" si="208"/>
        <v>42.296250000000001</v>
      </c>
    </row>
    <row r="592" spans="1:13" x14ac:dyDescent="0.25">
      <c r="A592" s="273">
        <v>32</v>
      </c>
      <c r="B592" s="287"/>
      <c r="C592" s="288"/>
      <c r="D592" s="203" t="s">
        <v>25</v>
      </c>
      <c r="E592" s="204">
        <f>E593+E596+E601+E603</f>
        <v>1600.9699999999998</v>
      </c>
      <c r="F592" s="204">
        <f>F593+F603</f>
        <v>0</v>
      </c>
      <c r="G592" s="204">
        <f>G593+G603</f>
        <v>0</v>
      </c>
      <c r="H592" s="204">
        <f>H593+H596+H601+H603</f>
        <v>1460</v>
      </c>
      <c r="I592" s="204">
        <f>I593+I596+I601+I603</f>
        <v>1600</v>
      </c>
      <c r="J592" s="204">
        <f>J593+J596+J601+J603</f>
        <v>0</v>
      </c>
      <c r="K592" s="204">
        <f>K593+K596+K601+K603</f>
        <v>676.74</v>
      </c>
      <c r="L592" s="189">
        <f t="shared" si="207"/>
        <v>42.270623434542813</v>
      </c>
      <c r="M592" s="189">
        <f t="shared" si="208"/>
        <v>42.296250000000001</v>
      </c>
    </row>
    <row r="593" spans="1:13" x14ac:dyDescent="0.25">
      <c r="A593" s="273">
        <v>321</v>
      </c>
      <c r="B593" s="287"/>
      <c r="C593" s="288"/>
      <c r="D593" s="203" t="s">
        <v>69</v>
      </c>
      <c r="E593" s="204">
        <f t="shared" ref="E593:G593" si="230">E594</f>
        <v>79.62</v>
      </c>
      <c r="F593" s="204">
        <f t="shared" si="230"/>
        <v>0</v>
      </c>
      <c r="G593" s="204">
        <f t="shared" si="230"/>
        <v>0</v>
      </c>
      <c r="H593" s="204">
        <f>H594</f>
        <v>133</v>
      </c>
      <c r="I593" s="204">
        <f>I594</f>
        <v>30</v>
      </c>
      <c r="J593" s="204">
        <f>J594</f>
        <v>0</v>
      </c>
      <c r="K593" s="204">
        <f>K594+K595</f>
        <v>532.89</v>
      </c>
      <c r="L593" s="189">
        <f t="shared" si="207"/>
        <v>669.29163526752063</v>
      </c>
      <c r="M593" s="189">
        <f t="shared" si="208"/>
        <v>1776.2999999999997</v>
      </c>
    </row>
    <row r="594" spans="1:13" x14ac:dyDescent="0.25">
      <c r="A594" s="270">
        <v>3211</v>
      </c>
      <c r="B594" s="271"/>
      <c r="C594" s="272"/>
      <c r="D594" s="211" t="s">
        <v>79</v>
      </c>
      <c r="E594" s="113">
        <v>79.62</v>
      </c>
      <c r="F594" s="113"/>
      <c r="G594" s="113">
        <f>F594/7.5345</f>
        <v>0</v>
      </c>
      <c r="H594" s="113">
        <v>133</v>
      </c>
      <c r="I594" s="113">
        <v>30</v>
      </c>
      <c r="J594" s="113"/>
      <c r="K594" s="113">
        <v>93.89</v>
      </c>
      <c r="L594" s="189">
        <f t="shared" si="207"/>
        <v>117.92263250439588</v>
      </c>
      <c r="M594" s="189">
        <f t="shared" si="208"/>
        <v>312.96666666666664</v>
      </c>
    </row>
    <row r="595" spans="1:13" x14ac:dyDescent="0.25">
      <c r="A595" s="270">
        <v>3213</v>
      </c>
      <c r="B595" s="271"/>
      <c r="C595" s="272"/>
      <c r="D595" s="211" t="s">
        <v>80</v>
      </c>
      <c r="E595" s="113"/>
      <c r="F595" s="113"/>
      <c r="G595" s="113"/>
      <c r="H595" s="113"/>
      <c r="I595" s="113"/>
      <c r="J595" s="113"/>
      <c r="K595" s="113">
        <v>439</v>
      </c>
      <c r="L595" s="189" t="e">
        <f t="shared" si="207"/>
        <v>#DIV/0!</v>
      </c>
      <c r="M595" s="189" t="e">
        <f t="shared" si="208"/>
        <v>#DIV/0!</v>
      </c>
    </row>
    <row r="596" spans="1:13" x14ac:dyDescent="0.25">
      <c r="A596" s="273">
        <v>322</v>
      </c>
      <c r="B596" s="287"/>
      <c r="C596" s="288"/>
      <c r="D596" s="203" t="s">
        <v>71</v>
      </c>
      <c r="E596" s="204">
        <f>E597+E600+E598+E599</f>
        <v>1521.35</v>
      </c>
      <c r="F596" s="204"/>
      <c r="G596" s="204"/>
      <c r="H596" s="204">
        <f>H597+H598+H600+H599</f>
        <v>1327</v>
      </c>
      <c r="I596" s="204">
        <f t="shared" ref="I596:J596" si="231">I597+I598+I600+I599</f>
        <v>1570</v>
      </c>
      <c r="J596" s="204">
        <f t="shared" si="231"/>
        <v>0</v>
      </c>
      <c r="K596" s="204">
        <f>K597+K598+K600+K599</f>
        <v>0</v>
      </c>
      <c r="L596" s="189">
        <f t="shared" si="207"/>
        <v>0</v>
      </c>
      <c r="M596" s="189">
        <f t="shared" si="208"/>
        <v>0</v>
      </c>
    </row>
    <row r="597" spans="1:13" ht="25.5" x14ac:dyDescent="0.25">
      <c r="A597" s="270">
        <v>3221</v>
      </c>
      <c r="B597" s="271"/>
      <c r="C597" s="272"/>
      <c r="D597" s="211" t="s">
        <v>123</v>
      </c>
      <c r="E597" s="113">
        <v>0</v>
      </c>
      <c r="F597" s="113"/>
      <c r="G597" s="113"/>
      <c r="H597" s="113">
        <v>265</v>
      </c>
      <c r="I597" s="113">
        <v>0</v>
      </c>
      <c r="J597" s="113"/>
      <c r="K597" s="113"/>
      <c r="L597" s="189" t="e">
        <f t="shared" si="207"/>
        <v>#DIV/0!</v>
      </c>
      <c r="M597" s="189" t="e">
        <f t="shared" si="208"/>
        <v>#DIV/0!</v>
      </c>
    </row>
    <row r="598" spans="1:13" x14ac:dyDescent="0.25">
      <c r="A598" s="270">
        <v>3222</v>
      </c>
      <c r="B598" s="271"/>
      <c r="C598" s="272"/>
      <c r="D598" s="211" t="s">
        <v>83</v>
      </c>
      <c r="E598" s="113">
        <v>0</v>
      </c>
      <c r="F598" s="113"/>
      <c r="G598" s="113"/>
      <c r="H598" s="113"/>
      <c r="I598" s="113"/>
      <c r="J598" s="113"/>
      <c r="K598" s="113"/>
      <c r="L598" s="189" t="e">
        <f t="shared" si="207"/>
        <v>#DIV/0!</v>
      </c>
      <c r="M598" s="189" t="e">
        <f t="shared" si="208"/>
        <v>#DIV/0!</v>
      </c>
    </row>
    <row r="599" spans="1:13" x14ac:dyDescent="0.25">
      <c r="A599" s="270">
        <v>3225</v>
      </c>
      <c r="B599" s="271"/>
      <c r="C599" s="272"/>
      <c r="D599" s="211" t="s">
        <v>72</v>
      </c>
      <c r="E599" s="113">
        <v>1094.78</v>
      </c>
      <c r="F599" s="113"/>
      <c r="G599" s="113"/>
      <c r="H599" s="113">
        <v>531</v>
      </c>
      <c r="I599" s="113">
        <v>1070</v>
      </c>
      <c r="J599" s="113"/>
      <c r="K599" s="113"/>
      <c r="L599" s="189">
        <f t="shared" si="207"/>
        <v>0</v>
      </c>
      <c r="M599" s="189">
        <f t="shared" si="208"/>
        <v>0</v>
      </c>
    </row>
    <row r="600" spans="1:13" ht="25.5" x14ac:dyDescent="0.25">
      <c r="A600" s="270">
        <v>3227</v>
      </c>
      <c r="B600" s="271"/>
      <c r="C600" s="272"/>
      <c r="D600" s="211" t="s">
        <v>125</v>
      </c>
      <c r="E600" s="113">
        <v>426.57</v>
      </c>
      <c r="F600" s="113"/>
      <c r="G600" s="113"/>
      <c r="H600" s="113">
        <v>531</v>
      </c>
      <c r="I600" s="113">
        <v>500</v>
      </c>
      <c r="J600" s="113"/>
      <c r="K600" s="113"/>
      <c r="L600" s="189">
        <f t="shared" si="207"/>
        <v>0</v>
      </c>
      <c r="M600" s="189">
        <f t="shared" si="208"/>
        <v>0</v>
      </c>
    </row>
    <row r="601" spans="1:13" x14ac:dyDescent="0.25">
      <c r="A601" s="273">
        <v>323</v>
      </c>
      <c r="B601" s="287"/>
      <c r="C601" s="288"/>
      <c r="D601" s="203" t="s">
        <v>84</v>
      </c>
      <c r="E601" s="204">
        <f>E602</f>
        <v>0</v>
      </c>
      <c r="F601" s="204"/>
      <c r="G601" s="204"/>
      <c r="H601" s="204"/>
      <c r="I601" s="204"/>
      <c r="J601" s="204"/>
      <c r="K601" s="204">
        <f>K602</f>
        <v>143.85</v>
      </c>
      <c r="L601" s="189" t="e">
        <f t="shared" si="207"/>
        <v>#DIV/0!</v>
      </c>
      <c r="M601" s="189" t="e">
        <f t="shared" si="208"/>
        <v>#DIV/0!</v>
      </c>
    </row>
    <row r="602" spans="1:13" x14ac:dyDescent="0.25">
      <c r="A602" s="208">
        <v>3237</v>
      </c>
      <c r="B602" s="209"/>
      <c r="C602" s="210"/>
      <c r="D602" s="211" t="s">
        <v>85</v>
      </c>
      <c r="E602" s="113">
        <v>0</v>
      </c>
      <c r="F602" s="113"/>
      <c r="G602" s="113"/>
      <c r="H602" s="113"/>
      <c r="I602" s="113"/>
      <c r="J602" s="113"/>
      <c r="K602" s="113">
        <v>143.85</v>
      </c>
      <c r="L602" s="189" t="e">
        <f t="shared" si="207"/>
        <v>#DIV/0!</v>
      </c>
      <c r="M602" s="189" t="e">
        <f t="shared" si="208"/>
        <v>#DIV/0!</v>
      </c>
    </row>
    <row r="603" spans="1:13" ht="25.5" x14ac:dyDescent="0.25">
      <c r="A603" s="273">
        <v>329</v>
      </c>
      <c r="B603" s="287"/>
      <c r="C603" s="288"/>
      <c r="D603" s="203" t="s">
        <v>74</v>
      </c>
      <c r="E603" s="204">
        <f t="shared" ref="E603:K603" si="232">E604</f>
        <v>0</v>
      </c>
      <c r="F603" s="204">
        <f t="shared" si="232"/>
        <v>0</v>
      </c>
      <c r="G603" s="204">
        <f>G604</f>
        <v>0</v>
      </c>
      <c r="H603" s="204">
        <f t="shared" si="232"/>
        <v>0</v>
      </c>
      <c r="I603" s="204"/>
      <c r="J603" s="204">
        <f t="shared" si="232"/>
        <v>0</v>
      </c>
      <c r="K603" s="204">
        <f t="shared" si="232"/>
        <v>0</v>
      </c>
      <c r="L603" s="189" t="e">
        <f t="shared" si="207"/>
        <v>#DIV/0!</v>
      </c>
      <c r="M603" s="189" t="e">
        <f t="shared" si="208"/>
        <v>#DIV/0!</v>
      </c>
    </row>
    <row r="604" spans="1:13" ht="25.5" x14ac:dyDescent="0.25">
      <c r="A604" s="270">
        <v>3299</v>
      </c>
      <c r="B604" s="271"/>
      <c r="C604" s="272"/>
      <c r="D604" s="211" t="s">
        <v>74</v>
      </c>
      <c r="E604" s="113"/>
      <c r="F604" s="113"/>
      <c r="G604" s="113">
        <f>F604/7.5345</f>
        <v>0</v>
      </c>
      <c r="H604" s="113"/>
      <c r="I604" s="113"/>
      <c r="J604" s="113"/>
      <c r="K604" s="113"/>
      <c r="L604" s="189" t="e">
        <f t="shared" si="207"/>
        <v>#DIV/0!</v>
      </c>
      <c r="M604" s="189" t="e">
        <f t="shared" si="208"/>
        <v>#DIV/0!</v>
      </c>
    </row>
    <row r="605" spans="1:13" ht="25.5" x14ac:dyDescent="0.25">
      <c r="A605" s="295">
        <v>4</v>
      </c>
      <c r="B605" s="296"/>
      <c r="C605" s="297"/>
      <c r="D605" s="203" t="s">
        <v>16</v>
      </c>
      <c r="E605" s="204">
        <f t="shared" ref="E605:K607" si="233">E606</f>
        <v>219.99</v>
      </c>
      <c r="F605" s="204">
        <f t="shared" si="233"/>
        <v>0</v>
      </c>
      <c r="G605" s="204">
        <f t="shared" si="233"/>
        <v>0</v>
      </c>
      <c r="H605" s="204">
        <f t="shared" si="233"/>
        <v>1191</v>
      </c>
      <c r="I605" s="204">
        <f t="shared" si="233"/>
        <v>235.43</v>
      </c>
      <c r="J605" s="204">
        <f t="shared" si="233"/>
        <v>0</v>
      </c>
      <c r="K605" s="204">
        <f t="shared" si="233"/>
        <v>0</v>
      </c>
      <c r="L605" s="189">
        <f t="shared" si="207"/>
        <v>0</v>
      </c>
      <c r="M605" s="189">
        <f t="shared" si="208"/>
        <v>0</v>
      </c>
    </row>
    <row r="606" spans="1:13" ht="38.25" x14ac:dyDescent="0.25">
      <c r="A606" s="273">
        <v>42</v>
      </c>
      <c r="B606" s="287"/>
      <c r="C606" s="288"/>
      <c r="D606" s="203" t="s">
        <v>35</v>
      </c>
      <c r="E606" s="204">
        <f t="shared" si="233"/>
        <v>219.99</v>
      </c>
      <c r="F606" s="204">
        <f t="shared" si="233"/>
        <v>0</v>
      </c>
      <c r="G606" s="204">
        <f t="shared" si="233"/>
        <v>0</v>
      </c>
      <c r="H606" s="204">
        <f t="shared" si="233"/>
        <v>1191</v>
      </c>
      <c r="I606" s="204">
        <f t="shared" si="233"/>
        <v>235.43</v>
      </c>
      <c r="J606" s="204">
        <f t="shared" si="233"/>
        <v>0</v>
      </c>
      <c r="K606" s="204">
        <f t="shared" si="233"/>
        <v>0</v>
      </c>
      <c r="L606" s="189">
        <f t="shared" si="207"/>
        <v>0</v>
      </c>
      <c r="M606" s="189">
        <f t="shared" si="208"/>
        <v>0</v>
      </c>
    </row>
    <row r="607" spans="1:13" x14ac:dyDescent="0.25">
      <c r="A607" s="273">
        <v>422</v>
      </c>
      <c r="B607" s="287"/>
      <c r="C607" s="288"/>
      <c r="D607" s="203" t="s">
        <v>86</v>
      </c>
      <c r="E607" s="204">
        <f>E608+E609</f>
        <v>219.99</v>
      </c>
      <c r="F607" s="204">
        <f t="shared" si="233"/>
        <v>0</v>
      </c>
      <c r="G607" s="204">
        <f t="shared" si="233"/>
        <v>0</v>
      </c>
      <c r="H607" s="204">
        <f>H608+H609</f>
        <v>1191</v>
      </c>
      <c r="I607" s="204">
        <f>I608+I609</f>
        <v>235.43</v>
      </c>
      <c r="J607" s="204">
        <f>J608+J609</f>
        <v>0</v>
      </c>
      <c r="K607" s="204">
        <f>K608+K609</f>
        <v>0</v>
      </c>
      <c r="L607" s="189">
        <f t="shared" ref="L607:L670" si="234">K607/E607*100</f>
        <v>0</v>
      </c>
      <c r="M607" s="189">
        <f t="shared" ref="M607:M670" si="235">K607/I607*100</f>
        <v>0</v>
      </c>
    </row>
    <row r="608" spans="1:13" x14ac:dyDescent="0.25">
      <c r="A608" s="270">
        <v>4221</v>
      </c>
      <c r="B608" s="271"/>
      <c r="C608" s="272"/>
      <c r="D608" s="211" t="s">
        <v>87</v>
      </c>
      <c r="E608" s="113">
        <v>0</v>
      </c>
      <c r="F608" s="113"/>
      <c r="G608" s="113">
        <f>F608/7.5345</f>
        <v>0</v>
      </c>
      <c r="H608" s="113"/>
      <c r="I608" s="113"/>
      <c r="J608" s="113"/>
      <c r="K608" s="113"/>
      <c r="L608" s="189" t="e">
        <f t="shared" si="234"/>
        <v>#DIV/0!</v>
      </c>
      <c r="M608" s="189" t="e">
        <f t="shared" si="235"/>
        <v>#DIV/0!</v>
      </c>
    </row>
    <row r="609" spans="1:18" x14ac:dyDescent="0.25">
      <c r="A609" s="270">
        <v>4226</v>
      </c>
      <c r="B609" s="271"/>
      <c r="C609" s="272"/>
      <c r="D609" s="211" t="s">
        <v>187</v>
      </c>
      <c r="E609" s="113">
        <v>219.99</v>
      </c>
      <c r="F609" s="113"/>
      <c r="G609" s="113"/>
      <c r="H609" s="113">
        <v>1191</v>
      </c>
      <c r="I609" s="113">
        <v>235.43</v>
      </c>
      <c r="J609" s="113"/>
      <c r="K609" s="113"/>
      <c r="L609" s="189">
        <f t="shared" si="234"/>
        <v>0</v>
      </c>
      <c r="M609" s="189">
        <f t="shared" si="235"/>
        <v>0</v>
      </c>
    </row>
    <row r="610" spans="1:18" s="27" customFormat="1" x14ac:dyDescent="0.25">
      <c r="A610" s="289" t="s">
        <v>188</v>
      </c>
      <c r="B610" s="290"/>
      <c r="C610" s="291"/>
      <c r="D610" s="199" t="s">
        <v>143</v>
      </c>
      <c r="E610" s="200">
        <f t="shared" ref="E610:K614" si="236">E611</f>
        <v>0</v>
      </c>
      <c r="F610" s="200">
        <f t="shared" si="236"/>
        <v>0</v>
      </c>
      <c r="G610" s="200">
        <f t="shared" si="236"/>
        <v>0</v>
      </c>
      <c r="H610" s="200">
        <f t="shared" si="236"/>
        <v>0</v>
      </c>
      <c r="I610" s="200"/>
      <c r="J610" s="200">
        <f t="shared" si="236"/>
        <v>0</v>
      </c>
      <c r="K610" s="200">
        <f t="shared" si="236"/>
        <v>0</v>
      </c>
      <c r="L610" s="189" t="e">
        <f t="shared" si="234"/>
        <v>#DIV/0!</v>
      </c>
      <c r="M610" s="189" t="e">
        <f t="shared" si="235"/>
        <v>#DIV/0!</v>
      </c>
      <c r="O610"/>
      <c r="P610"/>
      <c r="R610"/>
    </row>
    <row r="611" spans="1:18" s="27" customFormat="1" x14ac:dyDescent="0.25">
      <c r="A611" s="292" t="s">
        <v>178</v>
      </c>
      <c r="B611" s="293"/>
      <c r="C611" s="294"/>
      <c r="D611" s="201" t="s">
        <v>179</v>
      </c>
      <c r="E611" s="202">
        <f t="shared" si="236"/>
        <v>0</v>
      </c>
      <c r="F611" s="202">
        <f t="shared" si="236"/>
        <v>0</v>
      </c>
      <c r="G611" s="202">
        <f t="shared" si="236"/>
        <v>0</v>
      </c>
      <c r="H611" s="202">
        <f t="shared" si="236"/>
        <v>0</v>
      </c>
      <c r="I611" s="202"/>
      <c r="J611" s="202">
        <f t="shared" si="236"/>
        <v>0</v>
      </c>
      <c r="K611" s="202">
        <f t="shared" si="236"/>
        <v>0</v>
      </c>
      <c r="L611" s="189" t="e">
        <f t="shared" si="234"/>
        <v>#DIV/0!</v>
      </c>
      <c r="M611" s="189" t="e">
        <f t="shared" si="235"/>
        <v>#DIV/0!</v>
      </c>
    </row>
    <row r="612" spans="1:18" s="27" customFormat="1" x14ac:dyDescent="0.25">
      <c r="A612" s="295">
        <v>3</v>
      </c>
      <c r="B612" s="296"/>
      <c r="C612" s="297"/>
      <c r="D612" s="203" t="s">
        <v>14</v>
      </c>
      <c r="E612" s="204">
        <f t="shared" si="236"/>
        <v>0</v>
      </c>
      <c r="F612" s="204">
        <f t="shared" si="236"/>
        <v>0</v>
      </c>
      <c r="G612" s="204">
        <f t="shared" si="236"/>
        <v>0</v>
      </c>
      <c r="H612" s="204">
        <f t="shared" si="236"/>
        <v>0</v>
      </c>
      <c r="I612" s="204"/>
      <c r="J612" s="204">
        <f t="shared" si="236"/>
        <v>0</v>
      </c>
      <c r="K612" s="204">
        <f t="shared" si="236"/>
        <v>0</v>
      </c>
      <c r="L612" s="189" t="e">
        <f t="shared" si="234"/>
        <v>#DIV/0!</v>
      </c>
      <c r="M612" s="189" t="e">
        <f t="shared" si="235"/>
        <v>#DIV/0!</v>
      </c>
    </row>
    <row r="613" spans="1:18" s="27" customFormat="1" x14ac:dyDescent="0.25">
      <c r="A613" s="273">
        <v>32</v>
      </c>
      <c r="B613" s="287"/>
      <c r="C613" s="288"/>
      <c r="D613" s="203" t="s">
        <v>25</v>
      </c>
      <c r="E613" s="204">
        <f t="shared" si="236"/>
        <v>0</v>
      </c>
      <c r="F613" s="204">
        <f t="shared" si="236"/>
        <v>0</v>
      </c>
      <c r="G613" s="204">
        <f t="shared" si="236"/>
        <v>0</v>
      </c>
      <c r="H613" s="204">
        <f t="shared" si="236"/>
        <v>0</v>
      </c>
      <c r="I613" s="204"/>
      <c r="J613" s="204">
        <f t="shared" si="236"/>
        <v>0</v>
      </c>
      <c r="K613" s="204">
        <f t="shared" si="236"/>
        <v>0</v>
      </c>
      <c r="L613" s="189" t="e">
        <f t="shared" si="234"/>
        <v>#DIV/0!</v>
      </c>
      <c r="M613" s="189" t="e">
        <f t="shared" si="235"/>
        <v>#DIV/0!</v>
      </c>
    </row>
    <row r="614" spans="1:18" s="27" customFormat="1" ht="25.5" x14ac:dyDescent="0.25">
      <c r="A614" s="273">
        <v>329</v>
      </c>
      <c r="B614" s="287"/>
      <c r="C614" s="288"/>
      <c r="D614" s="203" t="s">
        <v>74</v>
      </c>
      <c r="E614" s="204">
        <f t="shared" si="236"/>
        <v>0</v>
      </c>
      <c r="F614" s="204">
        <f t="shared" si="236"/>
        <v>0</v>
      </c>
      <c r="G614" s="204">
        <f t="shared" si="236"/>
        <v>0</v>
      </c>
      <c r="H614" s="204">
        <f t="shared" si="236"/>
        <v>0</v>
      </c>
      <c r="I614" s="204"/>
      <c r="J614" s="204">
        <f t="shared" si="236"/>
        <v>0</v>
      </c>
      <c r="K614" s="204">
        <f t="shared" si="236"/>
        <v>0</v>
      </c>
      <c r="L614" s="189" t="e">
        <f t="shared" si="234"/>
        <v>#DIV/0!</v>
      </c>
      <c r="M614" s="189" t="e">
        <f t="shared" si="235"/>
        <v>#DIV/0!</v>
      </c>
    </row>
    <row r="615" spans="1:18" ht="25.5" x14ac:dyDescent="0.25">
      <c r="A615" s="270">
        <v>3299</v>
      </c>
      <c r="B615" s="271"/>
      <c r="C615" s="272"/>
      <c r="D615" s="211" t="s">
        <v>74</v>
      </c>
      <c r="E615" s="113"/>
      <c r="F615" s="113"/>
      <c r="G615" s="113"/>
      <c r="H615" s="113"/>
      <c r="I615" s="113"/>
      <c r="J615" s="113"/>
      <c r="K615" s="113"/>
      <c r="L615" s="189" t="e">
        <f t="shared" si="234"/>
        <v>#DIV/0!</v>
      </c>
      <c r="M615" s="189" t="e">
        <f t="shared" si="235"/>
        <v>#DIV/0!</v>
      </c>
      <c r="O615" s="27"/>
      <c r="P615" s="27"/>
      <c r="R615" s="27"/>
    </row>
    <row r="616" spans="1:18" s="27" customFormat="1" x14ac:dyDescent="0.25">
      <c r="A616" s="289" t="s">
        <v>144</v>
      </c>
      <c r="B616" s="290"/>
      <c r="C616" s="291"/>
      <c r="D616" s="199" t="s">
        <v>189</v>
      </c>
      <c r="E616" s="200">
        <f>E617+E644+E649+E635</f>
        <v>113958.86000000002</v>
      </c>
      <c r="F616" s="200">
        <f>F617+F644+F649</f>
        <v>599090</v>
      </c>
      <c r="G616" s="200">
        <f>G617+G644+G649</f>
        <v>79512.907293118333</v>
      </c>
      <c r="H616" s="200">
        <f>H617+H644+H649+H635</f>
        <v>123306</v>
      </c>
      <c r="I616" s="200">
        <f>I617+I644+I649+I635</f>
        <v>168503.58</v>
      </c>
      <c r="J616" s="200">
        <f>J617+J644+J649+J635</f>
        <v>0</v>
      </c>
      <c r="K616" s="200">
        <f>K617+K644+K649+K635</f>
        <v>165471.80999999997</v>
      </c>
      <c r="L616" s="189">
        <f t="shared" si="234"/>
        <v>145.20311101743204</v>
      </c>
      <c r="M616" s="189">
        <f t="shared" si="235"/>
        <v>98.200768197328486</v>
      </c>
      <c r="O616" t="s">
        <v>387</v>
      </c>
      <c r="P616"/>
      <c r="R616"/>
    </row>
    <row r="617" spans="1:18" s="27" customFormat="1" ht="25.5" x14ac:dyDescent="0.25">
      <c r="A617" s="292" t="s">
        <v>364</v>
      </c>
      <c r="B617" s="293"/>
      <c r="C617" s="294"/>
      <c r="D617" s="201" t="s">
        <v>175</v>
      </c>
      <c r="E617" s="202">
        <f>E618</f>
        <v>23955.91</v>
      </c>
      <c r="F617" s="202">
        <f t="shared" ref="F617:K618" si="237">F618</f>
        <v>166500</v>
      </c>
      <c r="G617" s="202">
        <f t="shared" si="237"/>
        <v>22098.347601035239</v>
      </c>
      <c r="H617" s="202">
        <f t="shared" si="237"/>
        <v>34342</v>
      </c>
      <c r="I617" s="202">
        <f t="shared" si="237"/>
        <v>35800</v>
      </c>
      <c r="J617" s="202">
        <f t="shared" si="237"/>
        <v>0</v>
      </c>
      <c r="K617" s="202">
        <f t="shared" si="237"/>
        <v>32944.129999999997</v>
      </c>
      <c r="L617" s="189">
        <f t="shared" si="234"/>
        <v>137.51984374628222</v>
      </c>
      <c r="M617" s="189">
        <f t="shared" si="235"/>
        <v>92.022709497206705</v>
      </c>
    </row>
    <row r="618" spans="1:18" s="27" customFormat="1" x14ac:dyDescent="0.25">
      <c r="A618" s="295">
        <v>3</v>
      </c>
      <c r="B618" s="296"/>
      <c r="C618" s="297"/>
      <c r="D618" s="203" t="s">
        <v>14</v>
      </c>
      <c r="E618" s="204">
        <f>E619</f>
        <v>23955.91</v>
      </c>
      <c r="F618" s="204">
        <f t="shared" si="237"/>
        <v>166500</v>
      </c>
      <c r="G618" s="204">
        <f t="shared" si="237"/>
        <v>22098.347601035239</v>
      </c>
      <c r="H618" s="204">
        <f t="shared" si="237"/>
        <v>34342</v>
      </c>
      <c r="I618" s="204">
        <f t="shared" si="237"/>
        <v>35800</v>
      </c>
      <c r="J618" s="204">
        <f t="shared" si="237"/>
        <v>0</v>
      </c>
      <c r="K618" s="204">
        <f t="shared" si="237"/>
        <v>32944.129999999997</v>
      </c>
      <c r="L618" s="189">
        <f t="shared" si="234"/>
        <v>137.51984374628222</v>
      </c>
      <c r="M618" s="189">
        <f t="shared" si="235"/>
        <v>92.022709497206705</v>
      </c>
    </row>
    <row r="619" spans="1:18" s="27" customFormat="1" x14ac:dyDescent="0.25">
      <c r="A619" s="273">
        <v>32</v>
      </c>
      <c r="B619" s="287"/>
      <c r="C619" s="288"/>
      <c r="D619" s="203" t="s">
        <v>25</v>
      </c>
      <c r="E619" s="204">
        <f>E620+E623+E633</f>
        <v>23955.91</v>
      </c>
      <c r="F619" s="204">
        <f>F623+F629+F620</f>
        <v>166500</v>
      </c>
      <c r="G619" s="204">
        <f>G623+G629+G620</f>
        <v>22098.347601035239</v>
      </c>
      <c r="H619" s="204">
        <f>H620+H623+H629</f>
        <v>34342</v>
      </c>
      <c r="I619" s="204">
        <f>I620+I623+I629+I633</f>
        <v>35800</v>
      </c>
      <c r="J619" s="204">
        <f>J623+J629+J620</f>
        <v>0</v>
      </c>
      <c r="K619" s="204">
        <f>K623+K629+K620+K633</f>
        <v>32944.129999999997</v>
      </c>
      <c r="L619" s="189">
        <f t="shared" si="234"/>
        <v>137.51984374628222</v>
      </c>
      <c r="M619" s="189">
        <f t="shared" si="235"/>
        <v>92.022709497206705</v>
      </c>
    </row>
    <row r="620" spans="1:18" s="27" customFormat="1" x14ac:dyDescent="0.25">
      <c r="A620" s="273">
        <v>321</v>
      </c>
      <c r="B620" s="287"/>
      <c r="C620" s="288"/>
      <c r="D620" s="203" t="s">
        <v>69</v>
      </c>
      <c r="E620" s="204">
        <f>E621</f>
        <v>0</v>
      </c>
      <c r="F620" s="204">
        <f>F621+F622</f>
        <v>1500</v>
      </c>
      <c r="G620" s="204">
        <f>G621+G622</f>
        <v>199.08421262193909</v>
      </c>
      <c r="H620" s="204">
        <f>SUM(H621:H622)</f>
        <v>186</v>
      </c>
      <c r="I620" s="204">
        <f>SUM(I621:I622)</f>
        <v>0</v>
      </c>
      <c r="J620" s="204">
        <f>SUM(J621:J622)</f>
        <v>0</v>
      </c>
      <c r="K620" s="204">
        <f>SUM(K621:K622)</f>
        <v>0</v>
      </c>
      <c r="L620" s="189" t="e">
        <f t="shared" si="234"/>
        <v>#DIV/0!</v>
      </c>
      <c r="M620" s="189" t="e">
        <f t="shared" si="235"/>
        <v>#DIV/0!</v>
      </c>
    </row>
    <row r="621" spans="1:18" x14ac:dyDescent="0.25">
      <c r="A621" s="270">
        <v>3211</v>
      </c>
      <c r="B621" s="271"/>
      <c r="C621" s="272"/>
      <c r="D621" s="211" t="s">
        <v>79</v>
      </c>
      <c r="E621" s="113"/>
      <c r="F621" s="113">
        <v>1000</v>
      </c>
      <c r="G621" s="113">
        <f>F621/7.5345</f>
        <v>132.72280841462606</v>
      </c>
      <c r="H621" s="113">
        <v>186</v>
      </c>
      <c r="I621" s="113">
        <v>0</v>
      </c>
      <c r="J621" s="113"/>
      <c r="K621" s="113"/>
      <c r="L621" s="189" t="e">
        <f t="shared" si="234"/>
        <v>#DIV/0!</v>
      </c>
      <c r="M621" s="189" t="e">
        <f t="shared" si="235"/>
        <v>#DIV/0!</v>
      </c>
      <c r="O621" s="27"/>
      <c r="P621" s="27"/>
      <c r="R621" s="27"/>
    </row>
    <row r="622" spans="1:18" ht="25.5" x14ac:dyDescent="0.25">
      <c r="A622" s="270">
        <v>3214</v>
      </c>
      <c r="B622" s="271"/>
      <c r="C622" s="272"/>
      <c r="D622" s="211" t="s">
        <v>81</v>
      </c>
      <c r="E622" s="113"/>
      <c r="F622" s="113">
        <v>500</v>
      </c>
      <c r="G622" s="113">
        <f>F622/7.5345</f>
        <v>66.361404207313029</v>
      </c>
      <c r="H622" s="113"/>
      <c r="I622" s="113"/>
      <c r="J622" s="113">
        <f>H622</f>
        <v>0</v>
      </c>
      <c r="K622" s="113">
        <f>H622</f>
        <v>0</v>
      </c>
      <c r="L622" s="189" t="e">
        <f t="shared" si="234"/>
        <v>#DIV/0!</v>
      </c>
      <c r="M622" s="189" t="e">
        <f t="shared" si="235"/>
        <v>#DIV/0!</v>
      </c>
    </row>
    <row r="623" spans="1:18" s="27" customFormat="1" x14ac:dyDescent="0.25">
      <c r="A623" s="273">
        <v>322</v>
      </c>
      <c r="B623" s="287"/>
      <c r="C623" s="288"/>
      <c r="D623" s="203" t="s">
        <v>71</v>
      </c>
      <c r="E623" s="204">
        <f>E624+E625+E626+E627+E629</f>
        <v>23955.91</v>
      </c>
      <c r="F623" s="204">
        <f t="shared" ref="F623:J623" si="238">F624+F625+F626+F627</f>
        <v>165000</v>
      </c>
      <c r="G623" s="204">
        <f t="shared" si="238"/>
        <v>21899.263388413299</v>
      </c>
      <c r="H623" s="204">
        <f t="shared" si="238"/>
        <v>34156</v>
      </c>
      <c r="I623" s="204">
        <f>I624+I625+I626+I627+I628</f>
        <v>34400</v>
      </c>
      <c r="J623" s="204">
        <f t="shared" si="238"/>
        <v>0</v>
      </c>
      <c r="K623" s="204">
        <f>K624+K625+K626+K627+K628</f>
        <v>31702.84</v>
      </c>
      <c r="L623" s="189">
        <f t="shared" si="234"/>
        <v>132.33828312095011</v>
      </c>
      <c r="M623" s="189">
        <f t="shared" si="235"/>
        <v>92.159418604651165</v>
      </c>
      <c r="O623"/>
      <c r="P623"/>
      <c r="R623"/>
    </row>
    <row r="624" spans="1:18" ht="25.5" x14ac:dyDescent="0.25">
      <c r="A624" s="270">
        <v>3221</v>
      </c>
      <c r="B624" s="271"/>
      <c r="C624" s="272"/>
      <c r="D624" s="211" t="s">
        <v>123</v>
      </c>
      <c r="E624" s="113">
        <v>2835.75</v>
      </c>
      <c r="F624" s="113">
        <v>15900</v>
      </c>
      <c r="G624" s="113">
        <f>F624/7.5345</f>
        <v>2110.2926537925541</v>
      </c>
      <c r="H624" s="113">
        <v>265</v>
      </c>
      <c r="I624" s="113">
        <v>4300</v>
      </c>
      <c r="J624" s="113"/>
      <c r="K624" s="113">
        <v>2730.03</v>
      </c>
      <c r="L624" s="189">
        <f t="shared" si="234"/>
        <v>96.271885744512048</v>
      </c>
      <c r="M624" s="189">
        <f t="shared" si="235"/>
        <v>63.489069767441862</v>
      </c>
      <c r="O624" s="27"/>
      <c r="P624" s="27"/>
      <c r="R624" s="27"/>
    </row>
    <row r="625" spans="1:18" x14ac:dyDescent="0.25">
      <c r="A625" s="270">
        <v>3222</v>
      </c>
      <c r="B625" s="271"/>
      <c r="C625" s="272"/>
      <c r="D625" s="211" t="s">
        <v>83</v>
      </c>
      <c r="E625" s="113">
        <v>20630.7</v>
      </c>
      <c r="F625" s="113">
        <v>142100</v>
      </c>
      <c r="G625" s="113">
        <f>F625/7.5345</f>
        <v>18859.911075718363</v>
      </c>
      <c r="H625" s="113">
        <v>33758</v>
      </c>
      <c r="I625" s="113">
        <v>29400</v>
      </c>
      <c r="J625" s="113"/>
      <c r="K625" s="113">
        <v>28281.47</v>
      </c>
      <c r="L625" s="189">
        <f t="shared" si="234"/>
        <v>137.08439364636197</v>
      </c>
      <c r="M625" s="189">
        <f t="shared" si="235"/>
        <v>96.195476190476199</v>
      </c>
    </row>
    <row r="626" spans="1:18" x14ac:dyDescent="0.25">
      <c r="A626" s="270">
        <v>3223</v>
      </c>
      <c r="B626" s="271"/>
      <c r="C626" s="272"/>
      <c r="D626" s="211" t="s">
        <v>95</v>
      </c>
      <c r="E626" s="113">
        <v>0</v>
      </c>
      <c r="F626" s="113"/>
      <c r="G626" s="113">
        <f>F626/7.5345</f>
        <v>0</v>
      </c>
      <c r="H626" s="113"/>
      <c r="I626" s="113"/>
      <c r="J626" s="113"/>
      <c r="K626" s="113"/>
      <c r="L626" s="189" t="e">
        <f t="shared" si="234"/>
        <v>#DIV/0!</v>
      </c>
      <c r="M626" s="189" t="e">
        <f t="shared" si="235"/>
        <v>#DIV/0!</v>
      </c>
    </row>
    <row r="627" spans="1:18" x14ac:dyDescent="0.25">
      <c r="A627" s="270">
        <v>3225</v>
      </c>
      <c r="B627" s="271"/>
      <c r="C627" s="272"/>
      <c r="D627" s="211" t="s">
        <v>124</v>
      </c>
      <c r="E627" s="113">
        <v>0</v>
      </c>
      <c r="F627" s="113">
        <v>7000</v>
      </c>
      <c r="G627" s="113">
        <f>F627/7.5345</f>
        <v>929.05965890238235</v>
      </c>
      <c r="H627" s="113">
        <v>133</v>
      </c>
      <c r="I627" s="113">
        <v>100</v>
      </c>
      <c r="J627" s="113"/>
      <c r="K627" s="113">
        <v>99.96</v>
      </c>
      <c r="L627" s="189" t="e">
        <f t="shared" si="234"/>
        <v>#DIV/0!</v>
      </c>
      <c r="M627" s="189">
        <f t="shared" si="235"/>
        <v>99.96</v>
      </c>
    </row>
    <row r="628" spans="1:18" ht="25.5" x14ac:dyDescent="0.25">
      <c r="A628" s="270">
        <v>3227</v>
      </c>
      <c r="B628" s="271"/>
      <c r="C628" s="272"/>
      <c r="D628" s="211" t="s">
        <v>219</v>
      </c>
      <c r="E628" s="113"/>
      <c r="F628" s="113"/>
      <c r="G628" s="113"/>
      <c r="H628" s="113"/>
      <c r="I628" s="113">
        <v>600</v>
      </c>
      <c r="J628" s="113"/>
      <c r="K628" s="113">
        <v>591.38</v>
      </c>
      <c r="L628" s="189" t="e">
        <f t="shared" si="234"/>
        <v>#DIV/0!</v>
      </c>
      <c r="M628" s="189">
        <f t="shared" si="235"/>
        <v>98.563333333333333</v>
      </c>
    </row>
    <row r="629" spans="1:18" s="27" customFormat="1" x14ac:dyDescent="0.25">
      <c r="A629" s="298">
        <v>323</v>
      </c>
      <c r="B629" s="299"/>
      <c r="C629" s="300"/>
      <c r="D629" s="214" t="s">
        <v>84</v>
      </c>
      <c r="E629" s="215">
        <f>E631+E630</f>
        <v>489.46</v>
      </c>
      <c r="F629" s="215">
        <f t="shared" ref="F629:J629" si="239">F631</f>
        <v>0</v>
      </c>
      <c r="G629" s="215">
        <f t="shared" si="239"/>
        <v>0</v>
      </c>
      <c r="H629" s="215">
        <f t="shared" si="239"/>
        <v>0</v>
      </c>
      <c r="I629" s="215">
        <f>I630+I631+I632</f>
        <v>900</v>
      </c>
      <c r="J629" s="215">
        <f t="shared" si="239"/>
        <v>0</v>
      </c>
      <c r="K629" s="215">
        <f>K631+K632+K630</f>
        <v>1051.18</v>
      </c>
      <c r="L629" s="189">
        <f t="shared" si="234"/>
        <v>214.76320843378417</v>
      </c>
      <c r="M629" s="189">
        <f t="shared" si="235"/>
        <v>116.79777777777778</v>
      </c>
      <c r="O629"/>
      <c r="P629"/>
      <c r="R629"/>
    </row>
    <row r="630" spans="1:18" s="27" customFormat="1" x14ac:dyDescent="0.25">
      <c r="A630" s="270">
        <v>3234</v>
      </c>
      <c r="B630" s="323"/>
      <c r="C630" s="324"/>
      <c r="D630" s="211" t="s">
        <v>99</v>
      </c>
      <c r="E630" s="113">
        <v>351.45</v>
      </c>
      <c r="F630" s="113"/>
      <c r="G630" s="113"/>
      <c r="H630" s="113"/>
      <c r="I630" s="113"/>
      <c r="J630" s="113"/>
      <c r="K630" s="113">
        <v>206.79</v>
      </c>
      <c r="L630" s="189">
        <f t="shared" si="234"/>
        <v>58.839095177123347</v>
      </c>
      <c r="M630" s="189" t="e">
        <f t="shared" si="235"/>
        <v>#DIV/0!</v>
      </c>
      <c r="O630"/>
      <c r="P630"/>
      <c r="R630"/>
    </row>
    <row r="631" spans="1:18" x14ac:dyDescent="0.25">
      <c r="A631" s="278">
        <v>3236</v>
      </c>
      <c r="B631" s="279"/>
      <c r="C631" s="280"/>
      <c r="D631" s="216" t="s">
        <v>100</v>
      </c>
      <c r="E631" s="217">
        <v>138.01</v>
      </c>
      <c r="F631" s="217"/>
      <c r="G631" s="217"/>
      <c r="H631" s="217"/>
      <c r="I631" s="217">
        <v>700</v>
      </c>
      <c r="J631" s="217"/>
      <c r="K631" s="217">
        <v>650.29999999999995</v>
      </c>
      <c r="L631" s="189">
        <f t="shared" si="234"/>
        <v>471.19773929425406</v>
      </c>
      <c r="M631" s="189">
        <f t="shared" si="235"/>
        <v>92.899999999999991</v>
      </c>
      <c r="O631" s="27"/>
      <c r="P631" s="27"/>
      <c r="R631" s="27"/>
    </row>
    <row r="632" spans="1:18" x14ac:dyDescent="0.25">
      <c r="A632" s="220">
        <v>3237</v>
      </c>
      <c r="B632" s="221"/>
      <c r="C632" s="222"/>
      <c r="D632" s="216" t="s">
        <v>85</v>
      </c>
      <c r="E632" s="217"/>
      <c r="F632" s="217"/>
      <c r="G632" s="217"/>
      <c r="H632" s="217"/>
      <c r="I632" s="217">
        <v>200</v>
      </c>
      <c r="J632" s="217"/>
      <c r="K632" s="217">
        <v>194.09</v>
      </c>
      <c r="L632" s="189" t="e">
        <f t="shared" si="234"/>
        <v>#DIV/0!</v>
      </c>
      <c r="M632" s="189">
        <f t="shared" si="235"/>
        <v>97.045000000000002</v>
      </c>
      <c r="O632" s="27"/>
      <c r="P632" s="27"/>
      <c r="R632" s="27"/>
    </row>
    <row r="633" spans="1:18" ht="25.5" x14ac:dyDescent="0.25">
      <c r="A633" s="298">
        <v>329</v>
      </c>
      <c r="B633" s="299"/>
      <c r="C633" s="300"/>
      <c r="D633" s="214" t="s">
        <v>74</v>
      </c>
      <c r="E633" s="215">
        <f>E634</f>
        <v>0</v>
      </c>
      <c r="F633" s="217"/>
      <c r="G633" s="217"/>
      <c r="H633" s="217"/>
      <c r="I633" s="215">
        <f>I634</f>
        <v>500</v>
      </c>
      <c r="J633" s="217"/>
      <c r="K633" s="215">
        <f>K634</f>
        <v>190.11</v>
      </c>
      <c r="L633" s="189" t="e">
        <f t="shared" si="234"/>
        <v>#DIV/0!</v>
      </c>
      <c r="M633" s="189">
        <f t="shared" si="235"/>
        <v>38.021999999999998</v>
      </c>
      <c r="O633" s="27"/>
    </row>
    <row r="634" spans="1:18" ht="25.5" x14ac:dyDescent="0.25">
      <c r="A634" s="278">
        <v>3299</v>
      </c>
      <c r="B634" s="279"/>
      <c r="C634" s="280"/>
      <c r="D634" s="216" t="s">
        <v>74</v>
      </c>
      <c r="E634" s="217"/>
      <c r="F634" s="217"/>
      <c r="G634" s="217"/>
      <c r="H634" s="217"/>
      <c r="I634" s="217">
        <v>500</v>
      </c>
      <c r="J634" s="217"/>
      <c r="K634" s="217">
        <v>190.11</v>
      </c>
      <c r="L634" s="189" t="e">
        <f t="shared" si="234"/>
        <v>#DIV/0!</v>
      </c>
      <c r="M634" s="189">
        <f t="shared" si="235"/>
        <v>38.021999999999998</v>
      </c>
      <c r="O634" s="27"/>
    </row>
    <row r="635" spans="1:18" ht="38.25" x14ac:dyDescent="0.25">
      <c r="A635" s="292" t="s">
        <v>365</v>
      </c>
      <c r="B635" s="293"/>
      <c r="C635" s="294"/>
      <c r="D635" s="201" t="s">
        <v>224</v>
      </c>
      <c r="E635" s="202">
        <f t="shared" ref="E635:E638" si="240">E636</f>
        <v>0</v>
      </c>
      <c r="F635" s="202">
        <f t="shared" ref="F635:K636" si="241">F636</f>
        <v>0</v>
      </c>
      <c r="G635" s="202">
        <f t="shared" si="241"/>
        <v>0</v>
      </c>
      <c r="H635" s="202">
        <f t="shared" si="241"/>
        <v>797</v>
      </c>
      <c r="I635" s="202">
        <f>I636</f>
        <v>2553.58</v>
      </c>
      <c r="J635" s="202">
        <f t="shared" si="241"/>
        <v>0</v>
      </c>
      <c r="K635" s="202">
        <f t="shared" si="241"/>
        <v>2553.58</v>
      </c>
      <c r="L635" s="189" t="e">
        <f t="shared" si="234"/>
        <v>#DIV/0!</v>
      </c>
      <c r="M635" s="189">
        <f t="shared" si="235"/>
        <v>100</v>
      </c>
    </row>
    <row r="636" spans="1:18" x14ac:dyDescent="0.25">
      <c r="A636" s="295">
        <v>3</v>
      </c>
      <c r="B636" s="296"/>
      <c r="C636" s="297"/>
      <c r="D636" s="203" t="s">
        <v>14</v>
      </c>
      <c r="E636" s="204">
        <f t="shared" si="240"/>
        <v>0</v>
      </c>
      <c r="F636" s="204">
        <f t="shared" si="241"/>
        <v>0</v>
      </c>
      <c r="G636" s="204">
        <f t="shared" si="241"/>
        <v>0</v>
      </c>
      <c r="H636" s="204">
        <f t="shared" si="241"/>
        <v>797</v>
      </c>
      <c r="I636" s="204">
        <f>I637</f>
        <v>2553.58</v>
      </c>
      <c r="J636" s="204">
        <f t="shared" si="241"/>
        <v>0</v>
      </c>
      <c r="K636" s="204">
        <f t="shared" si="241"/>
        <v>2553.58</v>
      </c>
      <c r="L636" s="189" t="e">
        <f t="shared" si="234"/>
        <v>#DIV/0!</v>
      </c>
      <c r="M636" s="189">
        <f t="shared" si="235"/>
        <v>100</v>
      </c>
    </row>
    <row r="637" spans="1:18" x14ac:dyDescent="0.25">
      <c r="A637" s="273">
        <v>32</v>
      </c>
      <c r="B637" s="287"/>
      <c r="C637" s="288"/>
      <c r="D637" s="203" t="s">
        <v>25</v>
      </c>
      <c r="E637" s="204">
        <f t="shared" si="240"/>
        <v>0</v>
      </c>
      <c r="F637" s="204">
        <v>0</v>
      </c>
      <c r="G637" s="204">
        <v>0</v>
      </c>
      <c r="H637" s="204">
        <f>H638</f>
        <v>797</v>
      </c>
      <c r="I637" s="204">
        <f>I638+I642</f>
        <v>2553.58</v>
      </c>
      <c r="J637" s="204">
        <f>J638</f>
        <v>0</v>
      </c>
      <c r="K637" s="204">
        <f>K638+K642</f>
        <v>2553.58</v>
      </c>
      <c r="L637" s="189" t="e">
        <f t="shared" si="234"/>
        <v>#DIV/0!</v>
      </c>
      <c r="M637" s="189">
        <f t="shared" si="235"/>
        <v>100</v>
      </c>
    </row>
    <row r="638" spans="1:18" x14ac:dyDescent="0.25">
      <c r="A638" s="273">
        <v>322</v>
      </c>
      <c r="B638" s="287"/>
      <c r="C638" s="288"/>
      <c r="D638" s="203" t="s">
        <v>71</v>
      </c>
      <c r="E638" s="204">
        <f t="shared" si="240"/>
        <v>0</v>
      </c>
      <c r="F638" s="204">
        <f>F639</f>
        <v>0</v>
      </c>
      <c r="G638" s="204">
        <f>G639</f>
        <v>0</v>
      </c>
      <c r="H638" s="204">
        <f>H639+H641</f>
        <v>797</v>
      </c>
      <c r="I638" s="204">
        <f>I639+I641+I640</f>
        <v>2373.6999999999998</v>
      </c>
      <c r="J638" s="204">
        <f>J639+J641</f>
        <v>0</v>
      </c>
      <c r="K638" s="204">
        <f>K639+K641+K640</f>
        <v>2373.6999999999998</v>
      </c>
      <c r="L638" s="189" t="e">
        <f t="shared" si="234"/>
        <v>#DIV/0!</v>
      </c>
      <c r="M638" s="189">
        <f t="shared" si="235"/>
        <v>100</v>
      </c>
    </row>
    <row r="639" spans="1:18" ht="25.5" x14ac:dyDescent="0.25">
      <c r="A639" s="270">
        <v>3221</v>
      </c>
      <c r="B639" s="271"/>
      <c r="C639" s="272"/>
      <c r="D639" s="211" t="s">
        <v>123</v>
      </c>
      <c r="E639" s="113">
        <v>0</v>
      </c>
      <c r="F639" s="113"/>
      <c r="G639" s="113">
        <f>F639/7.5345</f>
        <v>0</v>
      </c>
      <c r="H639" s="113">
        <v>266</v>
      </c>
      <c r="I639" s="113">
        <v>1973.22</v>
      </c>
      <c r="J639" s="113"/>
      <c r="K639" s="113">
        <v>1973.22</v>
      </c>
      <c r="L639" s="189" t="e">
        <f t="shared" si="234"/>
        <v>#DIV/0!</v>
      </c>
      <c r="M639" s="189">
        <f t="shared" si="235"/>
        <v>100</v>
      </c>
    </row>
    <row r="640" spans="1:18" x14ac:dyDescent="0.25">
      <c r="A640" s="270">
        <v>3222</v>
      </c>
      <c r="B640" s="271"/>
      <c r="C640" s="272"/>
      <c r="D640" s="211" t="s">
        <v>83</v>
      </c>
      <c r="E640" s="113"/>
      <c r="F640" s="113"/>
      <c r="G640" s="113"/>
      <c r="H640" s="113"/>
      <c r="I640" s="113">
        <v>57.47</v>
      </c>
      <c r="J640" s="113"/>
      <c r="K640" s="113">
        <v>57.47</v>
      </c>
      <c r="L640" s="189" t="e">
        <f t="shared" si="234"/>
        <v>#DIV/0!</v>
      </c>
      <c r="M640" s="189">
        <f t="shared" si="235"/>
        <v>100</v>
      </c>
    </row>
    <row r="641" spans="1:18" x14ac:dyDescent="0.25">
      <c r="A641" s="270">
        <v>3225</v>
      </c>
      <c r="B641" s="271"/>
      <c r="C641" s="272"/>
      <c r="D641" s="211" t="s">
        <v>72</v>
      </c>
      <c r="E641" s="113"/>
      <c r="F641" s="113"/>
      <c r="G641" s="113"/>
      <c r="H641" s="113">
        <v>531</v>
      </c>
      <c r="I641" s="113">
        <v>343.01</v>
      </c>
      <c r="J641" s="113"/>
      <c r="K641" s="113">
        <v>343.01</v>
      </c>
      <c r="L641" s="189" t="e">
        <f t="shared" si="234"/>
        <v>#DIV/0!</v>
      </c>
      <c r="M641" s="189">
        <f t="shared" si="235"/>
        <v>100</v>
      </c>
    </row>
    <row r="642" spans="1:18" ht="25.5" x14ac:dyDescent="0.25">
      <c r="A642" s="273">
        <v>329</v>
      </c>
      <c r="B642" s="274"/>
      <c r="C642" s="275"/>
      <c r="D642" s="203" t="s">
        <v>74</v>
      </c>
      <c r="E642" s="204"/>
      <c r="F642" s="204"/>
      <c r="G642" s="204"/>
      <c r="H642" s="204"/>
      <c r="I642" s="204">
        <f>I643</f>
        <v>179.88</v>
      </c>
      <c r="J642" s="204"/>
      <c r="K642" s="204">
        <f>K643</f>
        <v>179.88</v>
      </c>
      <c r="L642" s="189" t="e">
        <f t="shared" si="234"/>
        <v>#DIV/0!</v>
      </c>
      <c r="M642" s="189">
        <f t="shared" si="235"/>
        <v>100</v>
      </c>
    </row>
    <row r="643" spans="1:18" ht="25.5" x14ac:dyDescent="0.25">
      <c r="A643" s="208">
        <v>3299</v>
      </c>
      <c r="B643" s="209"/>
      <c r="C643" s="210"/>
      <c r="D643" s="211" t="s">
        <v>74</v>
      </c>
      <c r="E643" s="113"/>
      <c r="F643" s="113"/>
      <c r="G643" s="113"/>
      <c r="H643" s="113"/>
      <c r="I643" s="113">
        <v>179.88</v>
      </c>
      <c r="J643" s="113"/>
      <c r="K643" s="113">
        <v>179.88</v>
      </c>
      <c r="L643" s="189" t="e">
        <f t="shared" si="234"/>
        <v>#DIV/0!</v>
      </c>
      <c r="M643" s="189">
        <f t="shared" si="235"/>
        <v>100</v>
      </c>
    </row>
    <row r="644" spans="1:18" s="27" customFormat="1" ht="25.5" x14ac:dyDescent="0.25">
      <c r="A644" s="292" t="s">
        <v>176</v>
      </c>
      <c r="B644" s="293"/>
      <c r="C644" s="294"/>
      <c r="D644" s="201" t="s">
        <v>177</v>
      </c>
      <c r="E644" s="202">
        <f t="shared" ref="E644:K647" si="242">E645</f>
        <v>0</v>
      </c>
      <c r="F644" s="202">
        <f t="shared" si="242"/>
        <v>0</v>
      </c>
      <c r="G644" s="202">
        <f t="shared" si="242"/>
        <v>0</v>
      </c>
      <c r="H644" s="202">
        <f t="shared" si="242"/>
        <v>0</v>
      </c>
      <c r="I644" s="202"/>
      <c r="J644" s="202">
        <f t="shared" si="242"/>
        <v>0</v>
      </c>
      <c r="K644" s="202">
        <f t="shared" si="242"/>
        <v>0</v>
      </c>
      <c r="L644" s="189" t="e">
        <f t="shared" si="234"/>
        <v>#DIV/0!</v>
      </c>
      <c r="M644" s="189" t="e">
        <f t="shared" si="235"/>
        <v>#DIV/0!</v>
      </c>
      <c r="O644"/>
      <c r="P644"/>
      <c r="R644"/>
    </row>
    <row r="645" spans="1:18" s="27" customFormat="1" x14ac:dyDescent="0.25">
      <c r="A645" s="295">
        <v>3</v>
      </c>
      <c r="B645" s="296"/>
      <c r="C645" s="297"/>
      <c r="D645" s="203" t="s">
        <v>14</v>
      </c>
      <c r="E645" s="204">
        <f t="shared" si="242"/>
        <v>0</v>
      </c>
      <c r="F645" s="204">
        <f t="shared" si="242"/>
        <v>0</v>
      </c>
      <c r="G645" s="204">
        <f t="shared" si="242"/>
        <v>0</v>
      </c>
      <c r="H645" s="204">
        <f t="shared" si="242"/>
        <v>0</v>
      </c>
      <c r="I645" s="204"/>
      <c r="J645" s="204">
        <f t="shared" si="242"/>
        <v>0</v>
      </c>
      <c r="K645" s="204">
        <f t="shared" si="242"/>
        <v>0</v>
      </c>
      <c r="L645" s="189" t="e">
        <f t="shared" si="234"/>
        <v>#DIV/0!</v>
      </c>
      <c r="M645" s="189" t="e">
        <f t="shared" si="235"/>
        <v>#DIV/0!</v>
      </c>
    </row>
    <row r="646" spans="1:18" s="27" customFormat="1" x14ac:dyDescent="0.25">
      <c r="A646" s="273">
        <v>31</v>
      </c>
      <c r="B646" s="287"/>
      <c r="C646" s="288"/>
      <c r="D646" s="203" t="s">
        <v>15</v>
      </c>
      <c r="E646" s="204">
        <f t="shared" si="242"/>
        <v>0</v>
      </c>
      <c r="F646" s="204">
        <f t="shared" si="242"/>
        <v>0</v>
      </c>
      <c r="G646" s="204">
        <f t="shared" si="242"/>
        <v>0</v>
      </c>
      <c r="H646" s="204">
        <f t="shared" si="242"/>
        <v>0</v>
      </c>
      <c r="I646" s="204"/>
      <c r="J646" s="204">
        <f t="shared" si="242"/>
        <v>0</v>
      </c>
      <c r="K646" s="204">
        <f t="shared" si="242"/>
        <v>0</v>
      </c>
      <c r="L646" s="189" t="e">
        <f t="shared" si="234"/>
        <v>#DIV/0!</v>
      </c>
      <c r="M646" s="189" t="e">
        <f t="shared" si="235"/>
        <v>#DIV/0!</v>
      </c>
    </row>
    <row r="647" spans="1:18" s="27" customFormat="1" x14ac:dyDescent="0.25">
      <c r="A647" s="273">
        <v>311</v>
      </c>
      <c r="B647" s="287"/>
      <c r="C647" s="288"/>
      <c r="D647" s="203" t="s">
        <v>150</v>
      </c>
      <c r="E647" s="204">
        <f t="shared" si="242"/>
        <v>0</v>
      </c>
      <c r="F647" s="204">
        <f t="shared" si="242"/>
        <v>0</v>
      </c>
      <c r="G647" s="204">
        <f t="shared" si="242"/>
        <v>0</v>
      </c>
      <c r="H647" s="204">
        <f t="shared" si="242"/>
        <v>0</v>
      </c>
      <c r="I647" s="204"/>
      <c r="J647" s="204">
        <f t="shared" si="242"/>
        <v>0</v>
      </c>
      <c r="K647" s="204">
        <f t="shared" si="242"/>
        <v>0</v>
      </c>
      <c r="L647" s="189" t="e">
        <f t="shared" si="234"/>
        <v>#DIV/0!</v>
      </c>
      <c r="M647" s="189" t="e">
        <f t="shared" si="235"/>
        <v>#DIV/0!</v>
      </c>
    </row>
    <row r="648" spans="1:18" x14ac:dyDescent="0.25">
      <c r="A648" s="270">
        <v>3111</v>
      </c>
      <c r="B648" s="271"/>
      <c r="C648" s="272"/>
      <c r="D648" s="211" t="s">
        <v>65</v>
      </c>
      <c r="E648" s="113"/>
      <c r="F648" s="113"/>
      <c r="G648" s="113"/>
      <c r="H648" s="113"/>
      <c r="I648" s="113"/>
      <c r="J648" s="113"/>
      <c r="K648" s="113"/>
      <c r="L648" s="189" t="e">
        <f t="shared" si="234"/>
        <v>#DIV/0!</v>
      </c>
      <c r="M648" s="189" t="e">
        <f t="shared" si="235"/>
        <v>#DIV/0!</v>
      </c>
      <c r="O648" s="27"/>
      <c r="P648" s="27"/>
      <c r="R648" s="27"/>
    </row>
    <row r="649" spans="1:18" s="27" customFormat="1" x14ac:dyDescent="0.25">
      <c r="A649" s="292" t="s">
        <v>361</v>
      </c>
      <c r="B649" s="293"/>
      <c r="C649" s="294"/>
      <c r="D649" s="201" t="s">
        <v>179</v>
      </c>
      <c r="E649" s="202">
        <f>E650</f>
        <v>90002.950000000012</v>
      </c>
      <c r="F649" s="202">
        <f t="shared" ref="F649:K649" si="243">F650</f>
        <v>432590</v>
      </c>
      <c r="G649" s="202">
        <f t="shared" si="243"/>
        <v>57414.559692083087</v>
      </c>
      <c r="H649" s="202">
        <f t="shared" si="243"/>
        <v>88167</v>
      </c>
      <c r="I649" s="202">
        <f t="shared" si="243"/>
        <v>130150</v>
      </c>
      <c r="J649" s="202">
        <f t="shared" si="243"/>
        <v>0</v>
      </c>
      <c r="K649" s="202">
        <f t="shared" si="243"/>
        <v>129974.09999999999</v>
      </c>
      <c r="L649" s="189">
        <f t="shared" si="234"/>
        <v>144.41093319718962</v>
      </c>
      <c r="M649" s="189">
        <f t="shared" si="235"/>
        <v>99.864848252016898</v>
      </c>
      <c r="O649"/>
      <c r="P649"/>
      <c r="R649"/>
    </row>
    <row r="650" spans="1:18" s="27" customFormat="1" x14ac:dyDescent="0.25">
      <c r="A650" s="295">
        <v>3</v>
      </c>
      <c r="B650" s="296"/>
      <c r="C650" s="297"/>
      <c r="D650" s="203" t="s">
        <v>14</v>
      </c>
      <c r="E650" s="204">
        <f t="shared" ref="E650:K650" si="244">E651+E659+E666</f>
        <v>90002.950000000012</v>
      </c>
      <c r="F650" s="204">
        <f t="shared" si="244"/>
        <v>432590</v>
      </c>
      <c r="G650" s="204">
        <f t="shared" si="244"/>
        <v>57414.559692083087</v>
      </c>
      <c r="H650" s="204">
        <f t="shared" si="244"/>
        <v>88167</v>
      </c>
      <c r="I650" s="204">
        <f t="shared" si="244"/>
        <v>130150</v>
      </c>
      <c r="J650" s="204">
        <f t="shared" si="244"/>
        <v>0</v>
      </c>
      <c r="K650" s="204">
        <f t="shared" si="244"/>
        <v>129974.09999999999</v>
      </c>
      <c r="L650" s="189">
        <f t="shared" si="234"/>
        <v>144.41093319718962</v>
      </c>
      <c r="M650" s="189">
        <f t="shared" si="235"/>
        <v>99.864848252016898</v>
      </c>
    </row>
    <row r="651" spans="1:18" s="27" customFormat="1" x14ac:dyDescent="0.25">
      <c r="A651" s="273">
        <v>31</v>
      </c>
      <c r="B651" s="287"/>
      <c r="C651" s="288"/>
      <c r="D651" s="203" t="s">
        <v>15</v>
      </c>
      <c r="E651" s="204">
        <f t="shared" ref="E651:K651" si="245">E652+E655+E657</f>
        <v>87347.82</v>
      </c>
      <c r="F651" s="204">
        <f t="shared" si="245"/>
        <v>423790</v>
      </c>
      <c r="G651" s="204">
        <f t="shared" si="245"/>
        <v>56246.598978034381</v>
      </c>
      <c r="H651" s="204">
        <f t="shared" si="245"/>
        <v>86176</v>
      </c>
      <c r="I651" s="204">
        <f t="shared" si="245"/>
        <v>126150</v>
      </c>
      <c r="J651" s="204">
        <f t="shared" si="245"/>
        <v>0</v>
      </c>
      <c r="K651" s="204">
        <f t="shared" si="245"/>
        <v>125993.56</v>
      </c>
      <c r="L651" s="189">
        <f t="shared" si="234"/>
        <v>144.24350830965213</v>
      </c>
      <c r="M651" s="189">
        <f t="shared" si="235"/>
        <v>99.875988902100673</v>
      </c>
    </row>
    <row r="652" spans="1:18" s="27" customFormat="1" x14ac:dyDescent="0.25">
      <c r="A652" s="273">
        <v>311</v>
      </c>
      <c r="B652" s="287"/>
      <c r="C652" s="288"/>
      <c r="D652" s="203" t="s">
        <v>150</v>
      </c>
      <c r="E652" s="204">
        <f>E653</f>
        <v>76236.41</v>
      </c>
      <c r="F652" s="204">
        <f t="shared" ref="F652:J652" si="246">F653</f>
        <v>370711</v>
      </c>
      <c r="G652" s="204">
        <f t="shared" si="246"/>
        <v>49201.805030194439</v>
      </c>
      <c r="H652" s="204">
        <f t="shared" si="246"/>
        <v>71471</v>
      </c>
      <c r="I652" s="204">
        <f>I653+I654</f>
        <v>103100</v>
      </c>
      <c r="J652" s="204">
        <f t="shared" si="246"/>
        <v>0</v>
      </c>
      <c r="K652" s="204">
        <f>K653+K654</f>
        <v>102969.78</v>
      </c>
      <c r="L652" s="189">
        <f t="shared" si="234"/>
        <v>135.06640724556678</v>
      </c>
      <c r="M652" s="189">
        <f t="shared" si="235"/>
        <v>99.873695441319114</v>
      </c>
    </row>
    <row r="653" spans="1:18" x14ac:dyDescent="0.25">
      <c r="A653" s="270">
        <v>3111</v>
      </c>
      <c r="B653" s="271"/>
      <c r="C653" s="272"/>
      <c r="D653" s="211" t="s">
        <v>65</v>
      </c>
      <c r="E653" s="113">
        <v>76236.41</v>
      </c>
      <c r="F653" s="113">
        <v>370711</v>
      </c>
      <c r="G653" s="113">
        <f>F653/7.5345</f>
        <v>49201.805030194439</v>
      </c>
      <c r="H653" s="113">
        <v>71471</v>
      </c>
      <c r="I653" s="113">
        <v>99800</v>
      </c>
      <c r="J653" s="113"/>
      <c r="K653" s="113">
        <v>99738.79</v>
      </c>
      <c r="L653" s="189">
        <f t="shared" si="234"/>
        <v>130.82828795322339</v>
      </c>
      <c r="M653" s="189">
        <f t="shared" si="235"/>
        <v>99.938667334669333</v>
      </c>
      <c r="O653" s="27"/>
      <c r="P653" s="27"/>
      <c r="R653" s="27"/>
    </row>
    <row r="654" spans="1:18" x14ac:dyDescent="0.25">
      <c r="A654" s="270">
        <v>3114</v>
      </c>
      <c r="B654" s="271"/>
      <c r="C654" s="272"/>
      <c r="D654" s="211" t="s">
        <v>343</v>
      </c>
      <c r="E654" s="113"/>
      <c r="F654" s="113"/>
      <c r="G654" s="113"/>
      <c r="H654" s="113"/>
      <c r="I654" s="113">
        <v>3300</v>
      </c>
      <c r="J654" s="113"/>
      <c r="K654" s="113">
        <v>3230.99</v>
      </c>
      <c r="L654" s="189" t="e">
        <f t="shared" si="234"/>
        <v>#DIV/0!</v>
      </c>
      <c r="M654" s="189">
        <f t="shared" si="235"/>
        <v>97.908787878787876</v>
      </c>
      <c r="O654" s="27"/>
      <c r="P654" s="27"/>
      <c r="R654" s="27"/>
    </row>
    <row r="655" spans="1:18" s="27" customFormat="1" x14ac:dyDescent="0.25">
      <c r="A655" s="273">
        <v>312</v>
      </c>
      <c r="B655" s="287"/>
      <c r="C655" s="288"/>
      <c r="D655" s="203" t="s">
        <v>66</v>
      </c>
      <c r="E655" s="204">
        <f>E656</f>
        <v>4856.1000000000004</v>
      </c>
      <c r="F655" s="204">
        <f t="shared" ref="F655:K655" si="247">F656</f>
        <v>12763</v>
      </c>
      <c r="G655" s="204">
        <f t="shared" si="247"/>
        <v>1693.9412037958723</v>
      </c>
      <c r="H655" s="204">
        <f t="shared" si="247"/>
        <v>2959</v>
      </c>
      <c r="I655" s="204">
        <f t="shared" si="247"/>
        <v>6050</v>
      </c>
      <c r="J655" s="204">
        <f t="shared" si="247"/>
        <v>0</v>
      </c>
      <c r="K655" s="204">
        <f t="shared" si="247"/>
        <v>6033.79</v>
      </c>
      <c r="L655" s="189">
        <f t="shared" si="234"/>
        <v>124.25176582030846</v>
      </c>
      <c r="M655" s="189">
        <f t="shared" si="235"/>
        <v>99.73206611570248</v>
      </c>
      <c r="O655"/>
      <c r="P655"/>
      <c r="R655"/>
    </row>
    <row r="656" spans="1:18" x14ac:dyDescent="0.25">
      <c r="A656" s="270">
        <v>3121</v>
      </c>
      <c r="B656" s="271"/>
      <c r="C656" s="272"/>
      <c r="D656" s="211" t="s">
        <v>66</v>
      </c>
      <c r="E656" s="113">
        <v>4856.1000000000004</v>
      </c>
      <c r="F656" s="113">
        <v>12763</v>
      </c>
      <c r="G656" s="113">
        <f>F656/7.5345</f>
        <v>1693.9412037958723</v>
      </c>
      <c r="H656" s="113">
        <v>2959</v>
      </c>
      <c r="I656" s="113">
        <v>6050</v>
      </c>
      <c r="J656" s="113"/>
      <c r="K656" s="113">
        <v>6033.79</v>
      </c>
      <c r="L656" s="189">
        <f t="shared" si="234"/>
        <v>124.25176582030846</v>
      </c>
      <c r="M656" s="189">
        <f t="shared" si="235"/>
        <v>99.73206611570248</v>
      </c>
      <c r="O656" s="27"/>
      <c r="P656" s="27"/>
      <c r="R656" s="27"/>
    </row>
    <row r="657" spans="1:18" s="27" customFormat="1" x14ac:dyDescent="0.25">
      <c r="A657" s="273">
        <v>313</v>
      </c>
      <c r="B657" s="287"/>
      <c r="C657" s="288"/>
      <c r="D657" s="203" t="s">
        <v>67</v>
      </c>
      <c r="E657" s="204">
        <f>E658</f>
        <v>6255.31</v>
      </c>
      <c r="F657" s="204">
        <f t="shared" ref="F657:K657" si="248">F658</f>
        <v>40316</v>
      </c>
      <c r="G657" s="204">
        <f t="shared" si="248"/>
        <v>5350.8527440440639</v>
      </c>
      <c r="H657" s="204">
        <f t="shared" si="248"/>
        <v>11746</v>
      </c>
      <c r="I657" s="204">
        <f t="shared" si="248"/>
        <v>17000</v>
      </c>
      <c r="J657" s="204">
        <f t="shared" si="248"/>
        <v>0</v>
      </c>
      <c r="K657" s="204">
        <f t="shared" si="248"/>
        <v>16989.990000000002</v>
      </c>
      <c r="L657" s="189">
        <f t="shared" si="234"/>
        <v>271.6090809248463</v>
      </c>
      <c r="M657" s="189">
        <f t="shared" si="235"/>
        <v>99.941117647058832</v>
      </c>
      <c r="O657"/>
      <c r="P657"/>
      <c r="R657"/>
    </row>
    <row r="658" spans="1:18" ht="25.5" x14ac:dyDescent="0.25">
      <c r="A658" s="270">
        <v>3132</v>
      </c>
      <c r="B658" s="271"/>
      <c r="C658" s="272"/>
      <c r="D658" s="211" t="s">
        <v>68</v>
      </c>
      <c r="E658" s="113">
        <v>6255.31</v>
      </c>
      <c r="F658" s="113">
        <v>40316</v>
      </c>
      <c r="G658" s="113">
        <f>F658/7.5345</f>
        <v>5350.8527440440639</v>
      </c>
      <c r="H658" s="113">
        <v>11746</v>
      </c>
      <c r="I658" s="113">
        <v>17000</v>
      </c>
      <c r="J658" s="113"/>
      <c r="K658" s="113">
        <v>16989.990000000002</v>
      </c>
      <c r="L658" s="189">
        <f t="shared" si="234"/>
        <v>271.6090809248463</v>
      </c>
      <c r="M658" s="189">
        <f t="shared" si="235"/>
        <v>99.941117647058832</v>
      </c>
      <c r="O658" s="27"/>
      <c r="P658" s="27"/>
      <c r="R658" s="27"/>
    </row>
    <row r="659" spans="1:18" s="27" customFormat="1" x14ac:dyDescent="0.25">
      <c r="A659" s="273">
        <v>32</v>
      </c>
      <c r="B659" s="287"/>
      <c r="C659" s="288"/>
      <c r="D659" s="203" t="s">
        <v>25</v>
      </c>
      <c r="E659" s="204">
        <f>E660+E663</f>
        <v>2655.13</v>
      </c>
      <c r="F659" s="204">
        <f t="shared" ref="F659:K659" si="249">F660+F663</f>
        <v>8800</v>
      </c>
      <c r="G659" s="204">
        <f t="shared" si="249"/>
        <v>1167.9607140487092</v>
      </c>
      <c r="H659" s="204">
        <f t="shared" si="249"/>
        <v>1991</v>
      </c>
      <c r="I659" s="204">
        <f t="shared" si="249"/>
        <v>4000</v>
      </c>
      <c r="J659" s="204">
        <f t="shared" si="249"/>
        <v>0</v>
      </c>
      <c r="K659" s="204">
        <f t="shared" si="249"/>
        <v>3980.54</v>
      </c>
      <c r="L659" s="189">
        <f t="shared" si="234"/>
        <v>149.91883636582764</v>
      </c>
      <c r="M659" s="189">
        <f t="shared" si="235"/>
        <v>99.513499999999993</v>
      </c>
      <c r="O659"/>
      <c r="P659"/>
      <c r="R659"/>
    </row>
    <row r="660" spans="1:18" s="27" customFormat="1" x14ac:dyDescent="0.25">
      <c r="A660" s="273">
        <v>321</v>
      </c>
      <c r="B660" s="287"/>
      <c r="C660" s="288"/>
      <c r="D660" s="203" t="s">
        <v>69</v>
      </c>
      <c r="E660" s="204">
        <f>E662+E661</f>
        <v>2655.13</v>
      </c>
      <c r="F660" s="204">
        <f t="shared" ref="F660:K660" si="250">F662</f>
        <v>8800</v>
      </c>
      <c r="G660" s="204">
        <f t="shared" si="250"/>
        <v>1167.9607140487092</v>
      </c>
      <c r="H660" s="204">
        <f t="shared" si="250"/>
        <v>1991</v>
      </c>
      <c r="I660" s="204">
        <f t="shared" si="250"/>
        <v>4000</v>
      </c>
      <c r="J660" s="204">
        <f t="shared" si="250"/>
        <v>0</v>
      </c>
      <c r="K660" s="204">
        <f t="shared" si="250"/>
        <v>3980.54</v>
      </c>
      <c r="L660" s="189">
        <f t="shared" si="234"/>
        <v>149.91883636582764</v>
      </c>
      <c r="M660" s="189">
        <f t="shared" si="235"/>
        <v>99.513499999999993</v>
      </c>
    </row>
    <row r="661" spans="1:18" s="27" customFormat="1" x14ac:dyDescent="0.25">
      <c r="A661" s="278">
        <v>3211</v>
      </c>
      <c r="B661" s="279"/>
      <c r="C661" s="280"/>
      <c r="D661" s="216" t="s">
        <v>79</v>
      </c>
      <c r="E661" s="217">
        <v>0</v>
      </c>
      <c r="F661" s="204"/>
      <c r="G661" s="204"/>
      <c r="H661" s="204"/>
      <c r="I661" s="204"/>
      <c r="J661" s="204"/>
      <c r="K661" s="204"/>
      <c r="L661" s="189" t="e">
        <f t="shared" si="234"/>
        <v>#DIV/0!</v>
      </c>
      <c r="M661" s="189" t="e">
        <f t="shared" si="235"/>
        <v>#DIV/0!</v>
      </c>
    </row>
    <row r="662" spans="1:18" ht="25.5" x14ac:dyDescent="0.25">
      <c r="A662" s="270">
        <v>3212</v>
      </c>
      <c r="B662" s="271"/>
      <c r="C662" s="272"/>
      <c r="D662" s="211" t="s">
        <v>152</v>
      </c>
      <c r="E662" s="113">
        <v>2655.13</v>
      </c>
      <c r="F662" s="113">
        <v>8800</v>
      </c>
      <c r="G662" s="113">
        <f>F662/7.5345</f>
        <v>1167.9607140487092</v>
      </c>
      <c r="H662" s="113">
        <v>1991</v>
      </c>
      <c r="I662" s="113">
        <v>4000</v>
      </c>
      <c r="J662" s="113"/>
      <c r="K662" s="113">
        <v>3980.54</v>
      </c>
      <c r="L662" s="189">
        <f t="shared" si="234"/>
        <v>149.91883636582764</v>
      </c>
      <c r="M662" s="189">
        <f t="shared" si="235"/>
        <v>99.513499999999993</v>
      </c>
      <c r="O662" s="27"/>
      <c r="P662" s="27"/>
      <c r="R662" s="27"/>
    </row>
    <row r="663" spans="1:18" s="27" customFormat="1" x14ac:dyDescent="0.25">
      <c r="A663" s="273">
        <v>323</v>
      </c>
      <c r="B663" s="287"/>
      <c r="C663" s="288"/>
      <c r="D663" s="203" t="s">
        <v>84</v>
      </c>
      <c r="E663" s="204">
        <f>E664+E665</f>
        <v>0</v>
      </c>
      <c r="F663" s="204">
        <f t="shared" ref="F663:K663" si="251">F664+F665</f>
        <v>0</v>
      </c>
      <c r="G663" s="204">
        <f t="shared" si="251"/>
        <v>0</v>
      </c>
      <c r="H663" s="204">
        <f t="shared" si="251"/>
        <v>0</v>
      </c>
      <c r="I663" s="204"/>
      <c r="J663" s="204">
        <f t="shared" si="251"/>
        <v>0</v>
      </c>
      <c r="K663" s="204">
        <f t="shared" si="251"/>
        <v>0</v>
      </c>
      <c r="L663" s="189" t="e">
        <f t="shared" si="234"/>
        <v>#DIV/0!</v>
      </c>
      <c r="M663" s="189" t="e">
        <f t="shared" si="235"/>
        <v>#DIV/0!</v>
      </c>
      <c r="O663"/>
      <c r="P663"/>
      <c r="R663"/>
    </row>
    <row r="664" spans="1:18" ht="25.5" x14ac:dyDescent="0.25">
      <c r="A664" s="270">
        <v>3232</v>
      </c>
      <c r="B664" s="271"/>
      <c r="C664" s="272"/>
      <c r="D664" s="211" t="s">
        <v>132</v>
      </c>
      <c r="E664" s="113"/>
      <c r="F664" s="113"/>
      <c r="G664" s="113"/>
      <c r="H664" s="113"/>
      <c r="I664" s="113"/>
      <c r="J664" s="113"/>
      <c r="K664" s="113"/>
      <c r="L664" s="189" t="e">
        <f t="shared" si="234"/>
        <v>#DIV/0!</v>
      </c>
      <c r="M664" s="189" t="e">
        <f t="shared" si="235"/>
        <v>#DIV/0!</v>
      </c>
      <c r="O664" s="27"/>
      <c r="P664" s="27"/>
      <c r="R664" s="27"/>
    </row>
    <row r="665" spans="1:18" x14ac:dyDescent="0.25">
      <c r="A665" s="270">
        <v>3237</v>
      </c>
      <c r="B665" s="271"/>
      <c r="C665" s="272"/>
      <c r="D665" s="211" t="s">
        <v>85</v>
      </c>
      <c r="E665" s="113"/>
      <c r="F665" s="113"/>
      <c r="G665" s="113"/>
      <c r="H665" s="113"/>
      <c r="I665" s="113"/>
      <c r="J665" s="113"/>
      <c r="K665" s="113"/>
      <c r="L665" s="189" t="e">
        <f t="shared" si="234"/>
        <v>#DIV/0!</v>
      </c>
      <c r="M665" s="189" t="e">
        <f t="shared" si="235"/>
        <v>#DIV/0!</v>
      </c>
    </row>
    <row r="666" spans="1:18" s="27" customFormat="1" x14ac:dyDescent="0.25">
      <c r="A666" s="273">
        <v>38</v>
      </c>
      <c r="B666" s="287"/>
      <c r="C666" s="288"/>
      <c r="D666" s="203" t="s">
        <v>190</v>
      </c>
      <c r="E666" s="204">
        <f>E667</f>
        <v>0</v>
      </c>
      <c r="F666" s="204">
        <f t="shared" ref="F666:K667" si="252">F667</f>
        <v>0</v>
      </c>
      <c r="G666" s="204">
        <f t="shared" si="252"/>
        <v>0</v>
      </c>
      <c r="H666" s="204">
        <f t="shared" si="252"/>
        <v>0</v>
      </c>
      <c r="I666" s="204"/>
      <c r="J666" s="204">
        <f t="shared" si="252"/>
        <v>0</v>
      </c>
      <c r="K666" s="204">
        <f t="shared" si="252"/>
        <v>0</v>
      </c>
      <c r="L666" s="189" t="e">
        <f t="shared" si="234"/>
        <v>#DIV/0!</v>
      </c>
      <c r="M666" s="189" t="e">
        <f t="shared" si="235"/>
        <v>#DIV/0!</v>
      </c>
      <c r="O666"/>
      <c r="P666"/>
      <c r="R666"/>
    </row>
    <row r="667" spans="1:18" s="27" customFormat="1" x14ac:dyDescent="0.25">
      <c r="A667" s="273">
        <v>383</v>
      </c>
      <c r="B667" s="287"/>
      <c r="C667" s="288"/>
      <c r="D667" s="203" t="s">
        <v>191</v>
      </c>
      <c r="E667" s="204">
        <f>E668</f>
        <v>0</v>
      </c>
      <c r="F667" s="204">
        <f t="shared" si="252"/>
        <v>0</v>
      </c>
      <c r="G667" s="204">
        <f t="shared" si="252"/>
        <v>0</v>
      </c>
      <c r="H667" s="204">
        <f t="shared" si="252"/>
        <v>0</v>
      </c>
      <c r="I667" s="204"/>
      <c r="J667" s="204">
        <f t="shared" si="252"/>
        <v>0</v>
      </c>
      <c r="K667" s="204">
        <f t="shared" si="252"/>
        <v>0</v>
      </c>
      <c r="L667" s="189" t="e">
        <f t="shared" si="234"/>
        <v>#DIV/0!</v>
      </c>
      <c r="M667" s="189" t="e">
        <f t="shared" si="235"/>
        <v>#DIV/0!</v>
      </c>
    </row>
    <row r="668" spans="1:18" ht="25.5" x14ac:dyDescent="0.25">
      <c r="A668" s="270">
        <v>383</v>
      </c>
      <c r="B668" s="271"/>
      <c r="C668" s="272"/>
      <c r="D668" s="211" t="s">
        <v>192</v>
      </c>
      <c r="E668" s="113"/>
      <c r="F668" s="113"/>
      <c r="G668" s="113"/>
      <c r="H668" s="113"/>
      <c r="I668" s="113"/>
      <c r="J668" s="113"/>
      <c r="K668" s="113"/>
      <c r="L668" s="189" t="e">
        <f t="shared" si="234"/>
        <v>#DIV/0!</v>
      </c>
      <c r="M668" s="189" t="e">
        <f t="shared" si="235"/>
        <v>#DIV/0!</v>
      </c>
      <c r="O668" s="27"/>
      <c r="P668" s="27"/>
      <c r="R668" s="27"/>
    </row>
    <row r="669" spans="1:18" s="27" customFormat="1" x14ac:dyDescent="0.25">
      <c r="A669" s="289" t="s">
        <v>193</v>
      </c>
      <c r="B669" s="290"/>
      <c r="C669" s="291"/>
      <c r="D669" s="199" t="s">
        <v>194</v>
      </c>
      <c r="E669" s="200">
        <f>E670+E675</f>
        <v>0</v>
      </c>
      <c r="F669" s="200">
        <f t="shared" ref="F669:K669" si="253">F670+F675</f>
        <v>0</v>
      </c>
      <c r="G669" s="200">
        <f t="shared" si="253"/>
        <v>0</v>
      </c>
      <c r="H669" s="200">
        <f t="shared" si="253"/>
        <v>0</v>
      </c>
      <c r="I669" s="200"/>
      <c r="J669" s="200">
        <f t="shared" si="253"/>
        <v>0</v>
      </c>
      <c r="K669" s="200">
        <f t="shared" si="253"/>
        <v>0</v>
      </c>
      <c r="L669" s="189" t="e">
        <f t="shared" si="234"/>
        <v>#DIV/0!</v>
      </c>
      <c r="M669" s="189" t="e">
        <f t="shared" si="235"/>
        <v>#DIV/0!</v>
      </c>
      <c r="O669"/>
      <c r="P669"/>
      <c r="R669"/>
    </row>
    <row r="670" spans="1:18" s="27" customFormat="1" x14ac:dyDescent="0.25">
      <c r="A670" s="292" t="s">
        <v>170</v>
      </c>
      <c r="B670" s="293"/>
      <c r="C670" s="294"/>
      <c r="D670" s="201" t="s">
        <v>171</v>
      </c>
      <c r="E670" s="202">
        <f t="shared" ref="E670:K673" si="254">E671</f>
        <v>0</v>
      </c>
      <c r="F670" s="202">
        <f t="shared" si="254"/>
        <v>0</v>
      </c>
      <c r="G670" s="202">
        <f t="shared" si="254"/>
        <v>0</v>
      </c>
      <c r="H670" s="202">
        <f t="shared" si="254"/>
        <v>0</v>
      </c>
      <c r="I670" s="202"/>
      <c r="J670" s="202">
        <f t="shared" si="254"/>
        <v>0</v>
      </c>
      <c r="K670" s="202">
        <f t="shared" si="254"/>
        <v>0</v>
      </c>
      <c r="L670" s="189" t="e">
        <f t="shared" si="234"/>
        <v>#DIV/0!</v>
      </c>
      <c r="M670" s="189" t="e">
        <f t="shared" si="235"/>
        <v>#DIV/0!</v>
      </c>
    </row>
    <row r="671" spans="1:18" s="27" customFormat="1" x14ac:dyDescent="0.25">
      <c r="A671" s="295">
        <v>3</v>
      </c>
      <c r="B671" s="296"/>
      <c r="C671" s="297"/>
      <c r="D671" s="203" t="s">
        <v>14</v>
      </c>
      <c r="E671" s="204">
        <f t="shared" si="254"/>
        <v>0</v>
      </c>
      <c r="F671" s="204">
        <f t="shared" si="254"/>
        <v>0</v>
      </c>
      <c r="G671" s="204">
        <f t="shared" si="254"/>
        <v>0</v>
      </c>
      <c r="H671" s="204">
        <f t="shared" si="254"/>
        <v>0</v>
      </c>
      <c r="I671" s="204"/>
      <c r="J671" s="204">
        <f t="shared" si="254"/>
        <v>0</v>
      </c>
      <c r="K671" s="204">
        <f t="shared" si="254"/>
        <v>0</v>
      </c>
      <c r="L671" s="189" t="e">
        <f t="shared" ref="L671:L734" si="255">K671/E671*100</f>
        <v>#DIV/0!</v>
      </c>
      <c r="M671" s="189" t="e">
        <f t="shared" ref="M671:M734" si="256">K671/I671*100</f>
        <v>#DIV/0!</v>
      </c>
    </row>
    <row r="672" spans="1:18" s="27" customFormat="1" x14ac:dyDescent="0.25">
      <c r="A672" s="273">
        <v>32</v>
      </c>
      <c r="B672" s="287"/>
      <c r="C672" s="288"/>
      <c r="D672" s="203" t="s">
        <v>25</v>
      </c>
      <c r="E672" s="204">
        <f t="shared" si="254"/>
        <v>0</v>
      </c>
      <c r="F672" s="204">
        <f t="shared" si="254"/>
        <v>0</v>
      </c>
      <c r="G672" s="204">
        <f t="shared" si="254"/>
        <v>0</v>
      </c>
      <c r="H672" s="204">
        <f t="shared" si="254"/>
        <v>0</v>
      </c>
      <c r="I672" s="204"/>
      <c r="J672" s="204">
        <f t="shared" si="254"/>
        <v>0</v>
      </c>
      <c r="K672" s="204">
        <f t="shared" si="254"/>
        <v>0</v>
      </c>
      <c r="L672" s="189" t="e">
        <f t="shared" si="255"/>
        <v>#DIV/0!</v>
      </c>
      <c r="M672" s="189" t="e">
        <f t="shared" si="256"/>
        <v>#DIV/0!</v>
      </c>
    </row>
    <row r="673" spans="1:18" s="27" customFormat="1" ht="25.5" x14ac:dyDescent="0.25">
      <c r="A673" s="273">
        <v>329</v>
      </c>
      <c r="B673" s="287"/>
      <c r="C673" s="288"/>
      <c r="D673" s="203" t="s">
        <v>74</v>
      </c>
      <c r="E673" s="204">
        <f t="shared" si="254"/>
        <v>0</v>
      </c>
      <c r="F673" s="204">
        <f t="shared" si="254"/>
        <v>0</v>
      </c>
      <c r="G673" s="204">
        <f t="shared" si="254"/>
        <v>0</v>
      </c>
      <c r="H673" s="204">
        <f t="shared" si="254"/>
        <v>0</v>
      </c>
      <c r="I673" s="204"/>
      <c r="J673" s="204">
        <f t="shared" si="254"/>
        <v>0</v>
      </c>
      <c r="K673" s="204">
        <f t="shared" si="254"/>
        <v>0</v>
      </c>
      <c r="L673" s="189" t="e">
        <f t="shared" si="255"/>
        <v>#DIV/0!</v>
      </c>
      <c r="M673" s="189" t="e">
        <f t="shared" si="256"/>
        <v>#DIV/0!</v>
      </c>
    </row>
    <row r="674" spans="1:18" ht="25.5" x14ac:dyDescent="0.25">
      <c r="A674" s="270">
        <v>3299</v>
      </c>
      <c r="B674" s="271"/>
      <c r="C674" s="272"/>
      <c r="D674" s="211" t="s">
        <v>74</v>
      </c>
      <c r="E674" s="113"/>
      <c r="F674" s="113"/>
      <c r="G674" s="113"/>
      <c r="H674" s="113"/>
      <c r="I674" s="113"/>
      <c r="J674" s="113"/>
      <c r="K674" s="113"/>
      <c r="L674" s="189" t="e">
        <f t="shared" si="255"/>
        <v>#DIV/0!</v>
      </c>
      <c r="M674" s="189" t="e">
        <f t="shared" si="256"/>
        <v>#DIV/0!</v>
      </c>
      <c r="O674" s="27"/>
      <c r="P674" s="27"/>
      <c r="R674" s="27"/>
    </row>
    <row r="675" spans="1:18" s="27" customFormat="1" x14ac:dyDescent="0.25">
      <c r="A675" s="292" t="s">
        <v>178</v>
      </c>
      <c r="B675" s="293"/>
      <c r="C675" s="294"/>
      <c r="D675" s="201" t="s">
        <v>179</v>
      </c>
      <c r="E675" s="202">
        <f>E676</f>
        <v>0</v>
      </c>
      <c r="F675" s="202">
        <f t="shared" ref="F675:K676" si="257">F676</f>
        <v>0</v>
      </c>
      <c r="G675" s="202">
        <f t="shared" si="257"/>
        <v>0</v>
      </c>
      <c r="H675" s="202">
        <f t="shared" si="257"/>
        <v>0</v>
      </c>
      <c r="I675" s="202"/>
      <c r="J675" s="202">
        <f t="shared" si="257"/>
        <v>0</v>
      </c>
      <c r="K675" s="202">
        <f t="shared" si="257"/>
        <v>0</v>
      </c>
      <c r="L675" s="189" t="e">
        <f t="shared" si="255"/>
        <v>#DIV/0!</v>
      </c>
      <c r="M675" s="189" t="e">
        <f t="shared" si="256"/>
        <v>#DIV/0!</v>
      </c>
      <c r="O675"/>
      <c r="P675"/>
      <c r="R675"/>
    </row>
    <row r="676" spans="1:18" s="27" customFormat="1" x14ac:dyDescent="0.25">
      <c r="A676" s="295">
        <v>3</v>
      </c>
      <c r="B676" s="296"/>
      <c r="C676" s="297"/>
      <c r="D676" s="203" t="s">
        <v>14</v>
      </c>
      <c r="E676" s="204">
        <f>E677</f>
        <v>0</v>
      </c>
      <c r="F676" s="204">
        <f t="shared" si="257"/>
        <v>0</v>
      </c>
      <c r="G676" s="204">
        <f t="shared" si="257"/>
        <v>0</v>
      </c>
      <c r="H676" s="204">
        <f t="shared" si="257"/>
        <v>0</v>
      </c>
      <c r="I676" s="204"/>
      <c r="J676" s="204">
        <f t="shared" si="257"/>
        <v>0</v>
      </c>
      <c r="K676" s="204">
        <f t="shared" si="257"/>
        <v>0</v>
      </c>
      <c r="L676" s="189" t="e">
        <f t="shared" si="255"/>
        <v>#DIV/0!</v>
      </c>
      <c r="M676" s="189" t="e">
        <f t="shared" si="256"/>
        <v>#DIV/0!</v>
      </c>
    </row>
    <row r="677" spans="1:18" s="27" customFormat="1" x14ac:dyDescent="0.25">
      <c r="A677" s="273">
        <v>32</v>
      </c>
      <c r="B677" s="287"/>
      <c r="C677" s="288"/>
      <c r="D677" s="203" t="s">
        <v>25</v>
      </c>
      <c r="E677" s="204">
        <f>E678+E680</f>
        <v>0</v>
      </c>
      <c r="F677" s="204">
        <f t="shared" ref="F677:K677" si="258">F678+F680</f>
        <v>0</v>
      </c>
      <c r="G677" s="204">
        <f t="shared" si="258"/>
        <v>0</v>
      </c>
      <c r="H677" s="204">
        <f t="shared" si="258"/>
        <v>0</v>
      </c>
      <c r="I677" s="204"/>
      <c r="J677" s="204">
        <f t="shared" si="258"/>
        <v>0</v>
      </c>
      <c r="K677" s="204">
        <f t="shared" si="258"/>
        <v>0</v>
      </c>
      <c r="L677" s="189" t="e">
        <f t="shared" si="255"/>
        <v>#DIV/0!</v>
      </c>
      <c r="M677" s="189" t="e">
        <f t="shared" si="256"/>
        <v>#DIV/0!</v>
      </c>
    </row>
    <row r="678" spans="1:18" s="27" customFormat="1" x14ac:dyDescent="0.25">
      <c r="A678" s="273">
        <v>321</v>
      </c>
      <c r="B678" s="287"/>
      <c r="C678" s="288"/>
      <c r="D678" s="203" t="s">
        <v>69</v>
      </c>
      <c r="E678" s="204">
        <f>E679</f>
        <v>0</v>
      </c>
      <c r="F678" s="204">
        <f t="shared" ref="F678:K678" si="259">F679</f>
        <v>0</v>
      </c>
      <c r="G678" s="204">
        <f t="shared" si="259"/>
        <v>0</v>
      </c>
      <c r="H678" s="204">
        <f t="shared" si="259"/>
        <v>0</v>
      </c>
      <c r="I678" s="204"/>
      <c r="J678" s="204">
        <f t="shared" si="259"/>
        <v>0</v>
      </c>
      <c r="K678" s="204">
        <f t="shared" si="259"/>
        <v>0</v>
      </c>
      <c r="L678" s="189" t="e">
        <f t="shared" si="255"/>
        <v>#DIV/0!</v>
      </c>
      <c r="M678" s="189" t="e">
        <f t="shared" si="256"/>
        <v>#DIV/0!</v>
      </c>
    </row>
    <row r="679" spans="1:18" x14ac:dyDescent="0.25">
      <c r="A679" s="270">
        <v>3211</v>
      </c>
      <c r="B679" s="271"/>
      <c r="C679" s="272"/>
      <c r="D679" s="211" t="s">
        <v>79</v>
      </c>
      <c r="E679" s="113"/>
      <c r="F679" s="113"/>
      <c r="G679" s="113"/>
      <c r="H679" s="113"/>
      <c r="I679" s="113"/>
      <c r="J679" s="113"/>
      <c r="K679" s="113"/>
      <c r="L679" s="189" t="e">
        <f t="shared" si="255"/>
        <v>#DIV/0!</v>
      </c>
      <c r="M679" s="189" t="e">
        <f t="shared" si="256"/>
        <v>#DIV/0!</v>
      </c>
      <c r="O679" s="27"/>
      <c r="P679" s="27"/>
      <c r="R679" s="27"/>
    </row>
    <row r="680" spans="1:18" s="27" customFormat="1" ht="25.5" x14ac:dyDescent="0.25">
      <c r="A680" s="273">
        <v>329</v>
      </c>
      <c r="B680" s="287"/>
      <c r="C680" s="288"/>
      <c r="D680" s="203" t="s">
        <v>74</v>
      </c>
      <c r="E680" s="204">
        <f>E681</f>
        <v>0</v>
      </c>
      <c r="F680" s="204">
        <f t="shared" ref="F680:K680" si="260">F681</f>
        <v>0</v>
      </c>
      <c r="G680" s="204">
        <f t="shared" si="260"/>
        <v>0</v>
      </c>
      <c r="H680" s="204">
        <f t="shared" si="260"/>
        <v>0</v>
      </c>
      <c r="I680" s="204"/>
      <c r="J680" s="204">
        <f t="shared" si="260"/>
        <v>0</v>
      </c>
      <c r="K680" s="204">
        <f t="shared" si="260"/>
        <v>0</v>
      </c>
      <c r="L680" s="189" t="e">
        <f t="shared" si="255"/>
        <v>#DIV/0!</v>
      </c>
      <c r="M680" s="189" t="e">
        <f t="shared" si="256"/>
        <v>#DIV/0!</v>
      </c>
      <c r="O680"/>
      <c r="P680"/>
      <c r="R680"/>
    </row>
    <row r="681" spans="1:18" ht="25.5" x14ac:dyDescent="0.25">
      <c r="A681" s="270">
        <v>3299</v>
      </c>
      <c r="B681" s="271"/>
      <c r="C681" s="272"/>
      <c r="D681" s="211" t="s">
        <v>74</v>
      </c>
      <c r="E681" s="113"/>
      <c r="F681" s="113"/>
      <c r="G681" s="113"/>
      <c r="H681" s="113"/>
      <c r="I681" s="113"/>
      <c r="J681" s="113"/>
      <c r="K681" s="113"/>
      <c r="L681" s="189" t="e">
        <f t="shared" si="255"/>
        <v>#DIV/0!</v>
      </c>
      <c r="M681" s="189" t="e">
        <f t="shared" si="256"/>
        <v>#DIV/0!</v>
      </c>
      <c r="O681" s="27"/>
      <c r="P681" s="27"/>
      <c r="R681" s="27"/>
    </row>
    <row r="682" spans="1:18" s="27" customFormat="1" ht="25.5" x14ac:dyDescent="0.25">
      <c r="A682" s="289" t="s">
        <v>195</v>
      </c>
      <c r="B682" s="290"/>
      <c r="C682" s="291"/>
      <c r="D682" s="199" t="s">
        <v>196</v>
      </c>
      <c r="E682" s="200">
        <f t="shared" ref="E682:K686" si="261">E683</f>
        <v>0</v>
      </c>
      <c r="F682" s="200">
        <f t="shared" si="261"/>
        <v>0</v>
      </c>
      <c r="G682" s="200">
        <f t="shared" si="261"/>
        <v>0</v>
      </c>
      <c r="H682" s="200">
        <f t="shared" si="261"/>
        <v>0</v>
      </c>
      <c r="I682" s="200"/>
      <c r="J682" s="200">
        <f t="shared" si="261"/>
        <v>0</v>
      </c>
      <c r="K682" s="200">
        <f t="shared" si="261"/>
        <v>0</v>
      </c>
      <c r="L682" s="189" t="e">
        <f t="shared" si="255"/>
        <v>#DIV/0!</v>
      </c>
      <c r="M682" s="189" t="e">
        <f t="shared" si="256"/>
        <v>#DIV/0!</v>
      </c>
      <c r="O682"/>
      <c r="P682"/>
      <c r="R682"/>
    </row>
    <row r="683" spans="1:18" s="27" customFormat="1" x14ac:dyDescent="0.25">
      <c r="A683" s="292" t="s">
        <v>178</v>
      </c>
      <c r="B683" s="293"/>
      <c r="C683" s="294"/>
      <c r="D683" s="201" t="s">
        <v>179</v>
      </c>
      <c r="E683" s="202">
        <f t="shared" si="261"/>
        <v>0</v>
      </c>
      <c r="F683" s="202">
        <f t="shared" si="261"/>
        <v>0</v>
      </c>
      <c r="G683" s="202">
        <f t="shared" si="261"/>
        <v>0</v>
      </c>
      <c r="H683" s="202">
        <f t="shared" si="261"/>
        <v>0</v>
      </c>
      <c r="I683" s="202"/>
      <c r="J683" s="202">
        <f t="shared" si="261"/>
        <v>0</v>
      </c>
      <c r="K683" s="202">
        <f t="shared" si="261"/>
        <v>0</v>
      </c>
      <c r="L683" s="189" t="e">
        <f t="shared" si="255"/>
        <v>#DIV/0!</v>
      </c>
      <c r="M683" s="189" t="e">
        <f t="shared" si="256"/>
        <v>#DIV/0!</v>
      </c>
    </row>
    <row r="684" spans="1:18" s="27" customFormat="1" x14ac:dyDescent="0.25">
      <c r="A684" s="295">
        <v>3</v>
      </c>
      <c r="B684" s="296"/>
      <c r="C684" s="297"/>
      <c r="D684" s="203" t="s">
        <v>14</v>
      </c>
      <c r="E684" s="204">
        <f t="shared" si="261"/>
        <v>0</v>
      </c>
      <c r="F684" s="204">
        <f t="shared" si="261"/>
        <v>0</v>
      </c>
      <c r="G684" s="204">
        <f t="shared" si="261"/>
        <v>0</v>
      </c>
      <c r="H684" s="204">
        <f t="shared" si="261"/>
        <v>0</v>
      </c>
      <c r="I684" s="204"/>
      <c r="J684" s="204">
        <f t="shared" si="261"/>
        <v>0</v>
      </c>
      <c r="K684" s="204">
        <f t="shared" si="261"/>
        <v>0</v>
      </c>
      <c r="L684" s="189" t="e">
        <f t="shared" si="255"/>
        <v>#DIV/0!</v>
      </c>
      <c r="M684" s="189" t="e">
        <f t="shared" si="256"/>
        <v>#DIV/0!</v>
      </c>
    </row>
    <row r="685" spans="1:18" s="27" customFormat="1" x14ac:dyDescent="0.25">
      <c r="A685" s="273">
        <v>32</v>
      </c>
      <c r="B685" s="287"/>
      <c r="C685" s="288"/>
      <c r="D685" s="203" t="s">
        <v>25</v>
      </c>
      <c r="E685" s="204">
        <f t="shared" si="261"/>
        <v>0</v>
      </c>
      <c r="F685" s="204">
        <f t="shared" si="261"/>
        <v>0</v>
      </c>
      <c r="G685" s="204">
        <f t="shared" si="261"/>
        <v>0</v>
      </c>
      <c r="H685" s="204">
        <f t="shared" si="261"/>
        <v>0</v>
      </c>
      <c r="I685" s="204"/>
      <c r="J685" s="204">
        <f t="shared" si="261"/>
        <v>0</v>
      </c>
      <c r="K685" s="204">
        <f t="shared" si="261"/>
        <v>0</v>
      </c>
      <c r="L685" s="189" t="e">
        <f t="shared" si="255"/>
        <v>#DIV/0!</v>
      </c>
      <c r="M685" s="189" t="e">
        <f t="shared" si="256"/>
        <v>#DIV/0!</v>
      </c>
    </row>
    <row r="686" spans="1:18" s="27" customFormat="1" ht="25.5" x14ac:dyDescent="0.25">
      <c r="A686" s="273">
        <v>329</v>
      </c>
      <c r="B686" s="287"/>
      <c r="C686" s="288"/>
      <c r="D686" s="203" t="s">
        <v>74</v>
      </c>
      <c r="E686" s="204">
        <f t="shared" si="261"/>
        <v>0</v>
      </c>
      <c r="F686" s="204">
        <f t="shared" si="261"/>
        <v>0</v>
      </c>
      <c r="G686" s="204">
        <f t="shared" si="261"/>
        <v>0</v>
      </c>
      <c r="H686" s="204">
        <f t="shared" si="261"/>
        <v>0</v>
      </c>
      <c r="I686" s="204"/>
      <c r="J686" s="204">
        <f t="shared" si="261"/>
        <v>0</v>
      </c>
      <c r="K686" s="204">
        <f t="shared" si="261"/>
        <v>0</v>
      </c>
      <c r="L686" s="189" t="e">
        <f t="shared" si="255"/>
        <v>#DIV/0!</v>
      </c>
      <c r="M686" s="189" t="e">
        <f t="shared" si="256"/>
        <v>#DIV/0!</v>
      </c>
    </row>
    <row r="687" spans="1:18" ht="25.5" x14ac:dyDescent="0.25">
      <c r="A687" s="270">
        <v>3299</v>
      </c>
      <c r="B687" s="271"/>
      <c r="C687" s="272"/>
      <c r="D687" s="211" t="s">
        <v>74</v>
      </c>
      <c r="E687" s="113"/>
      <c r="F687" s="113"/>
      <c r="G687" s="113"/>
      <c r="H687" s="113"/>
      <c r="I687" s="113"/>
      <c r="J687" s="113"/>
      <c r="K687" s="113"/>
      <c r="L687" s="189" t="e">
        <f t="shared" si="255"/>
        <v>#DIV/0!</v>
      </c>
      <c r="M687" s="189" t="e">
        <f t="shared" si="256"/>
        <v>#DIV/0!</v>
      </c>
      <c r="O687" s="27"/>
      <c r="P687" s="27"/>
      <c r="R687" s="27"/>
    </row>
    <row r="688" spans="1:18" s="27" customFormat="1" x14ac:dyDescent="0.25">
      <c r="A688" s="289" t="s">
        <v>197</v>
      </c>
      <c r="B688" s="290"/>
      <c r="C688" s="291"/>
      <c r="D688" s="199" t="s">
        <v>168</v>
      </c>
      <c r="E688" s="200">
        <f>E689+E700+E709+E732+E717+E726+E741</f>
        <v>8000.86</v>
      </c>
      <c r="F688" s="200">
        <f>F689+F700+F709+F717+F726+F732+F741</f>
        <v>104450</v>
      </c>
      <c r="G688" s="200">
        <f>G689+G700+G709+G732+G717+G726+G741</f>
        <v>13862.897338907689</v>
      </c>
      <c r="H688" s="200">
        <f>H689+H700+H709+H732+H717+H726+H741</f>
        <v>7559</v>
      </c>
      <c r="I688" s="200">
        <f>I689+I700+I709+I732+I717+I726+I741</f>
        <v>10020.19</v>
      </c>
      <c r="J688" s="200">
        <f>J689+J700+J709+J732+J717+J726+J741</f>
        <v>0</v>
      </c>
      <c r="K688" s="200">
        <f>K689+K700+K709+K732+K717+K726+K741</f>
        <v>7970.89</v>
      </c>
      <c r="L688" s="189">
        <f t="shared" si="255"/>
        <v>99.625415267858713</v>
      </c>
      <c r="M688" s="189">
        <f t="shared" si="256"/>
        <v>79.548291998455127</v>
      </c>
      <c r="O688"/>
      <c r="P688"/>
      <c r="R688"/>
    </row>
    <row r="689" spans="1:18" s="27" customFormat="1" x14ac:dyDescent="0.25">
      <c r="A689" s="292" t="s">
        <v>366</v>
      </c>
      <c r="B689" s="293"/>
      <c r="C689" s="294"/>
      <c r="D689" s="201" t="s">
        <v>171</v>
      </c>
      <c r="E689" s="202">
        <f>E690</f>
        <v>219.5</v>
      </c>
      <c r="F689" s="202">
        <f t="shared" ref="F689:K690" si="262">F690</f>
        <v>4000</v>
      </c>
      <c r="G689" s="202">
        <f t="shared" si="262"/>
        <v>530.89123365850423</v>
      </c>
      <c r="H689" s="202">
        <f t="shared" si="262"/>
        <v>179</v>
      </c>
      <c r="I689" s="202">
        <f>I690</f>
        <v>130</v>
      </c>
      <c r="J689" s="202">
        <f t="shared" si="262"/>
        <v>0</v>
      </c>
      <c r="K689" s="202">
        <f t="shared" si="262"/>
        <v>0.84</v>
      </c>
      <c r="L689" s="189">
        <f t="shared" si="255"/>
        <v>0.38268792710706145</v>
      </c>
      <c r="M689" s="189">
        <f t="shared" si="256"/>
        <v>0.64615384615384608</v>
      </c>
    </row>
    <row r="690" spans="1:18" s="27" customFormat="1" ht="25.5" x14ac:dyDescent="0.25">
      <c r="A690" s="295">
        <v>4</v>
      </c>
      <c r="B690" s="296"/>
      <c r="C690" s="297"/>
      <c r="D690" s="203" t="s">
        <v>16</v>
      </c>
      <c r="E690" s="204">
        <f>E691</f>
        <v>219.5</v>
      </c>
      <c r="F690" s="204">
        <f t="shared" si="262"/>
        <v>4000</v>
      </c>
      <c r="G690" s="204">
        <f t="shared" si="262"/>
        <v>530.89123365850423</v>
      </c>
      <c r="H690" s="204">
        <f t="shared" si="262"/>
        <v>179</v>
      </c>
      <c r="I690" s="204">
        <f>I691</f>
        <v>130</v>
      </c>
      <c r="J690" s="204">
        <f t="shared" si="262"/>
        <v>0</v>
      </c>
      <c r="K690" s="204">
        <f t="shared" si="262"/>
        <v>0.84</v>
      </c>
      <c r="L690" s="189">
        <f t="shared" si="255"/>
        <v>0.38268792710706145</v>
      </c>
      <c r="M690" s="189">
        <f t="shared" si="256"/>
        <v>0.64615384615384608</v>
      </c>
    </row>
    <row r="691" spans="1:18" s="27" customFormat="1" ht="38.25" x14ac:dyDescent="0.25">
      <c r="A691" s="273">
        <v>42</v>
      </c>
      <c r="B691" s="287"/>
      <c r="C691" s="288"/>
      <c r="D691" s="203" t="s">
        <v>35</v>
      </c>
      <c r="E691" s="204">
        <f>E692+E698</f>
        <v>219.5</v>
      </c>
      <c r="F691" s="204">
        <f t="shared" ref="F691:K691" si="263">F692+F698</f>
        <v>4000</v>
      </c>
      <c r="G691" s="204">
        <f t="shared" si="263"/>
        <v>530.89123365850423</v>
      </c>
      <c r="H691" s="204">
        <f t="shared" si="263"/>
        <v>179</v>
      </c>
      <c r="I691" s="204">
        <f>I692+I698</f>
        <v>130</v>
      </c>
      <c r="J691" s="204">
        <f t="shared" si="263"/>
        <v>0</v>
      </c>
      <c r="K691" s="204">
        <f t="shared" si="263"/>
        <v>0.84</v>
      </c>
      <c r="L691" s="189">
        <f t="shared" si="255"/>
        <v>0.38268792710706145</v>
      </c>
      <c r="M691" s="189">
        <f t="shared" si="256"/>
        <v>0.64615384615384608</v>
      </c>
    </row>
    <row r="692" spans="1:18" s="27" customFormat="1" x14ac:dyDescent="0.25">
      <c r="A692" s="273">
        <v>422</v>
      </c>
      <c r="B692" s="287"/>
      <c r="C692" s="288"/>
      <c r="D692" s="203" t="s">
        <v>86</v>
      </c>
      <c r="E692" s="204">
        <f>E693+E694+E695+E696+E697</f>
        <v>178.24</v>
      </c>
      <c r="F692" s="204">
        <f t="shared" ref="F692:K692" si="264">F693+F694+F695+F696+F697</f>
        <v>4000</v>
      </c>
      <c r="G692" s="204">
        <f t="shared" si="264"/>
        <v>530.89123365850423</v>
      </c>
      <c r="H692" s="204">
        <f t="shared" si="264"/>
        <v>150</v>
      </c>
      <c r="I692" s="204">
        <f>I693+I694+I695+I696+I697</f>
        <v>100</v>
      </c>
      <c r="J692" s="204">
        <f t="shared" si="264"/>
        <v>0</v>
      </c>
      <c r="K692" s="204">
        <f t="shared" si="264"/>
        <v>0</v>
      </c>
      <c r="L692" s="189">
        <f t="shared" si="255"/>
        <v>0</v>
      </c>
      <c r="M692" s="189">
        <f t="shared" si="256"/>
        <v>0</v>
      </c>
    </row>
    <row r="693" spans="1:18" x14ac:dyDescent="0.25">
      <c r="A693" s="270">
        <v>4221</v>
      </c>
      <c r="B693" s="271"/>
      <c r="C693" s="272"/>
      <c r="D693" s="211" t="s">
        <v>87</v>
      </c>
      <c r="E693" s="113"/>
      <c r="F693" s="113">
        <v>4000</v>
      </c>
      <c r="G693" s="113">
        <f>F693/7.5345</f>
        <v>530.89123365850423</v>
      </c>
      <c r="H693" s="113">
        <v>100</v>
      </c>
      <c r="I693" s="113"/>
      <c r="J693" s="113"/>
      <c r="K693" s="113"/>
      <c r="L693" s="189" t="e">
        <f t="shared" si="255"/>
        <v>#DIV/0!</v>
      </c>
      <c r="M693" s="189" t="e">
        <f t="shared" si="256"/>
        <v>#DIV/0!</v>
      </c>
      <c r="O693" s="27"/>
      <c r="P693" s="27"/>
      <c r="R693" s="27"/>
    </row>
    <row r="694" spans="1:18" x14ac:dyDescent="0.25">
      <c r="A694" s="270">
        <v>4223</v>
      </c>
      <c r="B694" s="271"/>
      <c r="C694" s="272"/>
      <c r="D694" s="211" t="s">
        <v>198</v>
      </c>
      <c r="E694" s="113"/>
      <c r="F694" s="113"/>
      <c r="G694" s="113"/>
      <c r="H694" s="113"/>
      <c r="I694" s="113"/>
      <c r="J694" s="113"/>
      <c r="K694" s="113"/>
      <c r="L694" s="189" t="e">
        <f t="shared" si="255"/>
        <v>#DIV/0!</v>
      </c>
      <c r="M694" s="189" t="e">
        <f t="shared" si="256"/>
        <v>#DIV/0!</v>
      </c>
    </row>
    <row r="695" spans="1:18" x14ac:dyDescent="0.25">
      <c r="A695" s="270">
        <v>4225</v>
      </c>
      <c r="B695" s="271"/>
      <c r="C695" s="272"/>
      <c r="D695" s="211" t="s">
        <v>199</v>
      </c>
      <c r="E695" s="113"/>
      <c r="F695" s="113"/>
      <c r="G695" s="113"/>
      <c r="H695" s="113"/>
      <c r="I695" s="113"/>
      <c r="J695" s="113"/>
      <c r="K695" s="113"/>
      <c r="L695" s="189" t="e">
        <f t="shared" si="255"/>
        <v>#DIV/0!</v>
      </c>
      <c r="M695" s="189" t="e">
        <f t="shared" si="256"/>
        <v>#DIV/0!</v>
      </c>
    </row>
    <row r="696" spans="1:18" x14ac:dyDescent="0.25">
      <c r="A696" s="270">
        <v>4226</v>
      </c>
      <c r="B696" s="271"/>
      <c r="C696" s="272"/>
      <c r="D696" s="211" t="s">
        <v>187</v>
      </c>
      <c r="E696" s="113"/>
      <c r="F696" s="113"/>
      <c r="G696" s="113"/>
      <c r="H696" s="113"/>
      <c r="I696" s="113"/>
      <c r="J696" s="113"/>
      <c r="K696" s="113"/>
      <c r="L696" s="189" t="e">
        <f t="shared" si="255"/>
        <v>#DIV/0!</v>
      </c>
      <c r="M696" s="189" t="e">
        <f t="shared" si="256"/>
        <v>#DIV/0!</v>
      </c>
    </row>
    <row r="697" spans="1:18" ht="25.5" x14ac:dyDescent="0.25">
      <c r="A697" s="270">
        <v>4227</v>
      </c>
      <c r="B697" s="271"/>
      <c r="C697" s="272"/>
      <c r="D697" s="211" t="s">
        <v>200</v>
      </c>
      <c r="E697" s="113">
        <v>178.24</v>
      </c>
      <c r="F697" s="113"/>
      <c r="G697" s="113"/>
      <c r="H697" s="113">
        <v>50</v>
      </c>
      <c r="I697" s="113">
        <v>100</v>
      </c>
      <c r="J697" s="113"/>
      <c r="K697" s="113"/>
      <c r="L697" s="189">
        <f t="shared" si="255"/>
        <v>0</v>
      </c>
      <c r="M697" s="189">
        <f t="shared" si="256"/>
        <v>0</v>
      </c>
    </row>
    <row r="698" spans="1:18" s="27" customFormat="1" ht="25.5" x14ac:dyDescent="0.25">
      <c r="A698" s="273">
        <v>424</v>
      </c>
      <c r="B698" s="287"/>
      <c r="C698" s="288"/>
      <c r="D698" s="203" t="s">
        <v>201</v>
      </c>
      <c r="E698" s="204">
        <f>E699</f>
        <v>41.26</v>
      </c>
      <c r="F698" s="204">
        <f t="shared" ref="F698:K698" si="265">F699</f>
        <v>0</v>
      </c>
      <c r="G698" s="204">
        <f t="shared" si="265"/>
        <v>0</v>
      </c>
      <c r="H698" s="204">
        <f t="shared" si="265"/>
        <v>29</v>
      </c>
      <c r="I698" s="204">
        <f>I699</f>
        <v>30</v>
      </c>
      <c r="J698" s="204">
        <f t="shared" si="265"/>
        <v>0</v>
      </c>
      <c r="K698" s="204">
        <f t="shared" si="265"/>
        <v>0.84</v>
      </c>
      <c r="L698" s="189">
        <f t="shared" si="255"/>
        <v>2.035870092098885</v>
      </c>
      <c r="M698" s="189">
        <f t="shared" si="256"/>
        <v>2.8000000000000003</v>
      </c>
      <c r="O698"/>
      <c r="P698"/>
      <c r="R698"/>
    </row>
    <row r="699" spans="1:18" x14ac:dyDescent="0.25">
      <c r="A699" s="270">
        <v>4241</v>
      </c>
      <c r="B699" s="271"/>
      <c r="C699" s="272"/>
      <c r="D699" s="211" t="s">
        <v>202</v>
      </c>
      <c r="E699" s="113">
        <v>41.26</v>
      </c>
      <c r="F699" s="113"/>
      <c r="G699" s="113"/>
      <c r="H699" s="113">
        <v>29</v>
      </c>
      <c r="I699" s="113">
        <v>30</v>
      </c>
      <c r="J699" s="113"/>
      <c r="K699" s="113">
        <v>0.84</v>
      </c>
      <c r="L699" s="189">
        <f t="shared" si="255"/>
        <v>2.035870092098885</v>
      </c>
      <c r="M699" s="189">
        <f t="shared" si="256"/>
        <v>2.8000000000000003</v>
      </c>
      <c r="O699" s="27"/>
      <c r="P699" s="27"/>
      <c r="R699" s="27"/>
    </row>
    <row r="700" spans="1:18" s="27" customFormat="1" ht="38.25" x14ac:dyDescent="0.25">
      <c r="A700" s="292" t="s">
        <v>367</v>
      </c>
      <c r="B700" s="293"/>
      <c r="C700" s="294"/>
      <c r="D700" s="201" t="s">
        <v>173</v>
      </c>
      <c r="E700" s="202">
        <f t="shared" ref="E700:K703" si="266">E701</f>
        <v>1565.0600000000002</v>
      </c>
      <c r="F700" s="202">
        <f t="shared" si="266"/>
        <v>12150</v>
      </c>
      <c r="G700" s="202">
        <f t="shared" si="266"/>
        <v>1612.5821222377065</v>
      </c>
      <c r="H700" s="202">
        <f t="shared" si="266"/>
        <v>2000</v>
      </c>
      <c r="I700" s="202">
        <f t="shared" si="266"/>
        <v>1500</v>
      </c>
      <c r="J700" s="202">
        <f t="shared" si="266"/>
        <v>0</v>
      </c>
      <c r="K700" s="202">
        <f t="shared" si="266"/>
        <v>0</v>
      </c>
      <c r="L700" s="189">
        <f t="shared" si="255"/>
        <v>0</v>
      </c>
      <c r="M700" s="189">
        <f t="shared" si="256"/>
        <v>0</v>
      </c>
      <c r="O700"/>
      <c r="P700"/>
      <c r="R700"/>
    </row>
    <row r="701" spans="1:18" s="27" customFormat="1" ht="25.5" x14ac:dyDescent="0.25">
      <c r="A701" s="295">
        <v>4</v>
      </c>
      <c r="B701" s="296"/>
      <c r="C701" s="297"/>
      <c r="D701" s="203" t="s">
        <v>16</v>
      </c>
      <c r="E701" s="204">
        <f t="shared" si="266"/>
        <v>1565.0600000000002</v>
      </c>
      <c r="F701" s="204">
        <f t="shared" si="266"/>
        <v>12150</v>
      </c>
      <c r="G701" s="204">
        <f t="shared" si="266"/>
        <v>1612.5821222377065</v>
      </c>
      <c r="H701" s="204">
        <f t="shared" si="266"/>
        <v>2000</v>
      </c>
      <c r="I701" s="204">
        <f>I702+I707</f>
        <v>1500</v>
      </c>
      <c r="J701" s="204">
        <f>J702+J707</f>
        <v>0</v>
      </c>
      <c r="K701" s="204">
        <f>K702+K707</f>
        <v>0</v>
      </c>
      <c r="L701" s="189">
        <f t="shared" si="255"/>
        <v>0</v>
      </c>
      <c r="M701" s="189">
        <f t="shared" si="256"/>
        <v>0</v>
      </c>
    </row>
    <row r="702" spans="1:18" s="27" customFormat="1" ht="38.25" x14ac:dyDescent="0.25">
      <c r="A702" s="273">
        <v>42</v>
      </c>
      <c r="B702" s="287"/>
      <c r="C702" s="288"/>
      <c r="D702" s="203" t="s">
        <v>35</v>
      </c>
      <c r="E702" s="204">
        <f t="shared" si="266"/>
        <v>1565.0600000000002</v>
      </c>
      <c r="F702" s="204">
        <f>F703+F707</f>
        <v>12150</v>
      </c>
      <c r="G702" s="204">
        <f>G703+G707</f>
        <v>1612.5821222377065</v>
      </c>
      <c r="H702" s="204">
        <f t="shared" si="266"/>
        <v>2000</v>
      </c>
      <c r="I702" s="204">
        <f t="shared" si="266"/>
        <v>0</v>
      </c>
      <c r="J702" s="204">
        <f t="shared" si="266"/>
        <v>0</v>
      </c>
      <c r="K702" s="204">
        <f t="shared" si="266"/>
        <v>0</v>
      </c>
      <c r="L702" s="189">
        <f t="shared" si="255"/>
        <v>0</v>
      </c>
      <c r="M702" s="189" t="e">
        <f t="shared" si="256"/>
        <v>#DIV/0!</v>
      </c>
    </row>
    <row r="703" spans="1:18" s="27" customFormat="1" x14ac:dyDescent="0.25">
      <c r="A703" s="273">
        <v>422</v>
      </c>
      <c r="B703" s="287"/>
      <c r="C703" s="288"/>
      <c r="D703" s="203" t="s">
        <v>86</v>
      </c>
      <c r="E703" s="204">
        <f>E704+E705+E706</f>
        <v>1565.0600000000002</v>
      </c>
      <c r="F703" s="204">
        <f>F704+F706</f>
        <v>11650</v>
      </c>
      <c r="G703" s="204">
        <f>G704+G706</f>
        <v>1546.2207180303935</v>
      </c>
      <c r="H703" s="204">
        <f t="shared" si="266"/>
        <v>2000</v>
      </c>
      <c r="I703" s="204">
        <f>I704+I706</f>
        <v>0</v>
      </c>
      <c r="J703" s="204">
        <f t="shared" ref="J703:K703" si="267">J704+J706</f>
        <v>0</v>
      </c>
      <c r="K703" s="204">
        <f t="shared" si="267"/>
        <v>0</v>
      </c>
      <c r="L703" s="189">
        <f t="shared" si="255"/>
        <v>0</v>
      </c>
      <c r="M703" s="189" t="e">
        <f t="shared" si="256"/>
        <v>#DIV/0!</v>
      </c>
    </row>
    <row r="704" spans="1:18" x14ac:dyDescent="0.25">
      <c r="A704" s="270">
        <v>4221</v>
      </c>
      <c r="B704" s="271"/>
      <c r="C704" s="272"/>
      <c r="D704" s="211" t="s">
        <v>87</v>
      </c>
      <c r="E704" s="113"/>
      <c r="F704" s="113">
        <v>5000</v>
      </c>
      <c r="G704" s="113">
        <f>F704/7.5345</f>
        <v>663.61404207313024</v>
      </c>
      <c r="H704" s="113">
        <v>2000</v>
      </c>
      <c r="I704" s="113">
        <v>0</v>
      </c>
      <c r="J704" s="113"/>
      <c r="K704" s="113"/>
      <c r="L704" s="189" t="e">
        <f t="shared" si="255"/>
        <v>#DIV/0!</v>
      </c>
      <c r="M704" s="189" t="e">
        <f t="shared" si="256"/>
        <v>#DIV/0!</v>
      </c>
      <c r="O704" s="27"/>
      <c r="P704" s="27"/>
      <c r="R704" s="27"/>
    </row>
    <row r="705" spans="1:18" x14ac:dyDescent="0.25">
      <c r="A705" s="270">
        <v>4223</v>
      </c>
      <c r="B705" s="271"/>
      <c r="C705" s="272"/>
      <c r="D705" s="211" t="s">
        <v>198</v>
      </c>
      <c r="E705" s="113">
        <v>198.16</v>
      </c>
      <c r="F705" s="113"/>
      <c r="G705" s="113"/>
      <c r="H705" s="113"/>
      <c r="I705" s="113"/>
      <c r="J705" s="113"/>
      <c r="K705" s="113"/>
      <c r="L705" s="189">
        <f t="shared" si="255"/>
        <v>0</v>
      </c>
      <c r="M705" s="189" t="e">
        <f t="shared" si="256"/>
        <v>#DIV/0!</v>
      </c>
      <c r="O705" s="27"/>
      <c r="P705" s="27"/>
      <c r="R705" s="27"/>
    </row>
    <row r="706" spans="1:18" ht="25.5" x14ac:dyDescent="0.25">
      <c r="A706" s="270">
        <v>4227</v>
      </c>
      <c r="B706" s="271"/>
      <c r="C706" s="272"/>
      <c r="D706" s="211" t="s">
        <v>200</v>
      </c>
      <c r="E706" s="113">
        <v>1366.9</v>
      </c>
      <c r="F706" s="113">
        <v>6650</v>
      </c>
      <c r="G706" s="113">
        <f>F706/7.5345</f>
        <v>882.60667595726318</v>
      </c>
      <c r="H706" s="113"/>
      <c r="I706" s="113">
        <v>0</v>
      </c>
      <c r="J706" s="113"/>
      <c r="K706" s="113"/>
      <c r="L706" s="189">
        <f t="shared" si="255"/>
        <v>0</v>
      </c>
      <c r="M706" s="189" t="e">
        <f t="shared" si="256"/>
        <v>#DIV/0!</v>
      </c>
    </row>
    <row r="707" spans="1:18" ht="25.5" x14ac:dyDescent="0.25">
      <c r="A707" s="273">
        <v>424</v>
      </c>
      <c r="B707" s="287"/>
      <c r="C707" s="288"/>
      <c r="D707" s="203" t="s">
        <v>201</v>
      </c>
      <c r="E707" s="204"/>
      <c r="F707" s="204">
        <f>F708</f>
        <v>500</v>
      </c>
      <c r="G707" s="204">
        <f>G708</f>
        <v>66.361404207313029</v>
      </c>
      <c r="H707" s="204"/>
      <c r="I707" s="204">
        <f>I708</f>
        <v>1500</v>
      </c>
      <c r="J707" s="204">
        <v>0</v>
      </c>
      <c r="K707" s="204">
        <v>0</v>
      </c>
      <c r="L707" s="189" t="e">
        <f t="shared" si="255"/>
        <v>#DIV/0!</v>
      </c>
      <c r="M707" s="189">
        <f t="shared" si="256"/>
        <v>0</v>
      </c>
    </row>
    <row r="708" spans="1:18" x14ac:dyDescent="0.25">
      <c r="A708" s="208">
        <v>4241</v>
      </c>
      <c r="B708" s="209"/>
      <c r="C708" s="210"/>
      <c r="D708" s="211" t="s">
        <v>202</v>
      </c>
      <c r="E708" s="113"/>
      <c r="F708" s="113">
        <v>500</v>
      </c>
      <c r="G708" s="113">
        <f>F708/7.5345</f>
        <v>66.361404207313029</v>
      </c>
      <c r="H708" s="113"/>
      <c r="I708" s="113">
        <v>1500</v>
      </c>
      <c r="J708" s="113"/>
      <c r="K708" s="113"/>
      <c r="L708" s="189" t="e">
        <f t="shared" si="255"/>
        <v>#DIV/0!</v>
      </c>
      <c r="M708" s="189">
        <f t="shared" si="256"/>
        <v>0</v>
      </c>
    </row>
    <row r="709" spans="1:18" s="27" customFormat="1" x14ac:dyDescent="0.25">
      <c r="A709" s="292" t="s">
        <v>368</v>
      </c>
      <c r="B709" s="293"/>
      <c r="C709" s="294"/>
      <c r="D709" s="201" t="s">
        <v>179</v>
      </c>
      <c r="E709" s="202">
        <f t="shared" ref="E709:K715" si="268">E710</f>
        <v>963</v>
      </c>
      <c r="F709" s="202">
        <f t="shared" si="268"/>
        <v>41000</v>
      </c>
      <c r="G709" s="202">
        <f t="shared" si="268"/>
        <v>5441.6351449996673</v>
      </c>
      <c r="H709" s="202">
        <f t="shared" si="268"/>
        <v>797</v>
      </c>
      <c r="I709" s="202">
        <f>I710</f>
        <v>2000</v>
      </c>
      <c r="J709" s="202">
        <f>J710</f>
        <v>0</v>
      </c>
      <c r="K709" s="202">
        <f t="shared" si="268"/>
        <v>1105</v>
      </c>
      <c r="L709" s="189">
        <f t="shared" si="255"/>
        <v>114.74558670820355</v>
      </c>
      <c r="M709" s="189">
        <f t="shared" si="256"/>
        <v>55.25</v>
      </c>
      <c r="O709"/>
      <c r="P709"/>
      <c r="R709"/>
    </row>
    <row r="710" spans="1:18" s="27" customFormat="1" ht="25.5" x14ac:dyDescent="0.25">
      <c r="A710" s="295">
        <v>4</v>
      </c>
      <c r="B710" s="296"/>
      <c r="C710" s="297"/>
      <c r="D710" s="203" t="s">
        <v>16</v>
      </c>
      <c r="E710" s="204">
        <f t="shared" si="268"/>
        <v>963</v>
      </c>
      <c r="F710" s="204">
        <f t="shared" si="268"/>
        <v>41000</v>
      </c>
      <c r="G710" s="204">
        <f t="shared" si="268"/>
        <v>5441.6351449996673</v>
      </c>
      <c r="H710" s="204">
        <f t="shared" si="268"/>
        <v>797</v>
      </c>
      <c r="I710" s="204">
        <f>I711</f>
        <v>2000</v>
      </c>
      <c r="J710" s="204">
        <f t="shared" si="268"/>
        <v>0</v>
      </c>
      <c r="K710" s="204">
        <f t="shared" si="268"/>
        <v>1105</v>
      </c>
      <c r="L710" s="189">
        <f t="shared" si="255"/>
        <v>114.74558670820355</v>
      </c>
      <c r="M710" s="189">
        <f t="shared" si="256"/>
        <v>55.25</v>
      </c>
    </row>
    <row r="711" spans="1:18" s="27" customFormat="1" ht="38.25" x14ac:dyDescent="0.25">
      <c r="A711" s="273">
        <v>42</v>
      </c>
      <c r="B711" s="287"/>
      <c r="C711" s="288"/>
      <c r="D711" s="203" t="s">
        <v>35</v>
      </c>
      <c r="E711" s="204">
        <f>E715</f>
        <v>963</v>
      </c>
      <c r="F711" s="204">
        <f>F715+F712</f>
        <v>41000</v>
      </c>
      <c r="G711" s="204">
        <f>G715+G712</f>
        <v>5441.6351449996673</v>
      </c>
      <c r="H711" s="204">
        <f>H715</f>
        <v>797</v>
      </c>
      <c r="I711" s="204">
        <f>I712+I715</f>
        <v>2000</v>
      </c>
      <c r="J711" s="204">
        <f>J712+J715</f>
        <v>0</v>
      </c>
      <c r="K711" s="204">
        <f>K712+K715</f>
        <v>1105</v>
      </c>
      <c r="L711" s="189">
        <f t="shared" si="255"/>
        <v>114.74558670820355</v>
      </c>
      <c r="M711" s="189">
        <f t="shared" si="256"/>
        <v>55.25</v>
      </c>
    </row>
    <row r="712" spans="1:18" s="27" customFormat="1" x14ac:dyDescent="0.25">
      <c r="A712" s="273">
        <v>422</v>
      </c>
      <c r="B712" s="276"/>
      <c r="C712" s="277"/>
      <c r="D712" s="203" t="s">
        <v>86</v>
      </c>
      <c r="E712" s="204"/>
      <c r="F712" s="204">
        <f>SUM(F713:F714)</f>
        <v>35000</v>
      </c>
      <c r="G712" s="204">
        <f>G713+G714</f>
        <v>4645.2982945119111</v>
      </c>
      <c r="H712" s="204"/>
      <c r="I712" s="204">
        <f>I713+I714</f>
        <v>0</v>
      </c>
      <c r="J712" s="204">
        <f t="shared" ref="J712:K712" si="269">J713+J714</f>
        <v>0</v>
      </c>
      <c r="K712" s="204">
        <f t="shared" si="269"/>
        <v>0</v>
      </c>
      <c r="L712" s="189" t="e">
        <f t="shared" si="255"/>
        <v>#DIV/0!</v>
      </c>
      <c r="M712" s="189" t="e">
        <f t="shared" si="256"/>
        <v>#DIV/0!</v>
      </c>
    </row>
    <row r="713" spans="1:18" s="27" customFormat="1" x14ac:dyDescent="0.25">
      <c r="A713" s="270">
        <v>4221</v>
      </c>
      <c r="B713" s="276"/>
      <c r="C713" s="277"/>
      <c r="D713" s="211" t="s">
        <v>87</v>
      </c>
      <c r="E713" s="204"/>
      <c r="F713" s="113">
        <v>20000</v>
      </c>
      <c r="G713" s="113">
        <f>F713/7.5345</f>
        <v>2654.4561682925209</v>
      </c>
      <c r="H713" s="204"/>
      <c r="I713" s="217"/>
      <c r="J713" s="217"/>
      <c r="K713" s="217"/>
      <c r="L713" s="189" t="e">
        <f t="shared" si="255"/>
        <v>#DIV/0!</v>
      </c>
      <c r="M713" s="189" t="e">
        <f t="shared" si="256"/>
        <v>#DIV/0!</v>
      </c>
    </row>
    <row r="714" spans="1:18" s="27" customFormat="1" ht="25.5" x14ac:dyDescent="0.25">
      <c r="A714" s="270">
        <v>4227</v>
      </c>
      <c r="B714" s="276"/>
      <c r="C714" s="277"/>
      <c r="D714" s="211" t="s">
        <v>200</v>
      </c>
      <c r="E714" s="204"/>
      <c r="F714" s="113">
        <v>15000</v>
      </c>
      <c r="G714" s="113">
        <f>F714/7.5345</f>
        <v>1990.8421262193906</v>
      </c>
      <c r="H714" s="204"/>
      <c r="I714" s="217">
        <v>0</v>
      </c>
      <c r="J714" s="217"/>
      <c r="K714" s="217"/>
      <c r="L714" s="189" t="e">
        <f t="shared" si="255"/>
        <v>#DIV/0!</v>
      </c>
      <c r="M714" s="189" t="e">
        <f t="shared" si="256"/>
        <v>#DIV/0!</v>
      </c>
    </row>
    <row r="715" spans="1:18" s="27" customFormat="1" ht="25.5" x14ac:dyDescent="0.25">
      <c r="A715" s="273">
        <v>424</v>
      </c>
      <c r="B715" s="287"/>
      <c r="C715" s="288"/>
      <c r="D715" s="203" t="s">
        <v>201</v>
      </c>
      <c r="E715" s="204">
        <f t="shared" si="268"/>
        <v>963</v>
      </c>
      <c r="F715" s="204">
        <f t="shared" si="268"/>
        <v>6000</v>
      </c>
      <c r="G715" s="204">
        <f t="shared" si="268"/>
        <v>796.33685048775624</v>
      </c>
      <c r="H715" s="204">
        <f t="shared" si="268"/>
        <v>797</v>
      </c>
      <c r="I715" s="204">
        <f t="shared" si="268"/>
        <v>2000</v>
      </c>
      <c r="J715" s="204">
        <f t="shared" si="268"/>
        <v>0</v>
      </c>
      <c r="K715" s="204">
        <f t="shared" si="268"/>
        <v>1105</v>
      </c>
      <c r="L715" s="189">
        <f t="shared" si="255"/>
        <v>114.74558670820355</v>
      </c>
      <c r="M715" s="189">
        <f t="shared" si="256"/>
        <v>55.25</v>
      </c>
    </row>
    <row r="716" spans="1:18" x14ac:dyDescent="0.25">
      <c r="A716" s="270">
        <v>4241</v>
      </c>
      <c r="B716" s="271"/>
      <c r="C716" s="272"/>
      <c r="D716" s="211" t="s">
        <v>202</v>
      </c>
      <c r="E716" s="113">
        <v>963</v>
      </c>
      <c r="F716" s="113">
        <v>6000</v>
      </c>
      <c r="G716" s="113">
        <f>F716/7.5345</f>
        <v>796.33685048775624</v>
      </c>
      <c r="H716" s="113">
        <v>797</v>
      </c>
      <c r="I716" s="113">
        <v>2000</v>
      </c>
      <c r="J716" s="113"/>
      <c r="K716" s="113">
        <v>1105</v>
      </c>
      <c r="L716" s="189">
        <f t="shared" si="255"/>
        <v>114.74558670820355</v>
      </c>
      <c r="M716" s="189">
        <f t="shared" si="256"/>
        <v>55.25</v>
      </c>
      <c r="O716" s="27"/>
      <c r="P716" s="27"/>
      <c r="R716" s="27"/>
    </row>
    <row r="717" spans="1:18" ht="25.5" customHeight="1" x14ac:dyDescent="0.25">
      <c r="A717" s="292" t="s">
        <v>369</v>
      </c>
      <c r="B717" s="293"/>
      <c r="C717" s="294"/>
      <c r="D717" s="201" t="s">
        <v>175</v>
      </c>
      <c r="E717" s="202">
        <f>E718</f>
        <v>884.53</v>
      </c>
      <c r="F717" s="202">
        <f t="shared" ref="F717:K718" si="270">F718</f>
        <v>22300</v>
      </c>
      <c r="G717" s="202">
        <f t="shared" si="270"/>
        <v>2959.7186276461607</v>
      </c>
      <c r="H717" s="202">
        <f t="shared" si="270"/>
        <v>3318</v>
      </c>
      <c r="I717" s="202">
        <f t="shared" si="270"/>
        <v>0</v>
      </c>
      <c r="J717" s="202">
        <f t="shared" si="270"/>
        <v>0</v>
      </c>
      <c r="K717" s="202">
        <f t="shared" si="270"/>
        <v>1815.54</v>
      </c>
      <c r="L717" s="189">
        <f t="shared" si="255"/>
        <v>205.25476806891794</v>
      </c>
      <c r="M717" s="189" t="e">
        <f t="shared" si="256"/>
        <v>#DIV/0!</v>
      </c>
    </row>
    <row r="718" spans="1:18" ht="25.5" x14ac:dyDescent="0.25">
      <c r="A718" s="295">
        <v>4</v>
      </c>
      <c r="B718" s="296"/>
      <c r="C718" s="297"/>
      <c r="D718" s="203" t="s">
        <v>16</v>
      </c>
      <c r="E718" s="204">
        <f t="shared" ref="E718" si="271">E719</f>
        <v>884.53</v>
      </c>
      <c r="F718" s="204">
        <f t="shared" si="270"/>
        <v>22300</v>
      </c>
      <c r="G718" s="204">
        <f t="shared" si="270"/>
        <v>2959.7186276461607</v>
      </c>
      <c r="H718" s="204">
        <f t="shared" si="270"/>
        <v>3318</v>
      </c>
      <c r="I718" s="204">
        <f t="shared" si="270"/>
        <v>0</v>
      </c>
      <c r="J718" s="204">
        <f t="shared" si="270"/>
        <v>0</v>
      </c>
      <c r="K718" s="204">
        <f t="shared" si="270"/>
        <v>1815.54</v>
      </c>
      <c r="L718" s="189">
        <f t="shared" si="255"/>
        <v>205.25476806891794</v>
      </c>
      <c r="M718" s="189" t="e">
        <f t="shared" si="256"/>
        <v>#DIV/0!</v>
      </c>
    </row>
    <row r="719" spans="1:18" ht="38.25" x14ac:dyDescent="0.25">
      <c r="A719" s="273">
        <v>42</v>
      </c>
      <c r="B719" s="287"/>
      <c r="C719" s="288"/>
      <c r="D719" s="203" t="s">
        <v>35</v>
      </c>
      <c r="E719" s="204">
        <f t="shared" ref="E719:K719" si="272">E720+E724</f>
        <v>884.53</v>
      </c>
      <c r="F719" s="204">
        <f t="shared" si="272"/>
        <v>22300</v>
      </c>
      <c r="G719" s="204">
        <f t="shared" si="272"/>
        <v>2959.7186276461607</v>
      </c>
      <c r="H719" s="204">
        <f t="shared" si="272"/>
        <v>3318</v>
      </c>
      <c r="I719" s="204">
        <f t="shared" si="272"/>
        <v>0</v>
      </c>
      <c r="J719" s="204">
        <f t="shared" si="272"/>
        <v>0</v>
      </c>
      <c r="K719" s="204">
        <f t="shared" si="272"/>
        <v>1815.54</v>
      </c>
      <c r="L719" s="189">
        <f t="shared" si="255"/>
        <v>205.25476806891794</v>
      </c>
      <c r="M719" s="189" t="e">
        <f t="shared" si="256"/>
        <v>#DIV/0!</v>
      </c>
    </row>
    <row r="720" spans="1:18" x14ac:dyDescent="0.25">
      <c r="A720" s="273">
        <v>422</v>
      </c>
      <c r="B720" s="276"/>
      <c r="C720" s="277"/>
      <c r="D720" s="203" t="s">
        <v>86</v>
      </c>
      <c r="E720" s="204">
        <f>E721+E723+E722</f>
        <v>884.53</v>
      </c>
      <c r="F720" s="204">
        <f t="shared" ref="F720:K720" si="273">F721+F723</f>
        <v>22300</v>
      </c>
      <c r="G720" s="204">
        <f t="shared" si="273"/>
        <v>2959.7186276461607</v>
      </c>
      <c r="H720" s="204">
        <f t="shared" si="273"/>
        <v>3318</v>
      </c>
      <c r="I720" s="204">
        <f t="shared" si="273"/>
        <v>0</v>
      </c>
      <c r="J720" s="204">
        <f t="shared" si="273"/>
        <v>0</v>
      </c>
      <c r="K720" s="204">
        <f t="shared" si="273"/>
        <v>1815.54</v>
      </c>
      <c r="L720" s="189">
        <f t="shared" si="255"/>
        <v>205.25476806891794</v>
      </c>
      <c r="M720" s="189" t="e">
        <f t="shared" si="256"/>
        <v>#DIV/0!</v>
      </c>
    </row>
    <row r="721" spans="1:18" x14ac:dyDescent="0.25">
      <c r="A721" s="270">
        <v>4221</v>
      </c>
      <c r="B721" s="276"/>
      <c r="C721" s="277"/>
      <c r="D721" s="211" t="s">
        <v>87</v>
      </c>
      <c r="E721" s="113"/>
      <c r="F721" s="113"/>
      <c r="G721" s="113"/>
      <c r="H721" s="113"/>
      <c r="I721" s="113">
        <v>0</v>
      </c>
      <c r="J721" s="113">
        <v>0</v>
      </c>
      <c r="K721" s="113">
        <v>386.06</v>
      </c>
      <c r="L721" s="189" t="e">
        <f t="shared" si="255"/>
        <v>#DIV/0!</v>
      </c>
      <c r="M721" s="189" t="e">
        <f t="shared" si="256"/>
        <v>#DIV/0!</v>
      </c>
    </row>
    <row r="722" spans="1:18" x14ac:dyDescent="0.25">
      <c r="A722" s="270">
        <v>4223</v>
      </c>
      <c r="B722" s="276"/>
      <c r="C722" s="277"/>
      <c r="D722" s="211" t="s">
        <v>198</v>
      </c>
      <c r="E722" s="113">
        <v>356.68</v>
      </c>
      <c r="F722" s="113"/>
      <c r="G722" s="113"/>
      <c r="H722" s="113"/>
      <c r="I722" s="113"/>
      <c r="J722" s="113"/>
      <c r="K722" s="113"/>
      <c r="L722" s="189">
        <f t="shared" si="255"/>
        <v>0</v>
      </c>
      <c r="M722" s="189" t="e">
        <f t="shared" si="256"/>
        <v>#DIV/0!</v>
      </c>
    </row>
    <row r="723" spans="1:18" ht="25.5" x14ac:dyDescent="0.25">
      <c r="A723" s="270">
        <v>4227</v>
      </c>
      <c r="B723" s="276"/>
      <c r="C723" s="277"/>
      <c r="D723" s="211" t="s">
        <v>200</v>
      </c>
      <c r="E723" s="113">
        <v>527.85</v>
      </c>
      <c r="F723" s="113">
        <v>22300</v>
      </c>
      <c r="G723" s="113">
        <f>F723/7.5345</f>
        <v>2959.7186276461607</v>
      </c>
      <c r="H723" s="113">
        <v>3318</v>
      </c>
      <c r="I723" s="113">
        <v>0</v>
      </c>
      <c r="J723" s="113"/>
      <c r="K723" s="113">
        <v>1429.48</v>
      </c>
      <c r="L723" s="189">
        <f t="shared" si="255"/>
        <v>270.8117836506583</v>
      </c>
      <c r="M723" s="189" t="e">
        <f t="shared" si="256"/>
        <v>#DIV/0!</v>
      </c>
    </row>
    <row r="724" spans="1:18" ht="25.5" x14ac:dyDescent="0.25">
      <c r="A724" s="273">
        <v>424</v>
      </c>
      <c r="B724" s="287"/>
      <c r="C724" s="288"/>
      <c r="D724" s="203" t="s">
        <v>201</v>
      </c>
      <c r="E724" s="204">
        <f t="shared" ref="E724:K724" si="274">E725</f>
        <v>0</v>
      </c>
      <c r="F724" s="204">
        <f t="shared" si="274"/>
        <v>0</v>
      </c>
      <c r="G724" s="204">
        <f t="shared" si="274"/>
        <v>0</v>
      </c>
      <c r="H724" s="204">
        <f t="shared" si="274"/>
        <v>0</v>
      </c>
      <c r="I724" s="204"/>
      <c r="J724" s="204">
        <f t="shared" si="274"/>
        <v>0</v>
      </c>
      <c r="K724" s="204">
        <f t="shared" si="274"/>
        <v>0</v>
      </c>
      <c r="L724" s="189" t="e">
        <f t="shared" si="255"/>
        <v>#DIV/0!</v>
      </c>
      <c r="M724" s="189" t="e">
        <f t="shared" si="256"/>
        <v>#DIV/0!</v>
      </c>
    </row>
    <row r="725" spans="1:18" x14ac:dyDescent="0.25">
      <c r="A725" s="270">
        <v>4241</v>
      </c>
      <c r="B725" s="271"/>
      <c r="C725" s="272"/>
      <c r="D725" s="211" t="s">
        <v>202</v>
      </c>
      <c r="E725" s="113"/>
      <c r="F725" s="113"/>
      <c r="G725" s="113"/>
      <c r="H725" s="113"/>
      <c r="I725" s="113"/>
      <c r="J725" s="113"/>
      <c r="K725" s="113"/>
      <c r="L725" s="189" t="e">
        <f t="shared" si="255"/>
        <v>#DIV/0!</v>
      </c>
      <c r="M725" s="189" t="e">
        <f t="shared" si="256"/>
        <v>#DIV/0!</v>
      </c>
    </row>
    <row r="726" spans="1:18" ht="38.25" x14ac:dyDescent="0.25">
      <c r="A726" s="292" t="s">
        <v>370</v>
      </c>
      <c r="B726" s="293"/>
      <c r="C726" s="294"/>
      <c r="D726" s="201" t="s">
        <v>221</v>
      </c>
      <c r="E726" s="202">
        <f>E727</f>
        <v>118.32</v>
      </c>
      <c r="F726" s="202">
        <f t="shared" ref="F726:K728" si="275">F727</f>
        <v>8000</v>
      </c>
      <c r="G726" s="202">
        <f t="shared" si="275"/>
        <v>1061.7824673170085</v>
      </c>
      <c r="H726" s="202">
        <f t="shared" si="275"/>
        <v>531</v>
      </c>
      <c r="I726" s="202">
        <f t="shared" si="275"/>
        <v>1604.13</v>
      </c>
      <c r="J726" s="202">
        <f t="shared" si="275"/>
        <v>0</v>
      </c>
      <c r="K726" s="202">
        <f t="shared" si="275"/>
        <v>1604.13</v>
      </c>
      <c r="L726" s="189">
        <f t="shared" si="255"/>
        <v>1355.7555780933064</v>
      </c>
      <c r="M726" s="189">
        <f t="shared" si="256"/>
        <v>100</v>
      </c>
    </row>
    <row r="727" spans="1:18" ht="25.5" x14ac:dyDescent="0.25">
      <c r="A727" s="295">
        <v>4</v>
      </c>
      <c r="B727" s="296"/>
      <c r="C727" s="297"/>
      <c r="D727" s="203" t="s">
        <v>16</v>
      </c>
      <c r="E727" s="204">
        <f t="shared" ref="E727:E728" si="276">E728</f>
        <v>118.32</v>
      </c>
      <c r="F727" s="204">
        <f t="shared" si="275"/>
        <v>8000</v>
      </c>
      <c r="G727" s="204">
        <f t="shared" si="275"/>
        <v>1061.7824673170085</v>
      </c>
      <c r="H727" s="204">
        <f t="shared" si="275"/>
        <v>531</v>
      </c>
      <c r="I727" s="204">
        <f>I728</f>
        <v>1604.13</v>
      </c>
      <c r="J727" s="204">
        <f t="shared" si="275"/>
        <v>0</v>
      </c>
      <c r="K727" s="204">
        <f t="shared" si="275"/>
        <v>1604.13</v>
      </c>
      <c r="L727" s="189">
        <f t="shared" si="255"/>
        <v>1355.7555780933064</v>
      </c>
      <c r="M727" s="189">
        <f t="shared" si="256"/>
        <v>100</v>
      </c>
    </row>
    <row r="728" spans="1:18" ht="38.25" x14ac:dyDescent="0.25">
      <c r="A728" s="273">
        <v>42</v>
      </c>
      <c r="B728" s="287"/>
      <c r="C728" s="288"/>
      <c r="D728" s="203" t="s">
        <v>35</v>
      </c>
      <c r="E728" s="204">
        <f t="shared" si="276"/>
        <v>118.32</v>
      </c>
      <c r="F728" s="204">
        <f t="shared" si="275"/>
        <v>8000</v>
      </c>
      <c r="G728" s="204">
        <f t="shared" si="275"/>
        <v>1061.7824673170085</v>
      </c>
      <c r="H728" s="204">
        <f t="shared" si="275"/>
        <v>531</v>
      </c>
      <c r="I728" s="204">
        <f>I729</f>
        <v>1604.13</v>
      </c>
      <c r="J728" s="204">
        <f t="shared" si="275"/>
        <v>0</v>
      </c>
      <c r="K728" s="204">
        <f t="shared" si="275"/>
        <v>1604.13</v>
      </c>
      <c r="L728" s="189">
        <f t="shared" si="255"/>
        <v>1355.7555780933064</v>
      </c>
      <c r="M728" s="189">
        <f t="shared" si="256"/>
        <v>100</v>
      </c>
    </row>
    <row r="729" spans="1:18" x14ac:dyDescent="0.25">
      <c r="A729" s="273">
        <v>422</v>
      </c>
      <c r="B729" s="276"/>
      <c r="C729" s="277"/>
      <c r="D729" s="203" t="s">
        <v>86</v>
      </c>
      <c r="E729" s="204">
        <f>E730+E731</f>
        <v>118.32</v>
      </c>
      <c r="F729" s="204">
        <f t="shared" ref="F729:J729" si="277">F730</f>
        <v>8000</v>
      </c>
      <c r="G729" s="204">
        <f t="shared" si="277"/>
        <v>1061.7824673170085</v>
      </c>
      <c r="H729" s="204">
        <f t="shared" si="277"/>
        <v>531</v>
      </c>
      <c r="I729" s="204">
        <f>I730</f>
        <v>1604.13</v>
      </c>
      <c r="J729" s="204">
        <f t="shared" si="277"/>
        <v>0</v>
      </c>
      <c r="K729" s="204">
        <f>K730+K731</f>
        <v>1604.13</v>
      </c>
      <c r="L729" s="189">
        <f t="shared" si="255"/>
        <v>1355.7555780933064</v>
      </c>
      <c r="M729" s="189">
        <f t="shared" si="256"/>
        <v>100</v>
      </c>
    </row>
    <row r="730" spans="1:18" x14ac:dyDescent="0.25">
      <c r="A730" s="270">
        <v>4221</v>
      </c>
      <c r="B730" s="276"/>
      <c r="C730" s="277"/>
      <c r="D730" s="211" t="s">
        <v>87</v>
      </c>
      <c r="E730" s="113"/>
      <c r="F730" s="113">
        <v>8000</v>
      </c>
      <c r="G730" s="113">
        <f>F730/7.5345</f>
        <v>1061.7824673170085</v>
      </c>
      <c r="H730" s="113">
        <v>531</v>
      </c>
      <c r="I730" s="113">
        <v>1604.13</v>
      </c>
      <c r="J730" s="113"/>
      <c r="K730" s="113"/>
      <c r="L730" s="189" t="e">
        <f t="shared" si="255"/>
        <v>#DIV/0!</v>
      </c>
      <c r="M730" s="189">
        <f t="shared" si="256"/>
        <v>0</v>
      </c>
    </row>
    <row r="731" spans="1:18" ht="25.5" x14ac:dyDescent="0.25">
      <c r="A731" s="270">
        <v>4227</v>
      </c>
      <c r="B731" s="276"/>
      <c r="C731" s="277"/>
      <c r="D731" s="211" t="s">
        <v>200</v>
      </c>
      <c r="E731" s="113">
        <v>118.32</v>
      </c>
      <c r="F731" s="113"/>
      <c r="G731" s="113"/>
      <c r="H731" s="113"/>
      <c r="I731" s="113"/>
      <c r="J731" s="113"/>
      <c r="K731" s="113">
        <v>1604.13</v>
      </c>
      <c r="L731" s="189">
        <f t="shared" si="255"/>
        <v>1355.7555780933064</v>
      </c>
      <c r="M731" s="189" t="e">
        <f t="shared" si="256"/>
        <v>#DIV/0!</v>
      </c>
    </row>
    <row r="732" spans="1:18" s="27" customFormat="1" x14ac:dyDescent="0.25">
      <c r="A732" s="292" t="s">
        <v>371</v>
      </c>
      <c r="B732" s="293"/>
      <c r="C732" s="294"/>
      <c r="D732" s="201" t="s">
        <v>181</v>
      </c>
      <c r="E732" s="202">
        <f t="shared" ref="E732:K734" si="278">E733</f>
        <v>4250.45</v>
      </c>
      <c r="F732" s="202">
        <f t="shared" si="278"/>
        <v>10500</v>
      </c>
      <c r="G732" s="202">
        <f t="shared" si="278"/>
        <v>1393.5894883535734</v>
      </c>
      <c r="H732" s="202">
        <f t="shared" si="278"/>
        <v>651</v>
      </c>
      <c r="I732" s="202">
        <f>I733</f>
        <v>4400</v>
      </c>
      <c r="J732" s="202">
        <f t="shared" si="278"/>
        <v>0</v>
      </c>
      <c r="K732" s="202">
        <f t="shared" si="278"/>
        <v>3059.32</v>
      </c>
      <c r="L732" s="189">
        <f t="shared" si="255"/>
        <v>71.976378971638297</v>
      </c>
      <c r="M732" s="189">
        <f t="shared" si="256"/>
        <v>69.53</v>
      </c>
      <c r="O732"/>
      <c r="P732"/>
      <c r="R732"/>
    </row>
    <row r="733" spans="1:18" s="27" customFormat="1" ht="25.5" x14ac:dyDescent="0.25">
      <c r="A733" s="295">
        <v>4</v>
      </c>
      <c r="B733" s="296"/>
      <c r="C733" s="297"/>
      <c r="D733" s="203" t="s">
        <v>16</v>
      </c>
      <c r="E733" s="204">
        <f t="shared" si="278"/>
        <v>4250.45</v>
      </c>
      <c r="F733" s="204">
        <f t="shared" si="278"/>
        <v>10500</v>
      </c>
      <c r="G733" s="204">
        <f t="shared" si="278"/>
        <v>1393.5894883535734</v>
      </c>
      <c r="H733" s="204">
        <f t="shared" si="278"/>
        <v>651</v>
      </c>
      <c r="I733" s="204">
        <f>I734</f>
        <v>4400</v>
      </c>
      <c r="J733" s="204">
        <f t="shared" si="278"/>
        <v>0</v>
      </c>
      <c r="K733" s="204">
        <f t="shared" si="278"/>
        <v>3059.32</v>
      </c>
      <c r="L733" s="189">
        <f t="shared" si="255"/>
        <v>71.976378971638297</v>
      </c>
      <c r="M733" s="189">
        <f t="shared" si="256"/>
        <v>69.53</v>
      </c>
    </row>
    <row r="734" spans="1:18" s="27" customFormat="1" ht="38.25" x14ac:dyDescent="0.25">
      <c r="A734" s="273">
        <v>42</v>
      </c>
      <c r="B734" s="287"/>
      <c r="C734" s="288"/>
      <c r="D734" s="203" t="s">
        <v>35</v>
      </c>
      <c r="E734" s="204">
        <f t="shared" si="278"/>
        <v>4250.45</v>
      </c>
      <c r="F734" s="204">
        <f t="shared" si="278"/>
        <v>10500</v>
      </c>
      <c r="G734" s="204">
        <f t="shared" si="278"/>
        <v>1393.5894883535734</v>
      </c>
      <c r="H734" s="204">
        <f t="shared" si="278"/>
        <v>651</v>
      </c>
      <c r="I734" s="204">
        <f>I735+I739</f>
        <v>4400</v>
      </c>
      <c r="J734" s="204">
        <f t="shared" si="278"/>
        <v>0</v>
      </c>
      <c r="K734" s="204">
        <f t="shared" si="278"/>
        <v>3059.32</v>
      </c>
      <c r="L734" s="189">
        <f t="shared" si="255"/>
        <v>71.976378971638297</v>
      </c>
      <c r="M734" s="189">
        <f t="shared" si="256"/>
        <v>69.53</v>
      </c>
    </row>
    <row r="735" spans="1:18" s="27" customFormat="1" x14ac:dyDescent="0.25">
      <c r="A735" s="273">
        <v>422</v>
      </c>
      <c r="B735" s="287"/>
      <c r="C735" s="288"/>
      <c r="D735" s="203" t="s">
        <v>86</v>
      </c>
      <c r="E735" s="204">
        <f t="shared" ref="E735:K735" si="279">E736+E737+E740</f>
        <v>4250.45</v>
      </c>
      <c r="F735" s="204">
        <f t="shared" si="279"/>
        <v>10500</v>
      </c>
      <c r="G735" s="204">
        <f t="shared" si="279"/>
        <v>1393.5894883535734</v>
      </c>
      <c r="H735" s="204">
        <f t="shared" si="279"/>
        <v>651</v>
      </c>
      <c r="I735" s="204">
        <f>I736+I737+I738</f>
        <v>300</v>
      </c>
      <c r="J735" s="204">
        <f t="shared" si="279"/>
        <v>0</v>
      </c>
      <c r="K735" s="204">
        <f t="shared" si="279"/>
        <v>3059.32</v>
      </c>
      <c r="L735" s="189">
        <f t="shared" ref="L735:L782" si="280">K735/E735*100</f>
        <v>71.976378971638297</v>
      </c>
      <c r="M735" s="189">
        <f t="shared" ref="M735:M782" si="281">K735/I735*100</f>
        <v>1019.7733333333334</v>
      </c>
    </row>
    <row r="736" spans="1:18" x14ac:dyDescent="0.25">
      <c r="A736" s="270">
        <v>4221</v>
      </c>
      <c r="B736" s="271"/>
      <c r="C736" s="272"/>
      <c r="D736" s="211" t="s">
        <v>87</v>
      </c>
      <c r="E736" s="113"/>
      <c r="F736" s="113">
        <v>6000</v>
      </c>
      <c r="G736" s="113">
        <f>F736/7.5345</f>
        <v>796.33685048775624</v>
      </c>
      <c r="H736" s="113">
        <v>531</v>
      </c>
      <c r="I736" s="113"/>
      <c r="J736" s="113"/>
      <c r="K736" s="113"/>
      <c r="L736" s="189" t="e">
        <f t="shared" si="280"/>
        <v>#DIV/0!</v>
      </c>
      <c r="M736" s="189" t="e">
        <f t="shared" si="281"/>
        <v>#DIV/0!</v>
      </c>
      <c r="O736" s="27"/>
      <c r="P736" s="27"/>
      <c r="R736" s="27"/>
    </row>
    <row r="737" spans="1:18" x14ac:dyDescent="0.25">
      <c r="A737" s="270">
        <v>4222</v>
      </c>
      <c r="B737" s="271"/>
      <c r="C737" s="272"/>
      <c r="D737" s="211" t="s">
        <v>115</v>
      </c>
      <c r="E737" s="113"/>
      <c r="F737" s="113">
        <v>1000</v>
      </c>
      <c r="G737" s="113">
        <f>F737/7.5345</f>
        <v>132.72280841462606</v>
      </c>
      <c r="H737" s="113"/>
      <c r="I737" s="113"/>
      <c r="J737" s="113"/>
      <c r="K737" s="113"/>
      <c r="L737" s="189" t="e">
        <f t="shared" si="280"/>
        <v>#DIV/0!</v>
      </c>
      <c r="M737" s="189" t="e">
        <f t="shared" si="281"/>
        <v>#DIV/0!</v>
      </c>
    </row>
    <row r="738" spans="1:18" ht="25.5" x14ac:dyDescent="0.25">
      <c r="A738" s="270">
        <v>4227</v>
      </c>
      <c r="B738" s="271"/>
      <c r="C738" s="272"/>
      <c r="D738" s="211" t="s">
        <v>200</v>
      </c>
      <c r="E738" s="113"/>
      <c r="F738" s="113"/>
      <c r="G738" s="113"/>
      <c r="H738" s="113"/>
      <c r="I738" s="113">
        <v>300</v>
      </c>
      <c r="J738" s="113"/>
      <c r="K738" s="113"/>
      <c r="L738" s="189" t="e">
        <f t="shared" si="280"/>
        <v>#DIV/0!</v>
      </c>
      <c r="M738" s="189">
        <f t="shared" si="281"/>
        <v>0</v>
      </c>
    </row>
    <row r="739" spans="1:18" ht="25.5" x14ac:dyDescent="0.25">
      <c r="A739" s="273">
        <v>424</v>
      </c>
      <c r="B739" s="287"/>
      <c r="C739" s="288"/>
      <c r="D739" s="203" t="s">
        <v>201</v>
      </c>
      <c r="E739" s="204">
        <f t="shared" ref="E739:K739" si="282">E740</f>
        <v>4250.45</v>
      </c>
      <c r="F739" s="204">
        <f t="shared" si="282"/>
        <v>3500</v>
      </c>
      <c r="G739" s="204">
        <f t="shared" si="282"/>
        <v>464.52982945119118</v>
      </c>
      <c r="H739" s="204">
        <f t="shared" si="282"/>
        <v>120</v>
      </c>
      <c r="I739" s="204">
        <f>I740</f>
        <v>4100</v>
      </c>
      <c r="J739" s="204">
        <f t="shared" si="282"/>
        <v>0</v>
      </c>
      <c r="K739" s="204">
        <f t="shared" si="282"/>
        <v>3059.32</v>
      </c>
      <c r="L739" s="189">
        <f t="shared" si="280"/>
        <v>71.976378971638297</v>
      </c>
      <c r="M739" s="189">
        <f t="shared" si="281"/>
        <v>74.617560975609763</v>
      </c>
    </row>
    <row r="740" spans="1:18" x14ac:dyDescent="0.25">
      <c r="A740" s="270">
        <v>4241</v>
      </c>
      <c r="B740" s="271"/>
      <c r="C740" s="272"/>
      <c r="D740" s="211" t="s">
        <v>202</v>
      </c>
      <c r="E740" s="113">
        <v>4250.45</v>
      </c>
      <c r="F740" s="113">
        <v>3500</v>
      </c>
      <c r="G740" s="113">
        <f>F740/7.5345</f>
        <v>464.52982945119118</v>
      </c>
      <c r="H740" s="113">
        <v>120</v>
      </c>
      <c r="I740" s="113">
        <v>4100</v>
      </c>
      <c r="J740" s="113"/>
      <c r="K740" s="113">
        <v>3059.32</v>
      </c>
      <c r="L740" s="189">
        <f t="shared" si="280"/>
        <v>71.976378971638297</v>
      </c>
      <c r="M740" s="189">
        <f t="shared" si="281"/>
        <v>74.617560975609763</v>
      </c>
    </row>
    <row r="741" spans="1:18" ht="25.5" x14ac:dyDescent="0.25">
      <c r="A741" s="292" t="s">
        <v>372</v>
      </c>
      <c r="B741" s="293"/>
      <c r="C741" s="294"/>
      <c r="D741" s="201" t="s">
        <v>215</v>
      </c>
      <c r="E741" s="202">
        <f t="shared" ref="E741:K741" si="283">E742</f>
        <v>0</v>
      </c>
      <c r="F741" s="202">
        <f t="shared" si="283"/>
        <v>6500</v>
      </c>
      <c r="G741" s="202">
        <f t="shared" si="283"/>
        <v>862.69825469506941</v>
      </c>
      <c r="H741" s="202">
        <f t="shared" si="283"/>
        <v>83</v>
      </c>
      <c r="I741" s="202">
        <f t="shared" si="283"/>
        <v>386.06</v>
      </c>
      <c r="J741" s="202">
        <f t="shared" si="283"/>
        <v>0</v>
      </c>
      <c r="K741" s="202">
        <f t="shared" si="283"/>
        <v>386.06</v>
      </c>
      <c r="L741" s="189" t="e">
        <f t="shared" si="280"/>
        <v>#DIV/0!</v>
      </c>
      <c r="M741" s="189">
        <f t="shared" si="281"/>
        <v>100</v>
      </c>
    </row>
    <row r="742" spans="1:18" ht="25.5" x14ac:dyDescent="0.25">
      <c r="A742" s="295">
        <v>4</v>
      </c>
      <c r="B742" s="296"/>
      <c r="C742" s="297"/>
      <c r="D742" s="203" t="s">
        <v>16</v>
      </c>
      <c r="E742" s="204">
        <f t="shared" ref="E742:K742" si="284">E743</f>
        <v>0</v>
      </c>
      <c r="F742" s="204">
        <f t="shared" si="284"/>
        <v>6500</v>
      </c>
      <c r="G742" s="204">
        <f t="shared" si="284"/>
        <v>862.69825469506941</v>
      </c>
      <c r="H742" s="204">
        <f t="shared" si="284"/>
        <v>83</v>
      </c>
      <c r="I742" s="204">
        <f t="shared" si="284"/>
        <v>386.06</v>
      </c>
      <c r="J742" s="204">
        <f t="shared" si="284"/>
        <v>0</v>
      </c>
      <c r="K742" s="204">
        <f t="shared" si="284"/>
        <v>386.06</v>
      </c>
      <c r="L742" s="189" t="e">
        <f t="shared" si="280"/>
        <v>#DIV/0!</v>
      </c>
      <c r="M742" s="189">
        <f t="shared" si="281"/>
        <v>100</v>
      </c>
    </row>
    <row r="743" spans="1:18" ht="38.25" x14ac:dyDescent="0.25">
      <c r="A743" s="273">
        <v>42</v>
      </c>
      <c r="B743" s="287"/>
      <c r="C743" s="288"/>
      <c r="D743" s="203" t="s">
        <v>35</v>
      </c>
      <c r="E743" s="204">
        <f t="shared" ref="E743:K743" si="285">E744+E747</f>
        <v>0</v>
      </c>
      <c r="F743" s="204">
        <f t="shared" si="285"/>
        <v>6500</v>
      </c>
      <c r="G743" s="204">
        <f t="shared" si="285"/>
        <v>862.69825469506941</v>
      </c>
      <c r="H743" s="204">
        <f t="shared" si="285"/>
        <v>83</v>
      </c>
      <c r="I743" s="204">
        <f t="shared" si="285"/>
        <v>386.06</v>
      </c>
      <c r="J743" s="204">
        <f t="shared" si="285"/>
        <v>0</v>
      </c>
      <c r="K743" s="204">
        <f t="shared" si="285"/>
        <v>386.06</v>
      </c>
      <c r="L743" s="189" t="e">
        <f t="shared" si="280"/>
        <v>#DIV/0!</v>
      </c>
      <c r="M743" s="189">
        <f t="shared" si="281"/>
        <v>100</v>
      </c>
    </row>
    <row r="744" spans="1:18" x14ac:dyDescent="0.25">
      <c r="A744" s="273">
        <v>422</v>
      </c>
      <c r="B744" s="287"/>
      <c r="C744" s="288"/>
      <c r="D744" s="203" t="s">
        <v>86</v>
      </c>
      <c r="E744" s="204">
        <f>E745</f>
        <v>0</v>
      </c>
      <c r="F744" s="204">
        <f>F746</f>
        <v>4000</v>
      </c>
      <c r="G744" s="204">
        <f>G746</f>
        <v>530.89123365850423</v>
      </c>
      <c r="H744" s="204">
        <f>H746</f>
        <v>0</v>
      </c>
      <c r="I744" s="204">
        <f>I745+I746</f>
        <v>386.06</v>
      </c>
      <c r="J744" s="204">
        <f t="shared" ref="J744:K744" si="286">J745+J746</f>
        <v>0</v>
      </c>
      <c r="K744" s="204">
        <f t="shared" si="286"/>
        <v>386.06</v>
      </c>
      <c r="L744" s="189" t="e">
        <f t="shared" si="280"/>
        <v>#DIV/0!</v>
      </c>
      <c r="M744" s="189">
        <f t="shared" si="281"/>
        <v>100</v>
      </c>
    </row>
    <row r="745" spans="1:18" x14ac:dyDescent="0.25">
      <c r="A745" s="270">
        <v>4221</v>
      </c>
      <c r="B745" s="271"/>
      <c r="C745" s="272"/>
      <c r="D745" s="211" t="s">
        <v>87</v>
      </c>
      <c r="E745" s="113">
        <v>0</v>
      </c>
      <c r="F745" s="113"/>
      <c r="G745" s="113"/>
      <c r="H745" s="113"/>
      <c r="I745" s="113">
        <v>386.06</v>
      </c>
      <c r="J745" s="113">
        <v>0</v>
      </c>
      <c r="K745" s="113">
        <v>386.06</v>
      </c>
      <c r="L745" s="189" t="e">
        <f t="shared" si="280"/>
        <v>#DIV/0!</v>
      </c>
      <c r="M745" s="189">
        <f t="shared" si="281"/>
        <v>100</v>
      </c>
    </row>
    <row r="746" spans="1:18" x14ac:dyDescent="0.25">
      <c r="A746" s="270">
        <v>4227</v>
      </c>
      <c r="B746" s="271"/>
      <c r="C746" s="272"/>
      <c r="D746" s="211" t="s">
        <v>115</v>
      </c>
      <c r="E746" s="113"/>
      <c r="F746" s="113">
        <v>4000</v>
      </c>
      <c r="G746" s="113">
        <f>F746/7.5345</f>
        <v>530.89123365850423</v>
      </c>
      <c r="H746" s="113"/>
      <c r="I746" s="113"/>
      <c r="J746" s="113"/>
      <c r="K746" s="113"/>
      <c r="L746" s="189" t="e">
        <f t="shared" si="280"/>
        <v>#DIV/0!</v>
      </c>
      <c r="M746" s="189" t="e">
        <f t="shared" si="281"/>
        <v>#DIV/0!</v>
      </c>
    </row>
    <row r="747" spans="1:18" ht="25.5" x14ac:dyDescent="0.25">
      <c r="A747" s="273">
        <v>424</v>
      </c>
      <c r="B747" s="287"/>
      <c r="C747" s="288"/>
      <c r="D747" s="203" t="s">
        <v>201</v>
      </c>
      <c r="E747" s="204">
        <f t="shared" ref="E747:K747" si="287">E748</f>
        <v>0</v>
      </c>
      <c r="F747" s="204">
        <f t="shared" si="287"/>
        <v>2500</v>
      </c>
      <c r="G747" s="204">
        <f t="shared" si="287"/>
        <v>331.80702103656512</v>
      </c>
      <c r="H747" s="204">
        <f t="shared" si="287"/>
        <v>83</v>
      </c>
      <c r="I747" s="204">
        <f t="shared" si="287"/>
        <v>0</v>
      </c>
      <c r="J747" s="204">
        <f t="shared" si="287"/>
        <v>0</v>
      </c>
      <c r="K747" s="204">
        <f t="shared" si="287"/>
        <v>0</v>
      </c>
      <c r="L747" s="189" t="e">
        <f t="shared" si="280"/>
        <v>#DIV/0!</v>
      </c>
      <c r="M747" s="189" t="e">
        <f t="shared" si="281"/>
        <v>#DIV/0!</v>
      </c>
    </row>
    <row r="748" spans="1:18" x14ac:dyDescent="0.25">
      <c r="A748" s="270">
        <v>4241</v>
      </c>
      <c r="B748" s="271"/>
      <c r="C748" s="272"/>
      <c r="D748" s="211" t="s">
        <v>202</v>
      </c>
      <c r="E748" s="113">
        <v>0</v>
      </c>
      <c r="F748" s="113">
        <v>2500</v>
      </c>
      <c r="G748" s="113">
        <f>F748/7.5345</f>
        <v>331.80702103656512</v>
      </c>
      <c r="H748" s="113">
        <v>83</v>
      </c>
      <c r="I748" s="113">
        <v>0</v>
      </c>
      <c r="J748" s="113">
        <v>0</v>
      </c>
      <c r="K748" s="113">
        <v>0</v>
      </c>
      <c r="L748" s="189" t="e">
        <f t="shared" si="280"/>
        <v>#DIV/0!</v>
      </c>
      <c r="M748" s="189" t="e">
        <f t="shared" si="281"/>
        <v>#DIV/0!</v>
      </c>
    </row>
    <row r="749" spans="1:18" s="27" customFormat="1" ht="25.5" x14ac:dyDescent="0.25">
      <c r="A749" s="289" t="s">
        <v>203</v>
      </c>
      <c r="B749" s="290"/>
      <c r="C749" s="291"/>
      <c r="D749" s="199" t="s">
        <v>204</v>
      </c>
      <c r="E749" s="200">
        <f t="shared" ref="E749:K749" si="288">E750+E755</f>
        <v>0</v>
      </c>
      <c r="F749" s="200">
        <f t="shared" si="288"/>
        <v>1000</v>
      </c>
      <c r="G749" s="200">
        <f t="shared" si="288"/>
        <v>132.72280841462606</v>
      </c>
      <c r="H749" s="200">
        <f t="shared" si="288"/>
        <v>0</v>
      </c>
      <c r="I749" s="200"/>
      <c r="J749" s="200">
        <f t="shared" si="288"/>
        <v>0</v>
      </c>
      <c r="K749" s="200">
        <f t="shared" si="288"/>
        <v>0</v>
      </c>
      <c r="L749" s="189" t="e">
        <f t="shared" si="280"/>
        <v>#DIV/0!</v>
      </c>
      <c r="M749" s="189" t="e">
        <f t="shared" si="281"/>
        <v>#DIV/0!</v>
      </c>
      <c r="O749"/>
      <c r="P749"/>
      <c r="R749"/>
    </row>
    <row r="750" spans="1:18" s="27" customFormat="1" x14ac:dyDescent="0.25">
      <c r="A750" s="292" t="s">
        <v>170</v>
      </c>
      <c r="B750" s="293"/>
      <c r="C750" s="294"/>
      <c r="D750" s="201" t="s">
        <v>171</v>
      </c>
      <c r="E750" s="202">
        <f t="shared" ref="E750:K753" si="289">E751</f>
        <v>0</v>
      </c>
      <c r="F750" s="202">
        <f t="shared" si="289"/>
        <v>0</v>
      </c>
      <c r="G750" s="202">
        <f t="shared" si="289"/>
        <v>0</v>
      </c>
      <c r="H750" s="202">
        <f t="shared" si="289"/>
        <v>0</v>
      </c>
      <c r="I750" s="202"/>
      <c r="J750" s="202">
        <f t="shared" si="289"/>
        <v>0</v>
      </c>
      <c r="K750" s="202">
        <f t="shared" si="289"/>
        <v>0</v>
      </c>
      <c r="L750" s="189" t="e">
        <f t="shared" si="280"/>
        <v>#DIV/0!</v>
      </c>
      <c r="M750" s="189" t="e">
        <f t="shared" si="281"/>
        <v>#DIV/0!</v>
      </c>
    </row>
    <row r="751" spans="1:18" s="27" customFormat="1" x14ac:dyDescent="0.25">
      <c r="A751" s="295">
        <v>3</v>
      </c>
      <c r="B751" s="296"/>
      <c r="C751" s="297"/>
      <c r="D751" s="203" t="s">
        <v>14</v>
      </c>
      <c r="E751" s="204">
        <f t="shared" si="289"/>
        <v>0</v>
      </c>
      <c r="F751" s="204">
        <f t="shared" si="289"/>
        <v>0</v>
      </c>
      <c r="G751" s="204">
        <f t="shared" si="289"/>
        <v>0</v>
      </c>
      <c r="H751" s="204">
        <f t="shared" si="289"/>
        <v>0</v>
      </c>
      <c r="I751" s="204"/>
      <c r="J751" s="204">
        <f t="shared" si="289"/>
        <v>0</v>
      </c>
      <c r="K751" s="204">
        <f t="shared" si="289"/>
        <v>0</v>
      </c>
      <c r="L751" s="189" t="e">
        <f t="shared" si="280"/>
        <v>#DIV/0!</v>
      </c>
      <c r="M751" s="189" t="e">
        <f t="shared" si="281"/>
        <v>#DIV/0!</v>
      </c>
    </row>
    <row r="752" spans="1:18" s="27" customFormat="1" x14ac:dyDescent="0.25">
      <c r="A752" s="273">
        <v>32</v>
      </c>
      <c r="B752" s="287"/>
      <c r="C752" s="288"/>
      <c r="D752" s="203" t="s">
        <v>25</v>
      </c>
      <c r="E752" s="204">
        <f t="shared" ref="E752:K752" si="290">E753</f>
        <v>0</v>
      </c>
      <c r="F752" s="204">
        <f t="shared" si="290"/>
        <v>0</v>
      </c>
      <c r="G752" s="204">
        <f t="shared" si="290"/>
        <v>0</v>
      </c>
      <c r="H752" s="204">
        <f t="shared" si="290"/>
        <v>0</v>
      </c>
      <c r="I752" s="204"/>
      <c r="J752" s="204">
        <f t="shared" si="290"/>
        <v>0</v>
      </c>
      <c r="K752" s="204">
        <f t="shared" si="290"/>
        <v>0</v>
      </c>
      <c r="L752" s="189" t="e">
        <f t="shared" si="280"/>
        <v>#DIV/0!</v>
      </c>
      <c r="M752" s="189" t="e">
        <f t="shared" si="281"/>
        <v>#DIV/0!</v>
      </c>
    </row>
    <row r="753" spans="1:18" s="27" customFormat="1" x14ac:dyDescent="0.25">
      <c r="A753" s="273">
        <v>323</v>
      </c>
      <c r="B753" s="287"/>
      <c r="C753" s="288"/>
      <c r="D753" s="203" t="s">
        <v>84</v>
      </c>
      <c r="E753" s="204">
        <f t="shared" si="289"/>
        <v>0</v>
      </c>
      <c r="F753" s="204">
        <f t="shared" si="289"/>
        <v>0</v>
      </c>
      <c r="G753" s="204">
        <f t="shared" si="289"/>
        <v>0</v>
      </c>
      <c r="H753" s="204">
        <f t="shared" si="289"/>
        <v>0</v>
      </c>
      <c r="I753" s="204"/>
      <c r="J753" s="204">
        <f t="shared" si="289"/>
        <v>0</v>
      </c>
      <c r="K753" s="204">
        <f t="shared" si="289"/>
        <v>0</v>
      </c>
      <c r="L753" s="189" t="e">
        <f t="shared" si="280"/>
        <v>#DIV/0!</v>
      </c>
      <c r="M753" s="189" t="e">
        <f t="shared" si="281"/>
        <v>#DIV/0!</v>
      </c>
    </row>
    <row r="754" spans="1:18" ht="25.5" x14ac:dyDescent="0.25">
      <c r="A754" s="270">
        <v>3232</v>
      </c>
      <c r="B754" s="271"/>
      <c r="C754" s="272"/>
      <c r="D754" s="211" t="s">
        <v>132</v>
      </c>
      <c r="E754" s="113"/>
      <c r="F754" s="113"/>
      <c r="G754" s="113"/>
      <c r="H754" s="113"/>
      <c r="I754" s="113"/>
      <c r="J754" s="113"/>
      <c r="K754" s="113"/>
      <c r="L754" s="189" t="e">
        <f t="shared" si="280"/>
        <v>#DIV/0!</v>
      </c>
      <c r="M754" s="189" t="e">
        <f t="shared" si="281"/>
        <v>#DIV/0!</v>
      </c>
      <c r="O754" s="27"/>
      <c r="P754" s="27"/>
      <c r="R754" s="27"/>
    </row>
    <row r="755" spans="1:18" s="27" customFormat="1" ht="38.25" x14ac:dyDescent="0.25">
      <c r="A755" s="292" t="s">
        <v>172</v>
      </c>
      <c r="B755" s="293"/>
      <c r="C755" s="294"/>
      <c r="D755" s="201" t="s">
        <v>173</v>
      </c>
      <c r="E755" s="202">
        <f t="shared" ref="E755:K760" si="291">E756</f>
        <v>0</v>
      </c>
      <c r="F755" s="202">
        <f t="shared" si="291"/>
        <v>1000</v>
      </c>
      <c r="G755" s="202">
        <f t="shared" si="291"/>
        <v>132.72280841462606</v>
      </c>
      <c r="H755" s="202">
        <f t="shared" si="291"/>
        <v>0</v>
      </c>
      <c r="I755" s="202"/>
      <c r="J755" s="202">
        <f t="shared" si="291"/>
        <v>0</v>
      </c>
      <c r="K755" s="202">
        <f t="shared" si="291"/>
        <v>0</v>
      </c>
      <c r="L755" s="189" t="e">
        <f t="shared" si="280"/>
        <v>#DIV/0!</v>
      </c>
      <c r="M755" s="189" t="e">
        <f t="shared" si="281"/>
        <v>#DIV/0!</v>
      </c>
      <c r="O755"/>
      <c r="P755"/>
      <c r="R755"/>
    </row>
    <row r="756" spans="1:18" s="27" customFormat="1" x14ac:dyDescent="0.25">
      <c r="A756" s="295">
        <v>3</v>
      </c>
      <c r="B756" s="296"/>
      <c r="C756" s="297"/>
      <c r="D756" s="203" t="s">
        <v>14</v>
      </c>
      <c r="E756" s="204">
        <f t="shared" si="291"/>
        <v>0</v>
      </c>
      <c r="F756" s="204">
        <f t="shared" si="291"/>
        <v>1000</v>
      </c>
      <c r="G756" s="204">
        <f t="shared" si="291"/>
        <v>132.72280841462606</v>
      </c>
      <c r="H756" s="204">
        <f t="shared" si="291"/>
        <v>0</v>
      </c>
      <c r="I756" s="204"/>
      <c r="J756" s="204">
        <f t="shared" si="291"/>
        <v>0</v>
      </c>
      <c r="K756" s="204">
        <f t="shared" si="291"/>
        <v>0</v>
      </c>
      <c r="L756" s="189" t="e">
        <f t="shared" si="280"/>
        <v>#DIV/0!</v>
      </c>
      <c r="M756" s="189" t="e">
        <f t="shared" si="281"/>
        <v>#DIV/0!</v>
      </c>
    </row>
    <row r="757" spans="1:18" s="27" customFormat="1" x14ac:dyDescent="0.25">
      <c r="A757" s="273">
        <v>32</v>
      </c>
      <c r="B757" s="287"/>
      <c r="C757" s="288"/>
      <c r="D757" s="203" t="s">
        <v>25</v>
      </c>
      <c r="E757" s="204">
        <f>E760</f>
        <v>0</v>
      </c>
      <c r="F757" s="204">
        <f>F758+F760</f>
        <v>1000</v>
      </c>
      <c r="G757" s="204">
        <f>G758+G760</f>
        <v>132.72280841462606</v>
      </c>
      <c r="H757" s="204">
        <f>H760</f>
        <v>0</v>
      </c>
      <c r="I757" s="204"/>
      <c r="J757" s="204">
        <f>J760</f>
        <v>0</v>
      </c>
      <c r="K757" s="204">
        <f>K760</f>
        <v>0</v>
      </c>
      <c r="L757" s="189" t="e">
        <f t="shared" si="280"/>
        <v>#DIV/0!</v>
      </c>
      <c r="M757" s="189" t="e">
        <f t="shared" si="281"/>
        <v>#DIV/0!</v>
      </c>
    </row>
    <row r="758" spans="1:18" s="27" customFormat="1" x14ac:dyDescent="0.25">
      <c r="A758" s="273">
        <v>322</v>
      </c>
      <c r="B758" s="287"/>
      <c r="C758" s="288"/>
      <c r="D758" s="203" t="s">
        <v>71</v>
      </c>
      <c r="E758" s="204"/>
      <c r="F758" s="204">
        <f>F759</f>
        <v>500</v>
      </c>
      <c r="G758" s="204">
        <f>G759</f>
        <v>66.361404207313029</v>
      </c>
      <c r="H758" s="204"/>
      <c r="I758" s="204"/>
      <c r="J758" s="204"/>
      <c r="K758" s="204"/>
      <c r="L758" s="189" t="e">
        <f t="shared" si="280"/>
        <v>#DIV/0!</v>
      </c>
      <c r="M758" s="189" t="e">
        <f t="shared" si="281"/>
        <v>#DIV/0!</v>
      </c>
    </row>
    <row r="759" spans="1:18" s="27" customFormat="1" ht="25.5" x14ac:dyDescent="0.25">
      <c r="A759" s="270">
        <v>3224</v>
      </c>
      <c r="B759" s="271"/>
      <c r="C759" s="272"/>
      <c r="D759" s="211" t="s">
        <v>131</v>
      </c>
      <c r="E759" s="113"/>
      <c r="F759" s="113">
        <v>500</v>
      </c>
      <c r="G759" s="113">
        <f>F759/7.5345</f>
        <v>66.361404207313029</v>
      </c>
      <c r="H759" s="113"/>
      <c r="I759" s="113"/>
      <c r="J759" s="113"/>
      <c r="K759" s="113"/>
      <c r="L759" s="189" t="e">
        <f t="shared" si="280"/>
        <v>#DIV/0!</v>
      </c>
      <c r="M759" s="189" t="e">
        <f t="shared" si="281"/>
        <v>#DIV/0!</v>
      </c>
    </row>
    <row r="760" spans="1:18" s="27" customFormat="1" x14ac:dyDescent="0.25">
      <c r="A760" s="273">
        <v>323</v>
      </c>
      <c r="B760" s="287"/>
      <c r="C760" s="288"/>
      <c r="D760" s="203" t="s">
        <v>84</v>
      </c>
      <c r="E760" s="204">
        <f t="shared" si="291"/>
        <v>0</v>
      </c>
      <c r="F760" s="204">
        <f t="shared" si="291"/>
        <v>500</v>
      </c>
      <c r="G760" s="204">
        <f t="shared" si="291"/>
        <v>66.361404207313029</v>
      </c>
      <c r="H760" s="204">
        <f t="shared" si="291"/>
        <v>0</v>
      </c>
      <c r="I760" s="204"/>
      <c r="J760" s="204">
        <f t="shared" si="291"/>
        <v>0</v>
      </c>
      <c r="K760" s="204">
        <f t="shared" si="291"/>
        <v>0</v>
      </c>
      <c r="L760" s="189" t="e">
        <f t="shared" si="280"/>
        <v>#DIV/0!</v>
      </c>
      <c r="M760" s="189" t="e">
        <f t="shared" si="281"/>
        <v>#DIV/0!</v>
      </c>
    </row>
    <row r="761" spans="1:18" ht="25.5" x14ac:dyDescent="0.25">
      <c r="A761" s="270">
        <v>3232</v>
      </c>
      <c r="B761" s="271"/>
      <c r="C761" s="272"/>
      <c r="D761" s="211" t="s">
        <v>132</v>
      </c>
      <c r="E761" s="113"/>
      <c r="F761" s="113">
        <v>500</v>
      </c>
      <c r="G761" s="113">
        <f>F761/7.5345</f>
        <v>66.361404207313029</v>
      </c>
      <c r="H761" s="113"/>
      <c r="I761" s="113"/>
      <c r="J761" s="113"/>
      <c r="K761" s="113"/>
      <c r="L761" s="189" t="e">
        <f t="shared" si="280"/>
        <v>#DIV/0!</v>
      </c>
      <c r="M761" s="189" t="e">
        <f t="shared" si="281"/>
        <v>#DIV/0!</v>
      </c>
      <c r="O761" s="27"/>
      <c r="P761" s="27"/>
      <c r="R761" s="27"/>
    </row>
    <row r="762" spans="1:18" s="27" customFormat="1" ht="25.5" x14ac:dyDescent="0.25">
      <c r="A762" s="289" t="s">
        <v>205</v>
      </c>
      <c r="B762" s="290"/>
      <c r="C762" s="291"/>
      <c r="D762" s="199" t="s">
        <v>206</v>
      </c>
      <c r="E762" s="200">
        <f>E763</f>
        <v>2174.16</v>
      </c>
      <c r="F762" s="200">
        <f t="shared" ref="F762:K763" si="292">F763</f>
        <v>15000</v>
      </c>
      <c r="G762" s="200">
        <f t="shared" si="292"/>
        <v>1990.8421262193906</v>
      </c>
      <c r="H762" s="200">
        <f t="shared" si="292"/>
        <v>3900</v>
      </c>
      <c r="I762" s="200">
        <f t="shared" si="292"/>
        <v>3000</v>
      </c>
      <c r="J762" s="200">
        <f t="shared" si="292"/>
        <v>0</v>
      </c>
      <c r="K762" s="200">
        <f t="shared" si="292"/>
        <v>1864.08</v>
      </c>
      <c r="L762" s="189">
        <f t="shared" si="280"/>
        <v>85.737940169996691</v>
      </c>
      <c r="M762" s="189">
        <f t="shared" si="281"/>
        <v>62.136000000000003</v>
      </c>
      <c r="O762"/>
      <c r="P762"/>
      <c r="R762"/>
    </row>
    <row r="763" spans="1:18" s="27" customFormat="1" x14ac:dyDescent="0.25">
      <c r="A763" s="292" t="s">
        <v>368</v>
      </c>
      <c r="B763" s="293"/>
      <c r="C763" s="294"/>
      <c r="D763" s="201" t="s">
        <v>179</v>
      </c>
      <c r="E763" s="202">
        <f>E764</f>
        <v>2174.16</v>
      </c>
      <c r="F763" s="202">
        <f t="shared" si="292"/>
        <v>15000</v>
      </c>
      <c r="G763" s="202">
        <f t="shared" si="292"/>
        <v>1990.8421262193906</v>
      </c>
      <c r="H763" s="202">
        <f t="shared" si="292"/>
        <v>3900</v>
      </c>
      <c r="I763" s="202">
        <f t="shared" si="292"/>
        <v>3000</v>
      </c>
      <c r="J763" s="202">
        <f t="shared" si="292"/>
        <v>0</v>
      </c>
      <c r="K763" s="202">
        <f t="shared" si="292"/>
        <v>1864.08</v>
      </c>
      <c r="L763" s="189">
        <f t="shared" si="280"/>
        <v>85.737940169996691</v>
      </c>
      <c r="M763" s="189">
        <f t="shared" si="281"/>
        <v>62.136000000000003</v>
      </c>
    </row>
    <row r="764" spans="1:18" s="27" customFormat="1" x14ac:dyDescent="0.25">
      <c r="A764" s="295">
        <v>3</v>
      </c>
      <c r="B764" s="296"/>
      <c r="C764" s="297"/>
      <c r="D764" s="203" t="s">
        <v>14</v>
      </c>
      <c r="E764" s="204">
        <f>E765+E770</f>
        <v>2174.16</v>
      </c>
      <c r="F764" s="204">
        <f t="shared" ref="F764:K764" si="293">F765+F770</f>
        <v>15000</v>
      </c>
      <c r="G764" s="204">
        <f t="shared" si="293"/>
        <v>1990.8421262193906</v>
      </c>
      <c r="H764" s="204">
        <f t="shared" si="293"/>
        <v>3900</v>
      </c>
      <c r="I764" s="204">
        <f t="shared" si="293"/>
        <v>3000</v>
      </c>
      <c r="J764" s="204">
        <f t="shared" si="293"/>
        <v>0</v>
      </c>
      <c r="K764" s="204">
        <f t="shared" si="293"/>
        <v>1864.08</v>
      </c>
      <c r="L764" s="189">
        <f t="shared" si="280"/>
        <v>85.737940169996691</v>
      </c>
      <c r="M764" s="189">
        <f t="shared" si="281"/>
        <v>62.136000000000003</v>
      </c>
    </row>
    <row r="765" spans="1:18" s="27" customFormat="1" x14ac:dyDescent="0.25">
      <c r="A765" s="273">
        <v>32</v>
      </c>
      <c r="B765" s="287"/>
      <c r="C765" s="288"/>
      <c r="D765" s="203" t="s">
        <v>25</v>
      </c>
      <c r="E765" s="204">
        <f>E766+E768</f>
        <v>0</v>
      </c>
      <c r="F765" s="204">
        <f t="shared" ref="F765:K765" si="294">F766+F768</f>
        <v>0</v>
      </c>
      <c r="G765" s="204">
        <f t="shared" si="294"/>
        <v>0</v>
      </c>
      <c r="H765" s="204">
        <f t="shared" si="294"/>
        <v>0</v>
      </c>
      <c r="I765" s="204"/>
      <c r="J765" s="204">
        <f t="shared" si="294"/>
        <v>0</v>
      </c>
      <c r="K765" s="204">
        <f t="shared" si="294"/>
        <v>0</v>
      </c>
      <c r="L765" s="189" t="e">
        <f t="shared" si="280"/>
        <v>#DIV/0!</v>
      </c>
      <c r="M765" s="189" t="e">
        <f t="shared" si="281"/>
        <v>#DIV/0!</v>
      </c>
    </row>
    <row r="766" spans="1:18" s="27" customFormat="1" x14ac:dyDescent="0.25">
      <c r="A766" s="273">
        <v>322</v>
      </c>
      <c r="B766" s="287"/>
      <c r="C766" s="288"/>
      <c r="D766" s="203" t="s">
        <v>71</v>
      </c>
      <c r="E766" s="204">
        <f>E767</f>
        <v>0</v>
      </c>
      <c r="F766" s="204">
        <f t="shared" ref="F766:K766" si="295">F767</f>
        <v>0</v>
      </c>
      <c r="G766" s="204">
        <f t="shared" si="295"/>
        <v>0</v>
      </c>
      <c r="H766" s="204">
        <f t="shared" si="295"/>
        <v>0</v>
      </c>
      <c r="I766" s="204"/>
      <c r="J766" s="204">
        <f t="shared" si="295"/>
        <v>0</v>
      </c>
      <c r="K766" s="204">
        <f t="shared" si="295"/>
        <v>0</v>
      </c>
      <c r="L766" s="189" t="e">
        <f t="shared" si="280"/>
        <v>#DIV/0!</v>
      </c>
      <c r="M766" s="189" t="e">
        <f t="shared" si="281"/>
        <v>#DIV/0!</v>
      </c>
    </row>
    <row r="767" spans="1:18" x14ac:dyDescent="0.25">
      <c r="A767" s="270">
        <v>3222</v>
      </c>
      <c r="B767" s="271"/>
      <c r="C767" s="272"/>
      <c r="D767" s="211" t="s">
        <v>83</v>
      </c>
      <c r="E767" s="113"/>
      <c r="F767" s="113"/>
      <c r="G767" s="113"/>
      <c r="H767" s="113"/>
      <c r="I767" s="113"/>
      <c r="J767" s="113"/>
      <c r="K767" s="113"/>
      <c r="L767" s="189" t="e">
        <f t="shared" si="280"/>
        <v>#DIV/0!</v>
      </c>
      <c r="M767" s="189" t="e">
        <f t="shared" si="281"/>
        <v>#DIV/0!</v>
      </c>
      <c r="O767" s="27"/>
      <c r="P767" s="27"/>
      <c r="R767" s="27"/>
    </row>
    <row r="768" spans="1:18" s="27" customFormat="1" ht="25.5" x14ac:dyDescent="0.25">
      <c r="A768" s="273">
        <v>329</v>
      </c>
      <c r="B768" s="287"/>
      <c r="C768" s="288"/>
      <c r="D768" s="203" t="s">
        <v>74</v>
      </c>
      <c r="E768" s="204">
        <f>E769</f>
        <v>0</v>
      </c>
      <c r="F768" s="204">
        <f t="shared" ref="F768:K768" si="296">F769</f>
        <v>0</v>
      </c>
      <c r="G768" s="204">
        <f t="shared" si="296"/>
        <v>0</v>
      </c>
      <c r="H768" s="204">
        <f t="shared" si="296"/>
        <v>0</v>
      </c>
      <c r="I768" s="204">
        <f t="shared" si="296"/>
        <v>0</v>
      </c>
      <c r="J768" s="204">
        <f t="shared" si="296"/>
        <v>0</v>
      </c>
      <c r="K768" s="204">
        <f t="shared" si="296"/>
        <v>0</v>
      </c>
      <c r="L768" s="189" t="e">
        <f t="shared" si="280"/>
        <v>#DIV/0!</v>
      </c>
      <c r="M768" s="189" t="e">
        <f t="shared" si="281"/>
        <v>#DIV/0!</v>
      </c>
      <c r="O768"/>
      <c r="P768"/>
      <c r="R768"/>
    </row>
    <row r="769" spans="1:20" ht="25.5" x14ac:dyDescent="0.25">
      <c r="A769" s="270">
        <v>3299</v>
      </c>
      <c r="B769" s="271"/>
      <c r="C769" s="272"/>
      <c r="D769" s="211" t="s">
        <v>74</v>
      </c>
      <c r="E769" s="113"/>
      <c r="F769" s="113"/>
      <c r="G769" s="113"/>
      <c r="H769" s="113"/>
      <c r="I769" s="113"/>
      <c r="J769" s="113"/>
      <c r="K769" s="113"/>
      <c r="L769" s="189" t="e">
        <f t="shared" si="280"/>
        <v>#DIV/0!</v>
      </c>
      <c r="M769" s="189" t="e">
        <f t="shared" si="281"/>
        <v>#DIV/0!</v>
      </c>
      <c r="O769" s="27"/>
      <c r="P769" s="27"/>
      <c r="R769" s="27"/>
    </row>
    <row r="770" spans="1:20" s="27" customFormat="1" ht="38.25" x14ac:dyDescent="0.25">
      <c r="A770" s="273">
        <v>37</v>
      </c>
      <c r="B770" s="287"/>
      <c r="C770" s="288"/>
      <c r="D770" s="203" t="s">
        <v>128</v>
      </c>
      <c r="E770" s="204">
        <f>E771</f>
        <v>2174.16</v>
      </c>
      <c r="F770" s="204">
        <f t="shared" ref="F770:K771" si="297">F771</f>
        <v>15000</v>
      </c>
      <c r="G770" s="204">
        <f t="shared" si="297"/>
        <v>1990.8421262193906</v>
      </c>
      <c r="H770" s="204">
        <f t="shared" si="297"/>
        <v>3900</v>
      </c>
      <c r="I770" s="204">
        <f t="shared" si="297"/>
        <v>3000</v>
      </c>
      <c r="J770" s="204">
        <f t="shared" si="297"/>
        <v>0</v>
      </c>
      <c r="K770" s="204">
        <f t="shared" si="297"/>
        <v>1864.08</v>
      </c>
      <c r="L770" s="189">
        <f t="shared" si="280"/>
        <v>85.737940169996691</v>
      </c>
      <c r="M770" s="189">
        <f t="shared" si="281"/>
        <v>62.136000000000003</v>
      </c>
      <c r="O770"/>
      <c r="P770"/>
      <c r="R770"/>
    </row>
    <row r="771" spans="1:20" s="27" customFormat="1" ht="25.5" x14ac:dyDescent="0.25">
      <c r="A771" s="273">
        <v>372</v>
      </c>
      <c r="B771" s="287"/>
      <c r="C771" s="288"/>
      <c r="D771" s="203" t="s">
        <v>91</v>
      </c>
      <c r="E771" s="204">
        <f>E772</f>
        <v>2174.16</v>
      </c>
      <c r="F771" s="204">
        <f t="shared" si="297"/>
        <v>15000</v>
      </c>
      <c r="G771" s="204">
        <f t="shared" si="297"/>
        <v>1990.8421262193906</v>
      </c>
      <c r="H771" s="204">
        <f t="shared" si="297"/>
        <v>3900</v>
      </c>
      <c r="I771" s="204">
        <f t="shared" si="297"/>
        <v>3000</v>
      </c>
      <c r="J771" s="204">
        <f t="shared" si="297"/>
        <v>0</v>
      </c>
      <c r="K771" s="204">
        <f t="shared" si="297"/>
        <v>1864.08</v>
      </c>
      <c r="L771" s="189">
        <f t="shared" si="280"/>
        <v>85.737940169996691</v>
      </c>
      <c r="M771" s="189">
        <f t="shared" si="281"/>
        <v>62.136000000000003</v>
      </c>
    </row>
    <row r="772" spans="1:20" ht="25.5" x14ac:dyDescent="0.25">
      <c r="A772" s="270">
        <v>3721</v>
      </c>
      <c r="B772" s="271"/>
      <c r="C772" s="272"/>
      <c r="D772" s="211" t="s">
        <v>92</v>
      </c>
      <c r="E772" s="113">
        <v>2174.16</v>
      </c>
      <c r="F772" s="113">
        <v>15000</v>
      </c>
      <c r="G772" s="113">
        <f>F772/7.5345</f>
        <v>1990.8421262193906</v>
      </c>
      <c r="H772" s="113">
        <v>3900</v>
      </c>
      <c r="I772" s="113">
        <v>3000</v>
      </c>
      <c r="J772" s="113"/>
      <c r="K772" s="113">
        <v>1864.08</v>
      </c>
      <c r="L772" s="189">
        <f t="shared" si="280"/>
        <v>85.737940169996691</v>
      </c>
      <c r="M772" s="189">
        <f t="shared" si="281"/>
        <v>62.136000000000003</v>
      </c>
      <c r="O772" s="27"/>
      <c r="P772" s="27"/>
      <c r="R772" s="27"/>
    </row>
    <row r="773" spans="1:20" s="27" customFormat="1" ht="25.5" x14ac:dyDescent="0.25">
      <c r="A773" s="289" t="s">
        <v>207</v>
      </c>
      <c r="B773" s="290"/>
      <c r="C773" s="291"/>
      <c r="D773" s="199" t="s">
        <v>208</v>
      </c>
      <c r="E773" s="200">
        <f>E774</f>
        <v>50411.27</v>
      </c>
      <c r="F773" s="200">
        <f t="shared" ref="F773:K773" si="298">F774</f>
        <v>510000</v>
      </c>
      <c r="G773" s="200">
        <f t="shared" si="298"/>
        <v>67688.632291459289</v>
      </c>
      <c r="H773" s="200">
        <f t="shared" si="298"/>
        <v>61600</v>
      </c>
      <c r="I773" s="200">
        <f t="shared" si="298"/>
        <v>61700</v>
      </c>
      <c r="J773" s="200">
        <f t="shared" si="298"/>
        <v>0</v>
      </c>
      <c r="K773" s="200">
        <f t="shared" si="298"/>
        <v>61308.68</v>
      </c>
      <c r="L773" s="189">
        <f t="shared" si="280"/>
        <v>121.61701143414956</v>
      </c>
      <c r="M773" s="189">
        <f t="shared" si="281"/>
        <v>99.365769854132907</v>
      </c>
      <c r="O773"/>
      <c r="P773"/>
      <c r="R773"/>
    </row>
    <row r="774" spans="1:20" s="27" customFormat="1" x14ac:dyDescent="0.25">
      <c r="A774" s="292" t="s">
        <v>178</v>
      </c>
      <c r="B774" s="293"/>
      <c r="C774" s="294"/>
      <c r="D774" s="201" t="s">
        <v>179</v>
      </c>
      <c r="E774" s="202">
        <f>E775+E779</f>
        <v>50411.27</v>
      </c>
      <c r="F774" s="202">
        <f t="shared" ref="F774:K774" si="299">F775+F779</f>
        <v>510000</v>
      </c>
      <c r="G774" s="202">
        <f t="shared" si="299"/>
        <v>67688.632291459289</v>
      </c>
      <c r="H774" s="202">
        <f t="shared" si="299"/>
        <v>61600</v>
      </c>
      <c r="I774" s="202">
        <f t="shared" si="299"/>
        <v>61700</v>
      </c>
      <c r="J774" s="202">
        <f t="shared" si="299"/>
        <v>0</v>
      </c>
      <c r="K774" s="202">
        <f t="shared" si="299"/>
        <v>61308.68</v>
      </c>
      <c r="L774" s="189">
        <f t="shared" si="280"/>
        <v>121.61701143414956</v>
      </c>
      <c r="M774" s="189">
        <f t="shared" si="281"/>
        <v>99.365769854132907</v>
      </c>
    </row>
    <row r="775" spans="1:20" s="27" customFormat="1" x14ac:dyDescent="0.25">
      <c r="A775" s="295">
        <v>3</v>
      </c>
      <c r="B775" s="296"/>
      <c r="C775" s="297"/>
      <c r="D775" s="203" t="s">
        <v>14</v>
      </c>
      <c r="E775" s="204">
        <f t="shared" ref="E775:K777" si="300">E776</f>
        <v>44202.85</v>
      </c>
      <c r="F775" s="204">
        <f t="shared" si="300"/>
        <v>370000</v>
      </c>
      <c r="G775" s="204">
        <f t="shared" si="300"/>
        <v>49107.439113411638</v>
      </c>
      <c r="H775" s="204">
        <f t="shared" si="300"/>
        <v>41600</v>
      </c>
      <c r="I775" s="204">
        <f t="shared" si="300"/>
        <v>60000</v>
      </c>
      <c r="J775" s="204">
        <f t="shared" si="300"/>
        <v>0</v>
      </c>
      <c r="K775" s="204">
        <f t="shared" si="300"/>
        <v>59678.2</v>
      </c>
      <c r="L775" s="189">
        <f t="shared" si="280"/>
        <v>135.00984665015943</v>
      </c>
      <c r="M775" s="189">
        <f t="shared" si="281"/>
        <v>99.463666666666654</v>
      </c>
    </row>
    <row r="776" spans="1:20" s="27" customFormat="1" ht="38.25" x14ac:dyDescent="0.25">
      <c r="A776" s="273">
        <v>37</v>
      </c>
      <c r="B776" s="287"/>
      <c r="C776" s="288"/>
      <c r="D776" s="203" t="s">
        <v>128</v>
      </c>
      <c r="E776" s="204">
        <f t="shared" si="300"/>
        <v>44202.85</v>
      </c>
      <c r="F776" s="204">
        <f t="shared" si="300"/>
        <v>370000</v>
      </c>
      <c r="G776" s="204">
        <f t="shared" si="300"/>
        <v>49107.439113411638</v>
      </c>
      <c r="H776" s="204">
        <f t="shared" si="300"/>
        <v>41600</v>
      </c>
      <c r="I776" s="204">
        <f t="shared" si="300"/>
        <v>60000</v>
      </c>
      <c r="J776" s="204">
        <f t="shared" si="300"/>
        <v>0</v>
      </c>
      <c r="K776" s="204">
        <f t="shared" si="300"/>
        <v>59678.2</v>
      </c>
      <c r="L776" s="189">
        <f t="shared" si="280"/>
        <v>135.00984665015943</v>
      </c>
      <c r="M776" s="189">
        <f t="shared" si="281"/>
        <v>99.463666666666654</v>
      </c>
    </row>
    <row r="777" spans="1:20" s="27" customFormat="1" ht="25.5" x14ac:dyDescent="0.25">
      <c r="A777" s="273">
        <v>372</v>
      </c>
      <c r="B777" s="287"/>
      <c r="C777" s="288"/>
      <c r="D777" s="203" t="s">
        <v>91</v>
      </c>
      <c r="E777" s="204">
        <f t="shared" si="300"/>
        <v>44202.85</v>
      </c>
      <c r="F777" s="204">
        <f t="shared" si="300"/>
        <v>370000</v>
      </c>
      <c r="G777" s="204">
        <f t="shared" si="300"/>
        <v>49107.439113411638</v>
      </c>
      <c r="H777" s="204">
        <f t="shared" si="300"/>
        <v>41600</v>
      </c>
      <c r="I777" s="204">
        <f t="shared" si="300"/>
        <v>60000</v>
      </c>
      <c r="J777" s="204">
        <f t="shared" si="300"/>
        <v>0</v>
      </c>
      <c r="K777" s="204">
        <f t="shared" si="300"/>
        <v>59678.2</v>
      </c>
      <c r="L777" s="189">
        <f t="shared" si="280"/>
        <v>135.00984665015943</v>
      </c>
      <c r="M777" s="189">
        <f t="shared" si="281"/>
        <v>99.463666666666654</v>
      </c>
      <c r="T777" s="188"/>
    </row>
    <row r="778" spans="1:20" ht="25.5" x14ac:dyDescent="0.25">
      <c r="A778" s="270">
        <v>3722</v>
      </c>
      <c r="B778" s="271"/>
      <c r="C778" s="272"/>
      <c r="D778" s="211" t="s">
        <v>93</v>
      </c>
      <c r="E778" s="113">
        <v>44202.85</v>
      </c>
      <c r="F778" s="113">
        <v>370000</v>
      </c>
      <c r="G778" s="113">
        <f>F778/7.5345</f>
        <v>49107.439113411638</v>
      </c>
      <c r="H778" s="113">
        <v>41600</v>
      </c>
      <c r="I778" s="113">
        <v>60000</v>
      </c>
      <c r="J778" s="113"/>
      <c r="K778" s="113">
        <v>59678.2</v>
      </c>
      <c r="L778" s="189">
        <f t="shared" si="280"/>
        <v>135.00984665015943</v>
      </c>
      <c r="M778" s="189">
        <f t="shared" si="281"/>
        <v>99.463666666666654</v>
      </c>
      <c r="O778" s="27"/>
      <c r="P778" s="27"/>
      <c r="R778" s="27"/>
    </row>
    <row r="779" spans="1:20" s="27" customFormat="1" ht="25.5" x14ac:dyDescent="0.25">
      <c r="A779" s="295">
        <v>4</v>
      </c>
      <c r="B779" s="296"/>
      <c r="C779" s="297"/>
      <c r="D779" s="203" t="s">
        <v>16</v>
      </c>
      <c r="E779" s="204">
        <f t="shared" ref="E779:K781" si="301">E780</f>
        <v>6208.42</v>
      </c>
      <c r="F779" s="204">
        <f t="shared" si="301"/>
        <v>140000</v>
      </c>
      <c r="G779" s="204">
        <f t="shared" si="301"/>
        <v>18581.193178047648</v>
      </c>
      <c r="H779" s="204">
        <f t="shared" si="301"/>
        <v>20000</v>
      </c>
      <c r="I779" s="204">
        <f t="shared" si="301"/>
        <v>1700</v>
      </c>
      <c r="J779" s="204">
        <f t="shared" si="301"/>
        <v>0</v>
      </c>
      <c r="K779" s="204">
        <f t="shared" si="301"/>
        <v>1630.48</v>
      </c>
      <c r="L779" s="189">
        <f t="shared" si="280"/>
        <v>26.262398484638606</v>
      </c>
      <c r="M779" s="189">
        <f t="shared" si="281"/>
        <v>95.910588235294114</v>
      </c>
      <c r="O779"/>
      <c r="P779"/>
      <c r="R779"/>
    </row>
    <row r="780" spans="1:20" s="27" customFormat="1" ht="38.25" x14ac:dyDescent="0.25">
      <c r="A780" s="273">
        <v>42</v>
      </c>
      <c r="B780" s="287"/>
      <c r="C780" s="288"/>
      <c r="D780" s="203" t="s">
        <v>35</v>
      </c>
      <c r="E780" s="204">
        <f t="shared" si="301"/>
        <v>6208.42</v>
      </c>
      <c r="F780" s="204">
        <f t="shared" si="301"/>
        <v>140000</v>
      </c>
      <c r="G780" s="204">
        <f t="shared" si="301"/>
        <v>18581.193178047648</v>
      </c>
      <c r="H780" s="204">
        <f t="shared" si="301"/>
        <v>20000</v>
      </c>
      <c r="I780" s="204">
        <f t="shared" si="301"/>
        <v>1700</v>
      </c>
      <c r="J780" s="204">
        <f t="shared" si="301"/>
        <v>0</v>
      </c>
      <c r="K780" s="204">
        <f t="shared" si="301"/>
        <v>1630.48</v>
      </c>
      <c r="L780" s="189">
        <f t="shared" si="280"/>
        <v>26.262398484638606</v>
      </c>
      <c r="M780" s="189">
        <f t="shared" si="281"/>
        <v>95.910588235294114</v>
      </c>
    </row>
    <row r="781" spans="1:20" s="27" customFormat="1" ht="25.5" x14ac:dyDescent="0.25">
      <c r="A781" s="273">
        <v>424</v>
      </c>
      <c r="B781" s="287"/>
      <c r="C781" s="288"/>
      <c r="D781" s="203" t="s">
        <v>201</v>
      </c>
      <c r="E781" s="204">
        <f t="shared" si="301"/>
        <v>6208.42</v>
      </c>
      <c r="F781" s="204">
        <f t="shared" si="301"/>
        <v>140000</v>
      </c>
      <c r="G781" s="204">
        <f t="shared" si="301"/>
        <v>18581.193178047648</v>
      </c>
      <c r="H781" s="204">
        <f t="shared" si="301"/>
        <v>20000</v>
      </c>
      <c r="I781" s="204">
        <f t="shared" si="301"/>
        <v>1700</v>
      </c>
      <c r="J781" s="204">
        <f t="shared" si="301"/>
        <v>0</v>
      </c>
      <c r="K781" s="204">
        <f t="shared" si="301"/>
        <v>1630.48</v>
      </c>
      <c r="L781" s="189">
        <f t="shared" si="280"/>
        <v>26.262398484638606</v>
      </c>
      <c r="M781" s="189">
        <f t="shared" si="281"/>
        <v>95.910588235294114</v>
      </c>
    </row>
    <row r="782" spans="1:20" x14ac:dyDescent="0.25">
      <c r="A782" s="270">
        <v>4241</v>
      </c>
      <c r="B782" s="271"/>
      <c r="C782" s="272"/>
      <c r="D782" s="211" t="s">
        <v>202</v>
      </c>
      <c r="E782" s="113">
        <v>6208.42</v>
      </c>
      <c r="F782" s="113">
        <v>140000</v>
      </c>
      <c r="G782" s="113">
        <f>F782/7.5345</f>
        <v>18581.193178047648</v>
      </c>
      <c r="H782" s="113">
        <v>20000</v>
      </c>
      <c r="I782" s="113">
        <v>1700</v>
      </c>
      <c r="J782" s="113"/>
      <c r="K782" s="113">
        <v>1630.48</v>
      </c>
      <c r="L782" s="189">
        <f t="shared" si="280"/>
        <v>26.262398484638606</v>
      </c>
      <c r="M782" s="189">
        <f t="shared" si="281"/>
        <v>95.910588235294114</v>
      </c>
      <c r="O782" s="27"/>
      <c r="P782" s="27"/>
      <c r="R782" s="27"/>
    </row>
    <row r="783" spans="1:20" x14ac:dyDescent="0.25">
      <c r="E783" s="115"/>
    </row>
    <row r="785" spans="10:11" x14ac:dyDescent="0.25">
      <c r="J785" s="35"/>
      <c r="K785" s="35"/>
    </row>
  </sheetData>
  <autoFilter ref="A11:K784" xr:uid="{00000000-0009-0000-0000-000002000000}">
    <filterColumn colId="0" showButton="0"/>
    <filterColumn colId="1" showButton="0"/>
  </autoFilter>
  <mergeCells count="764">
    <mergeCell ref="A185:C185"/>
    <mergeCell ref="A186:C186"/>
    <mergeCell ref="A187:C187"/>
    <mergeCell ref="A188:C188"/>
    <mergeCell ref="A189:C189"/>
    <mergeCell ref="A132:C132"/>
    <mergeCell ref="A131:C131"/>
    <mergeCell ref="A175:C175"/>
    <mergeCell ref="A190:C190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49:C149"/>
    <mergeCell ref="A150:C150"/>
    <mergeCell ref="A151:C151"/>
    <mergeCell ref="A153:C153"/>
    <mergeCell ref="A604:C604"/>
    <mergeCell ref="A605:C605"/>
    <mergeCell ref="A606:C606"/>
    <mergeCell ref="A607:C607"/>
    <mergeCell ref="A608:C608"/>
    <mergeCell ref="A592:C592"/>
    <mergeCell ref="A593:C593"/>
    <mergeCell ref="A594:C594"/>
    <mergeCell ref="A596:C596"/>
    <mergeCell ref="A597:C597"/>
    <mergeCell ref="A598:C598"/>
    <mergeCell ref="A600:C600"/>
    <mergeCell ref="A601:C601"/>
    <mergeCell ref="A603:C603"/>
    <mergeCell ref="A599:C599"/>
    <mergeCell ref="A595:C595"/>
    <mergeCell ref="A591:C591"/>
    <mergeCell ref="A574:C574"/>
    <mergeCell ref="A575:C575"/>
    <mergeCell ref="A576:C576"/>
    <mergeCell ref="A577:C577"/>
    <mergeCell ref="A578:C578"/>
    <mergeCell ref="A579:C579"/>
    <mergeCell ref="A580:C580"/>
    <mergeCell ref="A581:C581"/>
    <mergeCell ref="A582:C582"/>
    <mergeCell ref="A583:C583"/>
    <mergeCell ref="A584:C584"/>
    <mergeCell ref="A585:C585"/>
    <mergeCell ref="A586:C586"/>
    <mergeCell ref="A587:C587"/>
    <mergeCell ref="A588:C588"/>
    <mergeCell ref="A589:C589"/>
    <mergeCell ref="A590:C590"/>
    <mergeCell ref="A565:C565"/>
    <mergeCell ref="A566:C566"/>
    <mergeCell ref="A567:C567"/>
    <mergeCell ref="A568:C568"/>
    <mergeCell ref="A569:C569"/>
    <mergeCell ref="A570:C570"/>
    <mergeCell ref="A571:C571"/>
    <mergeCell ref="A572:C572"/>
    <mergeCell ref="A573:C573"/>
    <mergeCell ref="A546:C546"/>
    <mergeCell ref="A547:C547"/>
    <mergeCell ref="A548:C548"/>
    <mergeCell ref="A549:C549"/>
    <mergeCell ref="A550:C550"/>
    <mergeCell ref="A551:C551"/>
    <mergeCell ref="A552:C552"/>
    <mergeCell ref="A526:C526"/>
    <mergeCell ref="A527:C527"/>
    <mergeCell ref="A528:C528"/>
    <mergeCell ref="A529:C529"/>
    <mergeCell ref="A530:C530"/>
    <mergeCell ref="A531:C531"/>
    <mergeCell ref="A520:C520"/>
    <mergeCell ref="A521:C521"/>
    <mergeCell ref="A522:C522"/>
    <mergeCell ref="A523:C523"/>
    <mergeCell ref="A524:C524"/>
    <mergeCell ref="A525:C525"/>
    <mergeCell ref="A510:C510"/>
    <mergeCell ref="A511:C511"/>
    <mergeCell ref="A512:C512"/>
    <mergeCell ref="A513:C513"/>
    <mergeCell ref="A515:C515"/>
    <mergeCell ref="A519:C519"/>
    <mergeCell ref="A732:C732"/>
    <mergeCell ref="A699:C699"/>
    <mergeCell ref="A700:C700"/>
    <mergeCell ref="A746:C746"/>
    <mergeCell ref="A748:C748"/>
    <mergeCell ref="A504:C504"/>
    <mergeCell ref="A505:C505"/>
    <mergeCell ref="A506:C506"/>
    <mergeCell ref="A507:C507"/>
    <mergeCell ref="A532:C532"/>
    <mergeCell ref="A533:C533"/>
    <mergeCell ref="A514:C514"/>
    <mergeCell ref="A516:C516"/>
    <mergeCell ref="A517:C517"/>
    <mergeCell ref="A518:C518"/>
    <mergeCell ref="A542:C542"/>
    <mergeCell ref="A543:C543"/>
    <mergeCell ref="A544:C544"/>
    <mergeCell ref="A545:C545"/>
    <mergeCell ref="A730:C730"/>
    <mergeCell ref="A701:C701"/>
    <mergeCell ref="A702:C702"/>
    <mergeCell ref="A703:C703"/>
    <mergeCell ref="A704:C704"/>
    <mergeCell ref="A620:C620"/>
    <mergeCell ref="A621:C621"/>
    <mergeCell ref="A622:C622"/>
    <mergeCell ref="A717:C717"/>
    <mergeCell ref="A718:C718"/>
    <mergeCell ref="A719:C719"/>
    <mergeCell ref="A720:C720"/>
    <mergeCell ref="A721:C721"/>
    <mergeCell ref="A709:C709"/>
    <mergeCell ref="A710:C710"/>
    <mergeCell ref="A711:C711"/>
    <mergeCell ref="A715:C715"/>
    <mergeCell ref="A716:C716"/>
    <mergeCell ref="A706:C706"/>
    <mergeCell ref="A707:C707"/>
    <mergeCell ref="A712:C712"/>
    <mergeCell ref="A713:C713"/>
    <mergeCell ref="A714:C714"/>
    <mergeCell ref="A687:C687"/>
    <mergeCell ref="A688:C688"/>
    <mergeCell ref="A689:C689"/>
    <mergeCell ref="A690:C690"/>
    <mergeCell ref="A691:C691"/>
    <mergeCell ref="A692:C692"/>
    <mergeCell ref="A779:C779"/>
    <mergeCell ref="A780:C780"/>
    <mergeCell ref="A781:C781"/>
    <mergeCell ref="A782:C782"/>
    <mergeCell ref="A770:C770"/>
    <mergeCell ref="A771:C771"/>
    <mergeCell ref="A772:C772"/>
    <mergeCell ref="A773:C773"/>
    <mergeCell ref="A774:C774"/>
    <mergeCell ref="A775:C775"/>
    <mergeCell ref="A776:C776"/>
    <mergeCell ref="A777:C777"/>
    <mergeCell ref="A778:C778"/>
    <mergeCell ref="A761:C761"/>
    <mergeCell ref="A762:C762"/>
    <mergeCell ref="A763:C763"/>
    <mergeCell ref="A764:C764"/>
    <mergeCell ref="A765:C765"/>
    <mergeCell ref="A766:C766"/>
    <mergeCell ref="A767:C767"/>
    <mergeCell ref="A768:C768"/>
    <mergeCell ref="A769:C769"/>
    <mergeCell ref="A757:C757"/>
    <mergeCell ref="A760:C760"/>
    <mergeCell ref="A751:C751"/>
    <mergeCell ref="A752:C752"/>
    <mergeCell ref="A753:C753"/>
    <mergeCell ref="A754:C754"/>
    <mergeCell ref="A755:C755"/>
    <mergeCell ref="A756:C756"/>
    <mergeCell ref="A733:C733"/>
    <mergeCell ref="A734:C734"/>
    <mergeCell ref="A735:C735"/>
    <mergeCell ref="A736:C736"/>
    <mergeCell ref="A749:C749"/>
    <mergeCell ref="A750:C750"/>
    <mergeCell ref="A758:C758"/>
    <mergeCell ref="A759:C759"/>
    <mergeCell ref="A740:C740"/>
    <mergeCell ref="A739:C739"/>
    <mergeCell ref="A741:C741"/>
    <mergeCell ref="A742:C742"/>
    <mergeCell ref="A743:C743"/>
    <mergeCell ref="A744:C744"/>
    <mergeCell ref="A747:C747"/>
    <mergeCell ref="A737:C737"/>
    <mergeCell ref="A723:C723"/>
    <mergeCell ref="A724:C724"/>
    <mergeCell ref="A725:C725"/>
    <mergeCell ref="A726:C726"/>
    <mergeCell ref="A727:C727"/>
    <mergeCell ref="A728:C728"/>
    <mergeCell ref="A729:C729"/>
    <mergeCell ref="A693:C693"/>
    <mergeCell ref="A694:C694"/>
    <mergeCell ref="A695:C695"/>
    <mergeCell ref="A696:C696"/>
    <mergeCell ref="A697:C697"/>
    <mergeCell ref="A698:C698"/>
    <mergeCell ref="A705:C705"/>
    <mergeCell ref="A722:C722"/>
    <mergeCell ref="A681:C681"/>
    <mergeCell ref="A682:C682"/>
    <mergeCell ref="A683:C683"/>
    <mergeCell ref="A684:C684"/>
    <mergeCell ref="A685:C685"/>
    <mergeCell ref="A686:C686"/>
    <mergeCell ref="A675:C675"/>
    <mergeCell ref="A676:C676"/>
    <mergeCell ref="A677:C677"/>
    <mergeCell ref="A678:C678"/>
    <mergeCell ref="A679:C679"/>
    <mergeCell ref="A680:C680"/>
    <mergeCell ref="A669:C669"/>
    <mergeCell ref="A670:C670"/>
    <mergeCell ref="A671:C671"/>
    <mergeCell ref="A672:C672"/>
    <mergeCell ref="A673:C673"/>
    <mergeCell ref="A674:C674"/>
    <mergeCell ref="A663:C663"/>
    <mergeCell ref="A664:C664"/>
    <mergeCell ref="A665:C665"/>
    <mergeCell ref="A666:C666"/>
    <mergeCell ref="A667:C667"/>
    <mergeCell ref="A668:C668"/>
    <mergeCell ref="A656:C656"/>
    <mergeCell ref="A657:C657"/>
    <mergeCell ref="A658:C658"/>
    <mergeCell ref="A659:C659"/>
    <mergeCell ref="A660:C660"/>
    <mergeCell ref="A662:C662"/>
    <mergeCell ref="A649:C649"/>
    <mergeCell ref="A650:C650"/>
    <mergeCell ref="A651:C651"/>
    <mergeCell ref="A652:C652"/>
    <mergeCell ref="A653:C653"/>
    <mergeCell ref="A655:C655"/>
    <mergeCell ref="A661:C661"/>
    <mergeCell ref="A631:C631"/>
    <mergeCell ref="A644:C644"/>
    <mergeCell ref="A645:C645"/>
    <mergeCell ref="A646:C646"/>
    <mergeCell ref="A647:C647"/>
    <mergeCell ref="A648:C648"/>
    <mergeCell ref="A623:C623"/>
    <mergeCell ref="A624:C624"/>
    <mergeCell ref="A625:C625"/>
    <mergeCell ref="A626:C626"/>
    <mergeCell ref="A627:C627"/>
    <mergeCell ref="A629:C629"/>
    <mergeCell ref="A639:C639"/>
    <mergeCell ref="A641:C641"/>
    <mergeCell ref="A633:C633"/>
    <mergeCell ref="A634:C634"/>
    <mergeCell ref="A630:C630"/>
    <mergeCell ref="A640:C640"/>
    <mergeCell ref="A614:C614"/>
    <mergeCell ref="A615:C615"/>
    <mergeCell ref="A616:C616"/>
    <mergeCell ref="A617:C617"/>
    <mergeCell ref="A618:C618"/>
    <mergeCell ref="A619:C619"/>
    <mergeCell ref="A540:C540"/>
    <mergeCell ref="A541:C541"/>
    <mergeCell ref="A610:C610"/>
    <mergeCell ref="A611:C611"/>
    <mergeCell ref="A612:C612"/>
    <mergeCell ref="A613:C613"/>
    <mergeCell ref="A553:C553"/>
    <mergeCell ref="A554:C554"/>
    <mergeCell ref="A555:C555"/>
    <mergeCell ref="A556:C556"/>
    <mergeCell ref="A557:C557"/>
    <mergeCell ref="A558:C558"/>
    <mergeCell ref="A559:C559"/>
    <mergeCell ref="A560:C560"/>
    <mergeCell ref="A561:C561"/>
    <mergeCell ref="A562:C562"/>
    <mergeCell ref="A563:C563"/>
    <mergeCell ref="A564:C564"/>
    <mergeCell ref="A500:C500"/>
    <mergeCell ref="A501:C501"/>
    <mergeCell ref="A502:C502"/>
    <mergeCell ref="A503:C503"/>
    <mergeCell ref="A508:C508"/>
    <mergeCell ref="A509:C509"/>
    <mergeCell ref="A494:C494"/>
    <mergeCell ref="A495:C495"/>
    <mergeCell ref="A496:C496"/>
    <mergeCell ref="A497:C497"/>
    <mergeCell ref="A498:C498"/>
    <mergeCell ref="A499:C499"/>
    <mergeCell ref="A488:C488"/>
    <mergeCell ref="A489:C489"/>
    <mergeCell ref="A490:C490"/>
    <mergeCell ref="A491:C491"/>
    <mergeCell ref="A492:C492"/>
    <mergeCell ref="A493:C493"/>
    <mergeCell ref="A482:C482"/>
    <mergeCell ref="A483:C483"/>
    <mergeCell ref="A484:C484"/>
    <mergeCell ref="A485:C485"/>
    <mergeCell ref="A486:C486"/>
    <mergeCell ref="A487:C487"/>
    <mergeCell ref="A465:C465"/>
    <mergeCell ref="A468:C468"/>
    <mergeCell ref="A470:C470"/>
    <mergeCell ref="A474:C474"/>
    <mergeCell ref="A480:C480"/>
    <mergeCell ref="A481:C481"/>
    <mergeCell ref="A466:C466"/>
    <mergeCell ref="A467:C467"/>
    <mergeCell ref="A471:C471"/>
    <mergeCell ref="A472:C472"/>
    <mergeCell ref="A473:C473"/>
    <mergeCell ref="A475:C475"/>
    <mergeCell ref="A476:C476"/>
    <mergeCell ref="A477:C477"/>
    <mergeCell ref="A478:C478"/>
    <mergeCell ref="A479:C479"/>
    <mergeCell ref="A453:C453"/>
    <mergeCell ref="A457:C457"/>
    <mergeCell ref="A458:C458"/>
    <mergeCell ref="A459:C459"/>
    <mergeCell ref="A463:C463"/>
    <mergeCell ref="A464:C464"/>
    <mergeCell ref="A444:C444"/>
    <mergeCell ref="A447:C447"/>
    <mergeCell ref="A448:C448"/>
    <mergeCell ref="A449:C449"/>
    <mergeCell ref="A450:C450"/>
    <mergeCell ref="A451:C451"/>
    <mergeCell ref="A445:C445"/>
    <mergeCell ref="A446:C446"/>
    <mergeCell ref="A460:C460"/>
    <mergeCell ref="A461:C461"/>
    <mergeCell ref="A462:C462"/>
    <mergeCell ref="A452:C452"/>
    <mergeCell ref="A454:C454"/>
    <mergeCell ref="A455:C455"/>
    <mergeCell ref="A456:C456"/>
    <mergeCell ref="A413:C413"/>
    <mergeCell ref="A420:C420"/>
    <mergeCell ref="A421:C421"/>
    <mergeCell ref="A422:C422"/>
    <mergeCell ref="A423:C423"/>
    <mergeCell ref="A436:C436"/>
    <mergeCell ref="A414:C414"/>
    <mergeCell ref="A415:C415"/>
    <mergeCell ref="A416:C416"/>
    <mergeCell ref="A417:C417"/>
    <mergeCell ref="A418:C418"/>
    <mergeCell ref="A419:C419"/>
    <mergeCell ref="A435:C435"/>
    <mergeCell ref="A427:C427"/>
    <mergeCell ref="A428:C428"/>
    <mergeCell ref="A429:C429"/>
    <mergeCell ref="A430:C430"/>
    <mergeCell ref="A437:C437"/>
    <mergeCell ref="A431:C431"/>
    <mergeCell ref="A432:C432"/>
    <mergeCell ref="A433:C433"/>
    <mergeCell ref="A438:C438"/>
    <mergeCell ref="A439:C439"/>
    <mergeCell ref="A440:C440"/>
    <mergeCell ref="A441:C441"/>
    <mergeCell ref="A443:C443"/>
    <mergeCell ref="A442:C442"/>
    <mergeCell ref="A410:C410"/>
    <mergeCell ref="A411:C411"/>
    <mergeCell ref="A412:C412"/>
    <mergeCell ref="A400:C400"/>
    <mergeCell ref="A401:C401"/>
    <mergeCell ref="A402:C402"/>
    <mergeCell ref="A403:C403"/>
    <mergeCell ref="A405:C405"/>
    <mergeCell ref="A406:C406"/>
    <mergeCell ref="A404:C404"/>
    <mergeCell ref="A354:C354"/>
    <mergeCell ref="A355:C355"/>
    <mergeCell ref="A356:C356"/>
    <mergeCell ref="A360:C360"/>
    <mergeCell ref="A361:C361"/>
    <mergeCell ref="A333:C333"/>
    <mergeCell ref="A336:C336"/>
    <mergeCell ref="A338:C338"/>
    <mergeCell ref="A339:C339"/>
    <mergeCell ref="A340:C340"/>
    <mergeCell ref="A341:C341"/>
    <mergeCell ref="A334:C334"/>
    <mergeCell ref="A335:C335"/>
    <mergeCell ref="A342:C342"/>
    <mergeCell ref="A343:C343"/>
    <mergeCell ref="A345:C345"/>
    <mergeCell ref="A346:C346"/>
    <mergeCell ref="A347:C347"/>
    <mergeCell ref="A348:C348"/>
    <mergeCell ref="A357:C357"/>
    <mergeCell ref="A268:C268"/>
    <mergeCell ref="A269:C269"/>
    <mergeCell ref="A274:C274"/>
    <mergeCell ref="A275:C275"/>
    <mergeCell ref="A276:C276"/>
    <mergeCell ref="A286:C286"/>
    <mergeCell ref="A262:C262"/>
    <mergeCell ref="A263:C263"/>
    <mergeCell ref="A264:C264"/>
    <mergeCell ref="A265:C265"/>
    <mergeCell ref="A266:C266"/>
    <mergeCell ref="A267:C267"/>
    <mergeCell ref="A280:C280"/>
    <mergeCell ref="A281:C281"/>
    <mergeCell ref="A283:C283"/>
    <mergeCell ref="A284:C284"/>
    <mergeCell ref="A282:C282"/>
    <mergeCell ref="A270:C270"/>
    <mergeCell ref="A271:C271"/>
    <mergeCell ref="A272:C272"/>
    <mergeCell ref="A273:C273"/>
    <mergeCell ref="A252:C252"/>
    <mergeCell ref="A253:C253"/>
    <mergeCell ref="A254:C254"/>
    <mergeCell ref="A255:C255"/>
    <mergeCell ref="A256:C256"/>
    <mergeCell ref="A259:C259"/>
    <mergeCell ref="A243:C243"/>
    <mergeCell ref="A247:C247"/>
    <mergeCell ref="A248:C248"/>
    <mergeCell ref="A249:C249"/>
    <mergeCell ref="A250:C250"/>
    <mergeCell ref="A251:C251"/>
    <mergeCell ref="A244:C244"/>
    <mergeCell ref="A246:C246"/>
    <mergeCell ref="A245:C245"/>
    <mergeCell ref="A257:C257"/>
    <mergeCell ref="A258:C258"/>
    <mergeCell ref="A221:C221"/>
    <mergeCell ref="A222:C222"/>
    <mergeCell ref="A223:C223"/>
    <mergeCell ref="A224:C224"/>
    <mergeCell ref="A241:C241"/>
    <mergeCell ref="A242:C242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5:C225"/>
    <mergeCell ref="A226:C226"/>
    <mergeCell ref="A231:C231"/>
    <mergeCell ref="A232:C232"/>
    <mergeCell ref="A233:C233"/>
    <mergeCell ref="A234:C234"/>
    <mergeCell ref="A235:C235"/>
    <mergeCell ref="A236:C236"/>
    <mergeCell ref="A205:C205"/>
    <mergeCell ref="A206:C206"/>
    <mergeCell ref="A207:C207"/>
    <mergeCell ref="A208:C208"/>
    <mergeCell ref="A209:C209"/>
    <mergeCell ref="A210:C210"/>
    <mergeCell ref="A199:C199"/>
    <mergeCell ref="A200:C200"/>
    <mergeCell ref="A201:C201"/>
    <mergeCell ref="A202:C202"/>
    <mergeCell ref="A203:C203"/>
    <mergeCell ref="A204:C204"/>
    <mergeCell ref="A193:C193"/>
    <mergeCell ref="A194:C194"/>
    <mergeCell ref="A195:C195"/>
    <mergeCell ref="A196:C196"/>
    <mergeCell ref="A197:C197"/>
    <mergeCell ref="A198:C198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52:C152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33:C133"/>
    <mergeCell ref="A81:C81"/>
    <mergeCell ref="A82:C82"/>
    <mergeCell ref="A83:C83"/>
    <mergeCell ref="A84:C84"/>
    <mergeCell ref="A107:C107"/>
    <mergeCell ref="A108:C108"/>
    <mergeCell ref="A109:C109"/>
    <mergeCell ref="A110:C110"/>
    <mergeCell ref="A111:C111"/>
    <mergeCell ref="A103:C103"/>
    <mergeCell ref="A104:C104"/>
    <mergeCell ref="A105:C105"/>
    <mergeCell ref="A106:C106"/>
    <mergeCell ref="A87:C87"/>
    <mergeCell ref="A88:C88"/>
    <mergeCell ref="A92:C92"/>
    <mergeCell ref="A93:C93"/>
    <mergeCell ref="A68:C68"/>
    <mergeCell ref="A69:C69"/>
    <mergeCell ref="A70:C70"/>
    <mergeCell ref="A71:C71"/>
    <mergeCell ref="A72:C72"/>
    <mergeCell ref="A73:C73"/>
    <mergeCell ref="A78:C78"/>
    <mergeCell ref="A79:C79"/>
    <mergeCell ref="A80:C80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39:C39"/>
    <mergeCell ref="A42:C42"/>
    <mergeCell ref="A43:C43"/>
    <mergeCell ref="A40:C40"/>
    <mergeCell ref="A41:C41"/>
    <mergeCell ref="A30:C30"/>
    <mergeCell ref="A31:C31"/>
    <mergeCell ref="A32:C32"/>
    <mergeCell ref="A33:C33"/>
    <mergeCell ref="A34:C34"/>
    <mergeCell ref="A35:C35"/>
    <mergeCell ref="A29:C29"/>
    <mergeCell ref="A24:C24"/>
    <mergeCell ref="A26:C26"/>
    <mergeCell ref="A19:C19"/>
    <mergeCell ref="A20:C20"/>
    <mergeCell ref="A21:C21"/>
    <mergeCell ref="A36:C36"/>
    <mergeCell ref="A37:C37"/>
    <mergeCell ref="A38:C38"/>
    <mergeCell ref="A16:C16"/>
    <mergeCell ref="A17:C17"/>
    <mergeCell ref="A18:C18"/>
    <mergeCell ref="A1:K1"/>
    <mergeCell ref="A3:K3"/>
    <mergeCell ref="A74:C74"/>
    <mergeCell ref="A75:C75"/>
    <mergeCell ref="A76:C76"/>
    <mergeCell ref="A77:C77"/>
    <mergeCell ref="A10:C10"/>
    <mergeCell ref="A11:C11"/>
    <mergeCell ref="A12:C12"/>
    <mergeCell ref="A13:C13"/>
    <mergeCell ref="A14:C14"/>
    <mergeCell ref="A15:C15"/>
    <mergeCell ref="A5:C5"/>
    <mergeCell ref="A7:C7"/>
    <mergeCell ref="A8:C8"/>
    <mergeCell ref="A9:C9"/>
    <mergeCell ref="A22:C22"/>
    <mergeCell ref="A23:C23"/>
    <mergeCell ref="A25:C25"/>
    <mergeCell ref="A27:C27"/>
    <mergeCell ref="A28:C28"/>
    <mergeCell ref="A227:C227"/>
    <mergeCell ref="A277:C277"/>
    <mergeCell ref="A278:C278"/>
    <mergeCell ref="A279:C279"/>
    <mergeCell ref="A260:C260"/>
    <mergeCell ref="A261:C261"/>
    <mergeCell ref="A85:C85"/>
    <mergeCell ref="A86:C86"/>
    <mergeCell ref="A89:C89"/>
    <mergeCell ref="A90:C90"/>
    <mergeCell ref="A91:C91"/>
    <mergeCell ref="A101:C101"/>
    <mergeCell ref="A102:C102"/>
    <mergeCell ref="A95:C95"/>
    <mergeCell ref="A96:C96"/>
    <mergeCell ref="A97:C97"/>
    <mergeCell ref="A98:C98"/>
    <mergeCell ref="A99:C99"/>
    <mergeCell ref="A100:C100"/>
    <mergeCell ref="A112:C112"/>
    <mergeCell ref="A119:C119"/>
    <mergeCell ref="A120:C120"/>
    <mergeCell ref="A121:C121"/>
    <mergeCell ref="A122:C122"/>
    <mergeCell ref="A303:C303"/>
    <mergeCell ref="A304:C304"/>
    <mergeCell ref="A305:C305"/>
    <mergeCell ref="A306:C306"/>
    <mergeCell ref="A307:C307"/>
    <mergeCell ref="A308:C308"/>
    <mergeCell ref="A297:C297"/>
    <mergeCell ref="A298:C298"/>
    <mergeCell ref="A299:C299"/>
    <mergeCell ref="A300:C300"/>
    <mergeCell ref="A301:C301"/>
    <mergeCell ref="A302:C302"/>
    <mergeCell ref="A287:C287"/>
    <mergeCell ref="A288:C288"/>
    <mergeCell ref="A289:C289"/>
    <mergeCell ref="A290:C290"/>
    <mergeCell ref="A291:C291"/>
    <mergeCell ref="A292:C292"/>
    <mergeCell ref="A294:C294"/>
    <mergeCell ref="A295:C295"/>
    <mergeCell ref="A296:C296"/>
    <mergeCell ref="A293:C293"/>
    <mergeCell ref="A313:C313"/>
    <mergeCell ref="A635:C635"/>
    <mergeCell ref="A636:C636"/>
    <mergeCell ref="A637:C637"/>
    <mergeCell ref="A638:C638"/>
    <mergeCell ref="A534:C534"/>
    <mergeCell ref="A535:C535"/>
    <mergeCell ref="A537:C537"/>
    <mergeCell ref="A536:C536"/>
    <mergeCell ref="A538:C538"/>
    <mergeCell ref="A327:C327"/>
    <mergeCell ref="A328:C328"/>
    <mergeCell ref="A329:C329"/>
    <mergeCell ref="A330:C330"/>
    <mergeCell ref="A331:C331"/>
    <mergeCell ref="A332:C332"/>
    <mergeCell ref="A315:C315"/>
    <mergeCell ref="A316:C316"/>
    <mergeCell ref="A317:C317"/>
    <mergeCell ref="A314:C314"/>
    <mergeCell ref="A324:C324"/>
    <mergeCell ref="A325:C325"/>
    <mergeCell ref="A326:C326"/>
    <mergeCell ref="A344:C344"/>
    <mergeCell ref="A745:C745"/>
    <mergeCell ref="A367:C367"/>
    <mergeCell ref="A371:C371"/>
    <mergeCell ref="A372:C372"/>
    <mergeCell ref="A368:C368"/>
    <mergeCell ref="A369:C369"/>
    <mergeCell ref="A393:C393"/>
    <mergeCell ref="A394:C394"/>
    <mergeCell ref="A395:C395"/>
    <mergeCell ref="A396:C396"/>
    <mergeCell ref="A391:C391"/>
    <mergeCell ref="A392:C392"/>
    <mergeCell ref="A397:C397"/>
    <mergeCell ref="A398:C398"/>
    <mergeCell ref="A384:C384"/>
    <mergeCell ref="A386:C386"/>
    <mergeCell ref="A387:C387"/>
    <mergeCell ref="A388:C388"/>
    <mergeCell ref="A389:C389"/>
    <mergeCell ref="A390:C390"/>
    <mergeCell ref="A385:C385"/>
    <mergeCell ref="A407:C407"/>
    <mergeCell ref="A408:C408"/>
    <mergeCell ref="A409:C409"/>
    <mergeCell ref="A228:C228"/>
    <mergeCell ref="A229:C229"/>
    <mergeCell ref="A642:C642"/>
    <mergeCell ref="A731:C731"/>
    <mergeCell ref="A318:C318"/>
    <mergeCell ref="A319:C319"/>
    <mergeCell ref="A320:C320"/>
    <mergeCell ref="A321:C321"/>
    <mergeCell ref="A322:C322"/>
    <mergeCell ref="A654:C654"/>
    <mergeCell ref="A351:C351"/>
    <mergeCell ref="A352:C352"/>
    <mergeCell ref="A353:C353"/>
    <mergeCell ref="A399:C399"/>
    <mergeCell ref="A424:C424"/>
    <mergeCell ref="A425:C425"/>
    <mergeCell ref="A426:C426"/>
    <mergeCell ref="A434:C434"/>
    <mergeCell ref="A609:C609"/>
    <mergeCell ref="A358:C358"/>
    <mergeCell ref="A378:C378"/>
    <mergeCell ref="A379:C379"/>
    <mergeCell ref="A380:C380"/>
    <mergeCell ref="A381:C381"/>
    <mergeCell ref="A738:C738"/>
    <mergeCell ref="A237:C237"/>
    <mergeCell ref="A238:C238"/>
    <mergeCell ref="A239:C239"/>
    <mergeCell ref="A240:C240"/>
    <mergeCell ref="A337:C337"/>
    <mergeCell ref="A349:C349"/>
    <mergeCell ref="A350:C350"/>
    <mergeCell ref="A359:C359"/>
    <mergeCell ref="A628:C628"/>
    <mergeCell ref="A382:C382"/>
    <mergeCell ref="A383:C383"/>
    <mergeCell ref="A362:C362"/>
    <mergeCell ref="A363:C363"/>
    <mergeCell ref="A364:C364"/>
    <mergeCell ref="A375:C375"/>
    <mergeCell ref="A376:C376"/>
    <mergeCell ref="A377:C377"/>
    <mergeCell ref="A365:C365"/>
    <mergeCell ref="A366:C366"/>
    <mergeCell ref="A309:C309"/>
    <mergeCell ref="A310:C310"/>
    <mergeCell ref="A311:C311"/>
    <mergeCell ref="A312:C31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8"/>
  <sheetViews>
    <sheetView workbookViewId="0">
      <selection activeCell="H29" sqref="H29"/>
    </sheetView>
  </sheetViews>
  <sheetFormatPr defaultRowHeight="15" x14ac:dyDescent="0.25"/>
  <cols>
    <col min="1" max="1" width="46.85546875" customWidth="1"/>
    <col min="2" max="2" width="18.7109375" hidden="1" customWidth="1"/>
    <col min="3" max="3" width="18.7109375" customWidth="1"/>
    <col min="4" max="5" width="18.7109375" hidden="1" customWidth="1"/>
    <col min="6" max="8" width="18.7109375" customWidth="1"/>
    <col min="9" max="10" width="6.5703125" customWidth="1"/>
  </cols>
  <sheetData>
    <row r="1" spans="1:10" ht="33" customHeight="1" x14ac:dyDescent="0.25">
      <c r="A1" s="233" t="s">
        <v>380</v>
      </c>
      <c r="B1" s="233"/>
      <c r="C1" s="233"/>
      <c r="D1" s="233"/>
      <c r="E1" s="233"/>
      <c r="F1" s="233"/>
      <c r="G1" s="233"/>
    </row>
    <row r="2" spans="1:10" ht="18" customHeight="1" x14ac:dyDescent="0.25">
      <c r="A2" s="4"/>
      <c r="B2" s="4"/>
      <c r="C2" s="4"/>
      <c r="D2" s="4"/>
      <c r="E2" s="4"/>
      <c r="F2" s="4"/>
      <c r="G2" s="4"/>
    </row>
    <row r="3" spans="1:10" ht="15.75" x14ac:dyDescent="0.25">
      <c r="A3" s="233" t="s">
        <v>22</v>
      </c>
      <c r="B3" s="233"/>
      <c r="C3" s="233"/>
      <c r="D3" s="233"/>
      <c r="E3" s="233"/>
      <c r="F3" s="233"/>
      <c r="G3" s="233"/>
    </row>
    <row r="4" spans="1:10" ht="18" x14ac:dyDescent="0.25">
      <c r="A4" s="4"/>
      <c r="B4" s="4"/>
      <c r="C4" s="4"/>
      <c r="D4" s="4"/>
      <c r="E4" s="4"/>
      <c r="F4" s="5"/>
      <c r="G4" s="5"/>
    </row>
    <row r="5" spans="1:10" ht="15.75" x14ac:dyDescent="0.25">
      <c r="A5" s="233" t="s">
        <v>8</v>
      </c>
      <c r="B5" s="233"/>
      <c r="C5" s="233"/>
      <c r="D5" s="233"/>
      <c r="E5" s="233"/>
      <c r="F5" s="233"/>
      <c r="G5" s="233"/>
    </row>
    <row r="6" spans="1:10" ht="18" x14ac:dyDescent="0.25">
      <c r="A6" s="4"/>
      <c r="B6" s="4"/>
      <c r="C6" s="4"/>
      <c r="D6" s="4"/>
      <c r="E6" s="4"/>
      <c r="F6" s="5"/>
      <c r="G6" s="5"/>
    </row>
    <row r="7" spans="1:10" ht="15.75" customHeight="1" x14ac:dyDescent="0.25">
      <c r="A7" s="233" t="s">
        <v>17</v>
      </c>
      <c r="B7" s="233"/>
      <c r="C7" s="233"/>
      <c r="D7" s="233"/>
      <c r="E7" s="233"/>
      <c r="F7" s="233"/>
      <c r="G7" s="233"/>
    </row>
    <row r="8" spans="1:10" ht="18" x14ac:dyDescent="0.25">
      <c r="A8" s="4"/>
      <c r="B8" s="4"/>
      <c r="C8" s="4"/>
      <c r="D8" s="4"/>
      <c r="E8" s="4"/>
      <c r="F8" s="223"/>
      <c r="G8" s="5"/>
    </row>
    <row r="9" spans="1:10" ht="25.5" x14ac:dyDescent="0.25">
      <c r="A9" s="15" t="s">
        <v>18</v>
      </c>
      <c r="B9" s="14" t="s">
        <v>209</v>
      </c>
      <c r="C9" s="14" t="s">
        <v>381</v>
      </c>
      <c r="D9" s="15" t="s">
        <v>210</v>
      </c>
      <c r="E9" s="15" t="s">
        <v>211</v>
      </c>
      <c r="F9" s="15" t="s">
        <v>340</v>
      </c>
      <c r="G9" s="15" t="s">
        <v>329</v>
      </c>
      <c r="H9" s="15" t="s">
        <v>388</v>
      </c>
      <c r="I9" s="184" t="s">
        <v>330</v>
      </c>
      <c r="J9" s="184" t="s">
        <v>330</v>
      </c>
    </row>
    <row r="10" spans="1:10" x14ac:dyDescent="0.25">
      <c r="A10" s="15">
        <v>1</v>
      </c>
      <c r="B10" s="14"/>
      <c r="C10" s="14">
        <v>2</v>
      </c>
      <c r="D10" s="14"/>
      <c r="E10" s="14"/>
      <c r="F10" s="14">
        <v>3</v>
      </c>
      <c r="G10" s="14">
        <v>4</v>
      </c>
      <c r="H10" s="14">
        <v>5</v>
      </c>
      <c r="I10" s="186" t="s">
        <v>331</v>
      </c>
      <c r="J10" s="186" t="s">
        <v>332</v>
      </c>
    </row>
    <row r="11" spans="1:10" s="27" customFormat="1" x14ac:dyDescent="0.25">
      <c r="A11" s="109" t="s">
        <v>19</v>
      </c>
      <c r="B11" s="110">
        <f>B12+B18+B15</f>
        <v>14110332.259999998</v>
      </c>
      <c r="C11" s="110">
        <f>C12+C15+C18</f>
        <v>2525255.5199999996</v>
      </c>
      <c r="D11" s="110">
        <f t="shared" ref="D11:G11" si="0">D12+D18</f>
        <v>18706319.59</v>
      </c>
      <c r="E11" s="110">
        <f t="shared" si="0"/>
        <v>2482755.2710863361</v>
      </c>
      <c r="F11" s="110">
        <f t="shared" si="0"/>
        <v>3296614.25</v>
      </c>
      <c r="G11" s="110">
        <f t="shared" si="0"/>
        <v>0</v>
      </c>
      <c r="H11" s="110">
        <f t="shared" ref="H11" si="1">H12+H18</f>
        <v>3207629.6700000004</v>
      </c>
      <c r="I11" s="196">
        <f>H11/C11*100</f>
        <v>127.02198429408841</v>
      </c>
      <c r="J11" s="196">
        <f>H11/F11*100</f>
        <v>97.300728163751657</v>
      </c>
    </row>
    <row r="12" spans="1:10" s="27" customFormat="1" x14ac:dyDescent="0.25">
      <c r="A12" s="111" t="s">
        <v>20</v>
      </c>
      <c r="B12" s="112">
        <f>B13</f>
        <v>34270.120000000003</v>
      </c>
      <c r="C12" s="112">
        <f t="shared" ref="C12:H13" si="2">C13</f>
        <v>264</v>
      </c>
      <c r="D12" s="112">
        <f t="shared" si="2"/>
        <v>55000</v>
      </c>
      <c r="E12" s="112">
        <f t="shared" si="2"/>
        <v>7299.7544628044325</v>
      </c>
      <c r="F12" s="112">
        <f t="shared" si="2"/>
        <v>348</v>
      </c>
      <c r="G12" s="112">
        <f t="shared" si="2"/>
        <v>0</v>
      </c>
      <c r="H12" s="112">
        <f t="shared" si="2"/>
        <v>348</v>
      </c>
      <c r="I12" s="196">
        <f t="shared" ref="I12:I28" si="3">H12/C12*100</f>
        <v>131.81818181818181</v>
      </c>
      <c r="J12" s="196">
        <f t="shared" ref="J12:J28" si="4">H12/F12*100</f>
        <v>100</v>
      </c>
    </row>
    <row r="13" spans="1:10" s="27" customFormat="1" x14ac:dyDescent="0.25">
      <c r="A13" s="107" t="s">
        <v>252</v>
      </c>
      <c r="B13" s="25">
        <f>B14</f>
        <v>34270.120000000003</v>
      </c>
      <c r="C13" s="25">
        <f t="shared" si="2"/>
        <v>264</v>
      </c>
      <c r="D13" s="25">
        <f t="shared" si="2"/>
        <v>55000</v>
      </c>
      <c r="E13" s="25">
        <f t="shared" si="2"/>
        <v>7299.7544628044325</v>
      </c>
      <c r="F13" s="25">
        <f t="shared" si="2"/>
        <v>348</v>
      </c>
      <c r="G13" s="25">
        <f t="shared" si="2"/>
        <v>0</v>
      </c>
      <c r="H13" s="25">
        <f t="shared" si="2"/>
        <v>348</v>
      </c>
      <c r="I13" s="196">
        <f t="shared" si="3"/>
        <v>131.81818181818181</v>
      </c>
      <c r="J13" s="196">
        <f t="shared" si="4"/>
        <v>100</v>
      </c>
    </row>
    <row r="14" spans="1:10" x14ac:dyDescent="0.25">
      <c r="A14" s="10" t="s">
        <v>253</v>
      </c>
      <c r="B14" s="26">
        <v>34270.120000000003</v>
      </c>
      <c r="C14" s="26">
        <v>264</v>
      </c>
      <c r="D14" s="26">
        <v>55000</v>
      </c>
      <c r="E14" s="26">
        <f>D14/7.5345</f>
        <v>7299.7544628044325</v>
      </c>
      <c r="F14" s="26">
        <v>348</v>
      </c>
      <c r="G14" s="26"/>
      <c r="H14" s="26">
        <v>348</v>
      </c>
      <c r="I14" s="196">
        <f t="shared" si="3"/>
        <v>131.81818181818181</v>
      </c>
      <c r="J14" s="196">
        <f t="shared" si="4"/>
        <v>100</v>
      </c>
    </row>
    <row r="15" spans="1:10" x14ac:dyDescent="0.25">
      <c r="A15" s="9" t="s">
        <v>259</v>
      </c>
      <c r="B15" s="25">
        <f>B16</f>
        <v>22531.51</v>
      </c>
      <c r="C15" s="25"/>
      <c r="D15" s="25"/>
      <c r="E15" s="25"/>
      <c r="F15" s="25"/>
      <c r="G15" s="25"/>
      <c r="H15" s="25"/>
      <c r="I15" s="196" t="e">
        <f t="shared" si="3"/>
        <v>#DIV/0!</v>
      </c>
      <c r="J15" s="196" t="e">
        <f t="shared" si="4"/>
        <v>#DIV/0!</v>
      </c>
    </row>
    <row r="16" spans="1:10" x14ac:dyDescent="0.25">
      <c r="A16" s="9" t="s">
        <v>260</v>
      </c>
      <c r="B16" s="25">
        <f>B17</f>
        <v>22531.51</v>
      </c>
      <c r="C16" s="25">
        <f>C17</f>
        <v>0</v>
      </c>
      <c r="D16" s="25"/>
      <c r="E16" s="25"/>
      <c r="F16" s="25"/>
      <c r="G16" s="25"/>
      <c r="H16" s="25"/>
      <c r="I16" s="196" t="e">
        <f t="shared" si="3"/>
        <v>#DIV/0!</v>
      </c>
      <c r="J16" s="196" t="e">
        <f t="shared" si="4"/>
        <v>#DIV/0!</v>
      </c>
    </row>
    <row r="17" spans="1:10" x14ac:dyDescent="0.25">
      <c r="A17" s="10" t="s">
        <v>261</v>
      </c>
      <c r="B17" s="26">
        <v>22531.51</v>
      </c>
      <c r="C17" s="26"/>
      <c r="D17" s="26">
        <v>0</v>
      </c>
      <c r="E17" s="26">
        <v>0</v>
      </c>
      <c r="F17" s="26"/>
      <c r="G17" s="26"/>
      <c r="H17" s="26"/>
      <c r="I17" s="196" t="e">
        <f t="shared" si="3"/>
        <v>#DIV/0!</v>
      </c>
      <c r="J17" s="196" t="e">
        <f t="shared" si="4"/>
        <v>#DIV/0!</v>
      </c>
    </row>
    <row r="18" spans="1:10" s="27" customFormat="1" x14ac:dyDescent="0.25">
      <c r="A18" s="111" t="s">
        <v>243</v>
      </c>
      <c r="B18" s="112">
        <f t="shared" ref="B18:G18" si="5">B19+B23+B25+B27+B21</f>
        <v>14053530.629999999</v>
      </c>
      <c r="C18" s="112">
        <f t="shared" si="5"/>
        <v>2524991.5199999996</v>
      </c>
      <c r="D18" s="112">
        <f t="shared" si="5"/>
        <v>18651319.59</v>
      </c>
      <c r="E18" s="112">
        <f t="shared" si="5"/>
        <v>2475455.5166235315</v>
      </c>
      <c r="F18" s="112">
        <f t="shared" si="5"/>
        <v>3296266.25</v>
      </c>
      <c r="G18" s="112">
        <f t="shared" si="5"/>
        <v>0</v>
      </c>
      <c r="H18" s="112">
        <f t="shared" ref="H18" si="6">H19+H23+H25+H27+H21</f>
        <v>3207281.6700000004</v>
      </c>
      <c r="I18" s="196">
        <f t="shared" si="3"/>
        <v>127.02148282858394</v>
      </c>
      <c r="J18" s="196">
        <f t="shared" si="4"/>
        <v>97.300443190837527</v>
      </c>
    </row>
    <row r="19" spans="1:10" s="27" customFormat="1" x14ac:dyDescent="0.25">
      <c r="A19" s="107" t="s">
        <v>244</v>
      </c>
      <c r="B19" s="25">
        <f>B20</f>
        <v>12139879.17</v>
      </c>
      <c r="C19" s="25">
        <f>C20</f>
        <v>2096007.98</v>
      </c>
      <c r="D19" s="25">
        <f t="shared" ref="D19:H19" si="7">D20</f>
        <v>13084961.17</v>
      </c>
      <c r="E19" s="25">
        <f t="shared" si="7"/>
        <v>1736672.794478731</v>
      </c>
      <c r="F19" s="25">
        <f t="shared" si="7"/>
        <v>2506496.11</v>
      </c>
      <c r="G19" s="25">
        <f t="shared" si="7"/>
        <v>0</v>
      </c>
      <c r="H19" s="25">
        <f t="shared" si="7"/>
        <v>2415117.27</v>
      </c>
      <c r="I19" s="196">
        <f t="shared" si="3"/>
        <v>115.22462190244143</v>
      </c>
      <c r="J19" s="196">
        <f t="shared" si="4"/>
        <v>96.354319496629898</v>
      </c>
    </row>
    <row r="20" spans="1:10" x14ac:dyDescent="0.25">
      <c r="A20" s="10" t="s">
        <v>245</v>
      </c>
      <c r="B20" s="26">
        <v>12139879.17</v>
      </c>
      <c r="C20" s="26">
        <v>2096007.98</v>
      </c>
      <c r="D20" s="26">
        <v>13084961.17</v>
      </c>
      <c r="E20" s="26">
        <f>D20/7.5345</f>
        <v>1736672.794478731</v>
      </c>
      <c r="F20" s="26">
        <v>2506496.11</v>
      </c>
      <c r="G20" s="26"/>
      <c r="H20" s="26">
        <v>2415117.27</v>
      </c>
      <c r="I20" s="196">
        <f t="shared" si="3"/>
        <v>115.22462190244143</v>
      </c>
      <c r="J20" s="196">
        <f t="shared" si="4"/>
        <v>96.354319496629898</v>
      </c>
    </row>
    <row r="21" spans="1:10" x14ac:dyDescent="0.25">
      <c r="A21" s="9" t="s">
        <v>262</v>
      </c>
      <c r="B21" s="25">
        <f>B22</f>
        <v>54500</v>
      </c>
      <c r="C21" s="25">
        <f>C22</f>
        <v>98624.05</v>
      </c>
      <c r="D21" s="25">
        <f>D22</f>
        <v>2000000</v>
      </c>
      <c r="E21" s="25">
        <f t="shared" ref="E21" si="8">D21/7.5345</f>
        <v>265445.6168292521</v>
      </c>
      <c r="F21" s="25">
        <f>F22</f>
        <v>158100</v>
      </c>
      <c r="G21" s="25">
        <f t="shared" ref="G21:H21" si="9">G22</f>
        <v>0</v>
      </c>
      <c r="H21" s="25">
        <f t="shared" si="9"/>
        <v>240097.22</v>
      </c>
      <c r="I21" s="196">
        <f t="shared" si="3"/>
        <v>243.44692800589715</v>
      </c>
      <c r="J21" s="196">
        <f t="shared" si="4"/>
        <v>151.86414927261228</v>
      </c>
    </row>
    <row r="22" spans="1:10" x14ac:dyDescent="0.25">
      <c r="A22" s="10" t="s">
        <v>263</v>
      </c>
      <c r="B22" s="26">
        <v>54500</v>
      </c>
      <c r="C22" s="26">
        <v>98624.05</v>
      </c>
      <c r="D22" s="26">
        <v>2000000</v>
      </c>
      <c r="E22" s="26">
        <f>D22/7.5345</f>
        <v>265445.6168292521</v>
      </c>
      <c r="F22" s="26">
        <v>158100</v>
      </c>
      <c r="G22" s="26">
        <v>0</v>
      </c>
      <c r="H22" s="26">
        <v>240097.22</v>
      </c>
      <c r="I22" s="196">
        <f t="shared" si="3"/>
        <v>243.44692800589715</v>
      </c>
      <c r="J22" s="196">
        <f t="shared" si="4"/>
        <v>151.86414927261228</v>
      </c>
    </row>
    <row r="23" spans="1:10" s="27" customFormat="1" x14ac:dyDescent="0.25">
      <c r="A23" s="8" t="s">
        <v>246</v>
      </c>
      <c r="B23" s="25">
        <f>B24</f>
        <v>425010.02</v>
      </c>
      <c r="C23" s="25">
        <f>C24</f>
        <v>121849.32</v>
      </c>
      <c r="D23" s="25">
        <f t="shared" ref="D23:H23" si="10">D24</f>
        <v>1700450</v>
      </c>
      <c r="E23" s="25">
        <f t="shared" si="10"/>
        <v>225688.49956865085</v>
      </c>
      <c r="F23" s="25">
        <f t="shared" si="10"/>
        <v>185590</v>
      </c>
      <c r="G23" s="25">
        <f t="shared" si="10"/>
        <v>0</v>
      </c>
      <c r="H23" s="25">
        <f t="shared" si="10"/>
        <v>100108.44</v>
      </c>
      <c r="I23" s="196">
        <f t="shared" si="3"/>
        <v>82.157569693454178</v>
      </c>
      <c r="J23" s="196">
        <f t="shared" si="4"/>
        <v>53.940643353628971</v>
      </c>
    </row>
    <row r="24" spans="1:10" x14ac:dyDescent="0.25">
      <c r="A24" s="10" t="s">
        <v>254</v>
      </c>
      <c r="B24" s="26">
        <v>425010.02</v>
      </c>
      <c r="C24" s="26">
        <v>121849.32</v>
      </c>
      <c r="D24" s="26">
        <v>1700450</v>
      </c>
      <c r="E24" s="26">
        <f>D24/7.5345</f>
        <v>225688.49956865085</v>
      </c>
      <c r="F24" s="26">
        <v>185590</v>
      </c>
      <c r="G24" s="26"/>
      <c r="H24" s="26">
        <v>100108.44</v>
      </c>
      <c r="I24" s="196">
        <f t="shared" si="3"/>
        <v>82.157569693454178</v>
      </c>
      <c r="J24" s="196">
        <f t="shared" si="4"/>
        <v>53.940643353628971</v>
      </c>
    </row>
    <row r="25" spans="1:10" s="27" customFormat="1" x14ac:dyDescent="0.25">
      <c r="A25" s="9" t="s">
        <v>255</v>
      </c>
      <c r="B25" s="25">
        <f>B26</f>
        <v>8256.75</v>
      </c>
      <c r="C25" s="25">
        <f t="shared" ref="C25:H25" si="11">C26</f>
        <v>1277.93</v>
      </c>
      <c r="D25" s="25">
        <f t="shared" si="11"/>
        <v>9000</v>
      </c>
      <c r="E25" s="25">
        <f t="shared" si="11"/>
        <v>1194.5052757316344</v>
      </c>
      <c r="F25" s="25">
        <f t="shared" si="11"/>
        <v>1186</v>
      </c>
      <c r="G25" s="25">
        <f t="shared" si="11"/>
        <v>0</v>
      </c>
      <c r="H25" s="25">
        <f t="shared" si="11"/>
        <v>1186</v>
      </c>
      <c r="I25" s="196">
        <f t="shared" si="3"/>
        <v>92.80633524527947</v>
      </c>
      <c r="J25" s="196">
        <f t="shared" si="4"/>
        <v>100</v>
      </c>
    </row>
    <row r="26" spans="1:10" x14ac:dyDescent="0.25">
      <c r="A26" s="10" t="s">
        <v>256</v>
      </c>
      <c r="B26" s="26">
        <v>8256.75</v>
      </c>
      <c r="C26" s="26">
        <v>1277.93</v>
      </c>
      <c r="D26" s="26">
        <v>9000</v>
      </c>
      <c r="E26" s="26">
        <f>D26/7.5345</f>
        <v>1194.5052757316344</v>
      </c>
      <c r="F26" s="26">
        <v>1186</v>
      </c>
      <c r="G26" s="26"/>
      <c r="H26" s="26">
        <v>1186</v>
      </c>
      <c r="I26" s="196">
        <f t="shared" si="3"/>
        <v>92.80633524527947</v>
      </c>
      <c r="J26" s="196">
        <f t="shared" si="4"/>
        <v>100</v>
      </c>
    </row>
    <row r="27" spans="1:10" s="27" customFormat="1" x14ac:dyDescent="0.25">
      <c r="A27" s="9" t="s">
        <v>257</v>
      </c>
      <c r="B27" s="25">
        <f>B28</f>
        <v>1425884.69</v>
      </c>
      <c r="C27" s="25">
        <f t="shared" ref="C27:H27" si="12">C28</f>
        <v>207232.24</v>
      </c>
      <c r="D27" s="25">
        <f t="shared" si="12"/>
        <v>1856908.42</v>
      </c>
      <c r="E27" s="25">
        <f t="shared" si="12"/>
        <v>246454.10047116593</v>
      </c>
      <c r="F27" s="25">
        <f t="shared" si="12"/>
        <v>444894.14</v>
      </c>
      <c r="G27" s="25">
        <f t="shared" si="12"/>
        <v>0</v>
      </c>
      <c r="H27" s="25">
        <f t="shared" si="12"/>
        <v>450772.74</v>
      </c>
      <c r="I27" s="196">
        <f t="shared" si="3"/>
        <v>217.52056533288447</v>
      </c>
      <c r="J27" s="196">
        <f t="shared" si="4"/>
        <v>101.32134804023268</v>
      </c>
    </row>
    <row r="28" spans="1:10" x14ac:dyDescent="0.25">
      <c r="A28" s="10" t="s">
        <v>258</v>
      </c>
      <c r="B28" s="26">
        <v>1425884.69</v>
      </c>
      <c r="C28" s="26">
        <v>207232.24</v>
      </c>
      <c r="D28" s="26">
        <v>1856908.42</v>
      </c>
      <c r="E28" s="26">
        <f>D28/7.5345</f>
        <v>246454.10047116593</v>
      </c>
      <c r="F28" s="26">
        <v>444894.14</v>
      </c>
      <c r="G28" s="26"/>
      <c r="H28" s="26">
        <v>450772.74</v>
      </c>
      <c r="I28" s="196">
        <f t="shared" si="3"/>
        <v>217.52056533288447</v>
      </c>
      <c r="J28" s="196">
        <f t="shared" si="4"/>
        <v>101.32134804023268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workbookViewId="0">
      <selection activeCell="M23" sqref="M23"/>
    </sheetView>
  </sheetViews>
  <sheetFormatPr defaultRowHeight="15" x14ac:dyDescent="0.25"/>
  <cols>
    <col min="5" max="5" width="25.28515625" customWidth="1"/>
    <col min="6" max="10" width="12.5703125" customWidth="1"/>
  </cols>
  <sheetData>
    <row r="1" spans="1:10" ht="42" customHeight="1" x14ac:dyDescent="0.25">
      <c r="A1" s="233" t="s">
        <v>270</v>
      </c>
      <c r="B1" s="233"/>
      <c r="C1" s="233"/>
      <c r="D1" s="233"/>
      <c r="E1" s="233"/>
      <c r="F1" s="233"/>
      <c r="G1" s="233"/>
      <c r="H1" s="233"/>
      <c r="I1" s="233"/>
    </row>
    <row r="2" spans="1:10" ht="15.75" x14ac:dyDescent="0.25">
      <c r="A2" s="233" t="s">
        <v>22</v>
      </c>
      <c r="B2" s="233"/>
      <c r="C2" s="233"/>
      <c r="D2" s="233"/>
      <c r="E2" s="233"/>
      <c r="F2" s="233"/>
      <c r="G2" s="233"/>
      <c r="H2" s="234"/>
      <c r="I2" s="234"/>
    </row>
    <row r="3" spans="1:10" ht="18" customHeight="1" x14ac:dyDescent="0.25">
      <c r="A3" s="233" t="s">
        <v>26</v>
      </c>
      <c r="B3" s="235"/>
      <c r="C3" s="235"/>
      <c r="D3" s="235"/>
      <c r="E3" s="235"/>
      <c r="F3" s="235"/>
      <c r="G3" s="235"/>
      <c r="H3" s="235"/>
      <c r="I3" s="235"/>
    </row>
    <row r="4" spans="1:10" ht="18" x14ac:dyDescent="0.25">
      <c r="A4" s="1"/>
      <c r="B4" s="2"/>
      <c r="C4" s="2"/>
      <c r="D4" s="2"/>
      <c r="E4" s="6"/>
      <c r="F4" s="7"/>
      <c r="G4" s="7"/>
      <c r="H4" s="7"/>
      <c r="I4" s="21" t="s">
        <v>29</v>
      </c>
      <c r="J4" s="21" t="s">
        <v>29</v>
      </c>
    </row>
    <row r="5" spans="1:10" ht="51" x14ac:dyDescent="0.25">
      <c r="A5" s="16"/>
      <c r="B5" s="17"/>
      <c r="C5" s="17"/>
      <c r="D5" s="18"/>
      <c r="E5" s="19"/>
      <c r="F5" s="24" t="s">
        <v>265</v>
      </c>
      <c r="G5" s="3" t="s">
        <v>39</v>
      </c>
      <c r="H5" s="3" t="s">
        <v>266</v>
      </c>
      <c r="I5" s="3" t="s">
        <v>267</v>
      </c>
      <c r="J5" s="3" t="s">
        <v>268</v>
      </c>
    </row>
    <row r="6" spans="1:10" x14ac:dyDescent="0.25">
      <c r="A6" s="338" t="s">
        <v>0</v>
      </c>
      <c r="B6" s="264"/>
      <c r="C6" s="264"/>
      <c r="D6" s="264"/>
      <c r="E6" s="339"/>
      <c r="F6" s="30">
        <f t="shared" ref="F6:I6" si="0">F7+F8</f>
        <v>2397261.27</v>
      </c>
      <c r="G6" s="30">
        <f>G7+G8</f>
        <v>2459399.65</v>
      </c>
      <c r="H6" s="30">
        <f t="shared" si="0"/>
        <v>2934017</v>
      </c>
      <c r="I6" s="30">
        <f t="shared" si="0"/>
        <v>2934017</v>
      </c>
      <c r="J6" s="30">
        <f t="shared" ref="J6" si="1">J7+J8</f>
        <v>2934017</v>
      </c>
    </row>
    <row r="7" spans="1:10" x14ac:dyDescent="0.25">
      <c r="A7" s="333" t="s">
        <v>306</v>
      </c>
      <c r="B7" s="326"/>
      <c r="C7" s="326"/>
      <c r="D7" s="326"/>
      <c r="E7" s="337"/>
      <c r="F7" s="29">
        <v>0</v>
      </c>
      <c r="G7" s="29">
        <v>2459399.65</v>
      </c>
      <c r="H7" s="29">
        <v>2934017</v>
      </c>
      <c r="I7" s="29">
        <v>2934017</v>
      </c>
      <c r="J7" s="29">
        <v>2934017</v>
      </c>
    </row>
    <row r="8" spans="1:10" x14ac:dyDescent="0.25">
      <c r="A8" s="336" t="s">
        <v>307</v>
      </c>
      <c r="B8" s="337"/>
      <c r="C8" s="337"/>
      <c r="D8" s="337"/>
      <c r="E8" s="337"/>
      <c r="F8" s="29">
        <v>2397261.27</v>
      </c>
      <c r="G8" s="29"/>
      <c r="H8" s="29">
        <f t="shared" ref="H8:J8" si="2">G8/7.5345</f>
        <v>0</v>
      </c>
      <c r="I8" s="29">
        <f t="shared" si="2"/>
        <v>0</v>
      </c>
      <c r="J8" s="29">
        <f t="shared" si="2"/>
        <v>0</v>
      </c>
    </row>
    <row r="9" spans="1:10" x14ac:dyDescent="0.25">
      <c r="A9" s="22" t="s">
        <v>2</v>
      </c>
      <c r="B9" s="23"/>
      <c r="C9" s="23"/>
      <c r="D9" s="23"/>
      <c r="E9" s="23"/>
      <c r="F9" s="30">
        <f t="shared" ref="F9:I9" si="3">F10+F11</f>
        <v>2388646.11</v>
      </c>
      <c r="G9" s="30">
        <f t="shared" si="3"/>
        <v>2466042.65</v>
      </c>
      <c r="H9" s="30">
        <f t="shared" si="3"/>
        <v>2939617</v>
      </c>
      <c r="I9" s="30">
        <f t="shared" si="3"/>
        <v>2934017</v>
      </c>
      <c r="J9" s="30">
        <f t="shared" ref="J9" si="4">J10+J11</f>
        <v>2934017</v>
      </c>
    </row>
    <row r="10" spans="1:10" x14ac:dyDescent="0.25">
      <c r="A10" s="325" t="s">
        <v>308</v>
      </c>
      <c r="B10" s="326"/>
      <c r="C10" s="326"/>
      <c r="D10" s="326"/>
      <c r="E10" s="326"/>
      <c r="F10" s="29">
        <v>2060465.95</v>
      </c>
      <c r="G10" s="29">
        <v>2215645.77</v>
      </c>
      <c r="H10" s="29">
        <v>2650433</v>
      </c>
      <c r="I10" s="33">
        <v>2648183</v>
      </c>
      <c r="J10" s="33">
        <v>2648183</v>
      </c>
    </row>
    <row r="11" spans="1:10" x14ac:dyDescent="0.25">
      <c r="A11" s="336" t="s">
        <v>309</v>
      </c>
      <c r="B11" s="337"/>
      <c r="C11" s="337"/>
      <c r="D11" s="337"/>
      <c r="E11" s="337"/>
      <c r="F11" s="29">
        <v>328180.15999999997</v>
      </c>
      <c r="G11" s="29">
        <v>250396.88</v>
      </c>
      <c r="H11" s="29">
        <v>289184</v>
      </c>
      <c r="I11" s="29">
        <v>285834</v>
      </c>
      <c r="J11" s="29">
        <v>285834</v>
      </c>
    </row>
    <row r="12" spans="1:10" x14ac:dyDescent="0.25">
      <c r="A12" s="263" t="s">
        <v>3</v>
      </c>
      <c r="B12" s="264"/>
      <c r="C12" s="264"/>
      <c r="D12" s="264"/>
      <c r="E12" s="264"/>
      <c r="F12" s="30">
        <f>F6-F9</f>
        <v>8615.160000000149</v>
      </c>
      <c r="G12" s="30">
        <f t="shared" ref="G12:I12" si="5">G6-G9</f>
        <v>-6643</v>
      </c>
      <c r="H12" s="30">
        <f t="shared" si="5"/>
        <v>-5600</v>
      </c>
      <c r="I12" s="30">
        <f t="shared" si="5"/>
        <v>0</v>
      </c>
      <c r="J12" s="30">
        <f t="shared" ref="J12" si="6">J6-J9</f>
        <v>0</v>
      </c>
    </row>
    <row r="13" spans="1:10" ht="18" customHeight="1" x14ac:dyDescent="0.25">
      <c r="A13" s="233" t="s">
        <v>27</v>
      </c>
      <c r="B13" s="235"/>
      <c r="C13" s="235"/>
      <c r="D13" s="235"/>
      <c r="E13" s="235"/>
      <c r="F13" s="235"/>
      <c r="G13" s="235"/>
      <c r="H13" s="235"/>
      <c r="I13" s="235"/>
    </row>
    <row r="14" spans="1:10" ht="38.25" x14ac:dyDescent="0.25">
      <c r="A14" s="16"/>
      <c r="B14" s="17"/>
      <c r="C14" s="17"/>
      <c r="D14" s="18"/>
      <c r="E14" s="19"/>
      <c r="F14" s="3" t="s">
        <v>38</v>
      </c>
      <c r="G14" s="3" t="s">
        <v>39</v>
      </c>
      <c r="H14" s="3" t="s">
        <v>40</v>
      </c>
      <c r="I14" s="3" t="s">
        <v>41</v>
      </c>
      <c r="J14" s="3" t="s">
        <v>41</v>
      </c>
    </row>
    <row r="15" spans="1:10" ht="15.75" customHeight="1" x14ac:dyDescent="0.25">
      <c r="A15" s="333" t="s">
        <v>310</v>
      </c>
      <c r="B15" s="334"/>
      <c r="C15" s="334"/>
      <c r="D15" s="334"/>
      <c r="E15" s="335"/>
      <c r="F15" s="20"/>
      <c r="G15" s="20"/>
      <c r="H15" s="20"/>
      <c r="I15" s="20"/>
      <c r="J15" s="20"/>
    </row>
    <row r="16" spans="1:10" x14ac:dyDescent="0.25">
      <c r="A16" s="333" t="s">
        <v>311</v>
      </c>
      <c r="B16" s="326"/>
      <c r="C16" s="326"/>
      <c r="D16" s="326"/>
      <c r="E16" s="326"/>
      <c r="F16" s="20"/>
      <c r="G16" s="20"/>
      <c r="H16" s="20"/>
      <c r="I16" s="20"/>
      <c r="J16" s="20"/>
    </row>
    <row r="17" spans="1:10" x14ac:dyDescent="0.25">
      <c r="A17" s="263" t="s">
        <v>5</v>
      </c>
      <c r="B17" s="264"/>
      <c r="C17" s="264"/>
      <c r="D17" s="264"/>
      <c r="E17" s="264"/>
      <c r="F17" s="30"/>
      <c r="G17" s="30">
        <v>0</v>
      </c>
      <c r="H17" s="30">
        <v>0</v>
      </c>
      <c r="I17" s="30">
        <v>0</v>
      </c>
      <c r="J17" s="30">
        <v>0</v>
      </c>
    </row>
    <row r="18" spans="1:10" hidden="1" x14ac:dyDescent="0.25">
      <c r="A18" s="141"/>
      <c r="B18" s="142"/>
      <c r="C18" s="142"/>
      <c r="D18" s="142"/>
      <c r="E18" s="142"/>
      <c r="F18" s="143"/>
      <c r="G18" s="143"/>
      <c r="H18" s="143"/>
      <c r="I18" s="143"/>
      <c r="J18" s="143"/>
    </row>
    <row r="19" spans="1:10" hidden="1" x14ac:dyDescent="0.25">
      <c r="A19" s="141"/>
      <c r="B19" s="142"/>
      <c r="C19" s="142"/>
      <c r="D19" s="142"/>
      <c r="E19" s="142"/>
      <c r="F19" s="143"/>
      <c r="G19" s="143"/>
      <c r="H19" s="143"/>
      <c r="I19" s="143"/>
      <c r="J19" s="143"/>
    </row>
    <row r="20" spans="1:10" ht="18" customHeight="1" x14ac:dyDescent="0.25">
      <c r="A20" s="233" t="s">
        <v>36</v>
      </c>
      <c r="B20" s="235"/>
      <c r="C20" s="235"/>
      <c r="D20" s="235"/>
      <c r="E20" s="235"/>
      <c r="F20" s="235"/>
      <c r="G20" s="235"/>
      <c r="H20" s="235"/>
      <c r="I20" s="235"/>
    </row>
    <row r="21" spans="1:10" ht="38.25" x14ac:dyDescent="0.25">
      <c r="A21" s="16"/>
      <c r="B21" s="17"/>
      <c r="C21" s="17"/>
      <c r="D21" s="18"/>
      <c r="E21" s="19"/>
      <c r="F21" s="3" t="s">
        <v>265</v>
      </c>
      <c r="G21" s="3" t="s">
        <v>39</v>
      </c>
      <c r="H21" s="3" t="s">
        <v>300</v>
      </c>
      <c r="I21" s="3" t="s">
        <v>41</v>
      </c>
      <c r="J21" s="3" t="s">
        <v>301</v>
      </c>
    </row>
    <row r="22" spans="1:10" x14ac:dyDescent="0.25">
      <c r="A22" s="327" t="s">
        <v>28</v>
      </c>
      <c r="B22" s="328"/>
      <c r="C22" s="328"/>
      <c r="D22" s="328"/>
      <c r="E22" s="329"/>
      <c r="F22" s="31">
        <f>F23</f>
        <v>8615.160000000149</v>
      </c>
      <c r="G22" s="31">
        <v>6643</v>
      </c>
      <c r="H22" s="31">
        <v>5600</v>
      </c>
      <c r="I22" s="31">
        <v>0</v>
      </c>
      <c r="J22" s="31">
        <v>0</v>
      </c>
    </row>
    <row r="23" spans="1:10" ht="30" customHeight="1" x14ac:dyDescent="0.25">
      <c r="A23" s="330" t="s">
        <v>4</v>
      </c>
      <c r="B23" s="331"/>
      <c r="C23" s="331"/>
      <c r="D23" s="331"/>
      <c r="E23" s="332"/>
      <c r="F23" s="32">
        <f>F12</f>
        <v>8615.160000000149</v>
      </c>
      <c r="G23" s="32">
        <v>6643</v>
      </c>
      <c r="H23" s="32">
        <v>5600</v>
      </c>
      <c r="I23" s="34">
        <v>0</v>
      </c>
      <c r="J23" s="34">
        <v>0</v>
      </c>
    </row>
    <row r="24" spans="1:10" x14ac:dyDescent="0.25">
      <c r="A24" s="325" t="s">
        <v>6</v>
      </c>
      <c r="B24" s="326"/>
      <c r="C24" s="326"/>
      <c r="D24" s="326"/>
      <c r="E24" s="326"/>
      <c r="F24" s="29"/>
      <c r="G24" s="29">
        <v>0</v>
      </c>
      <c r="H24" s="29">
        <v>0</v>
      </c>
      <c r="I24" s="29">
        <v>0</v>
      </c>
      <c r="J24" s="29">
        <v>0</v>
      </c>
    </row>
    <row r="25" spans="1:10" ht="11.25" customHeight="1" x14ac:dyDescent="0.25">
      <c r="A25" s="11"/>
      <c r="B25" s="12"/>
      <c r="C25" s="12"/>
      <c r="D25" s="12"/>
      <c r="E25" s="12"/>
      <c r="F25" s="13"/>
      <c r="G25" s="13"/>
      <c r="H25" s="13"/>
      <c r="I25" s="13"/>
      <c r="J25" s="13"/>
    </row>
    <row r="26" spans="1:10" ht="29.25" customHeight="1" x14ac:dyDescent="0.25">
      <c r="A26" s="250" t="s">
        <v>37</v>
      </c>
      <c r="B26" s="251"/>
      <c r="C26" s="251"/>
      <c r="D26" s="251"/>
      <c r="E26" s="251"/>
      <c r="F26" s="251"/>
      <c r="G26" s="251"/>
      <c r="H26" s="251"/>
      <c r="I26" s="251"/>
    </row>
    <row r="27" spans="1:10" ht="8.25" customHeight="1" x14ac:dyDescent="0.25"/>
    <row r="28" spans="1:10" x14ac:dyDescent="0.25">
      <c r="A28" s="250" t="s">
        <v>30</v>
      </c>
      <c r="B28" s="251"/>
      <c r="C28" s="251"/>
      <c r="D28" s="251"/>
      <c r="E28" s="251"/>
      <c r="F28" s="251"/>
      <c r="G28" s="251"/>
      <c r="H28" s="251"/>
      <c r="I28" s="251"/>
    </row>
    <row r="29" spans="1:10" ht="8.25" customHeight="1" x14ac:dyDescent="0.25"/>
    <row r="30" spans="1:10" ht="29.25" customHeight="1" x14ac:dyDescent="0.25">
      <c r="A30" s="250" t="s">
        <v>31</v>
      </c>
      <c r="B30" s="251"/>
      <c r="C30" s="251"/>
      <c r="D30" s="251"/>
      <c r="E30" s="251"/>
      <c r="F30" s="251"/>
      <c r="G30" s="251"/>
      <c r="H30" s="251"/>
      <c r="I30" s="251"/>
    </row>
  </sheetData>
  <mergeCells count="20">
    <mergeCell ref="A10:E10"/>
    <mergeCell ref="A3:I3"/>
    <mergeCell ref="A13:I13"/>
    <mergeCell ref="A1:I1"/>
    <mergeCell ref="A2:I2"/>
    <mergeCell ref="A6:E6"/>
    <mergeCell ref="A7:E7"/>
    <mergeCell ref="A8:E8"/>
    <mergeCell ref="A15:E15"/>
    <mergeCell ref="A16:E16"/>
    <mergeCell ref="A17:E17"/>
    <mergeCell ref="A11:E11"/>
    <mergeCell ref="A12:E12"/>
    <mergeCell ref="A30:I30"/>
    <mergeCell ref="A20:I20"/>
    <mergeCell ref="A26:I26"/>
    <mergeCell ref="A24:E24"/>
    <mergeCell ref="A28:I28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2024</vt:lpstr>
      <vt:lpstr>Račun prihoda i rashoda</vt:lpstr>
      <vt:lpstr>Prema izvorima financiranja</vt:lpstr>
      <vt:lpstr>Posebni dio</vt:lpstr>
      <vt:lpstr>Funkcijska</vt:lpstr>
      <vt:lpstr>SAŽETAK</vt:lpstr>
      <vt:lpstr>'Posebni dio'!Ispis_naslova</vt:lpstr>
      <vt:lpstr>'Prema izvorima financiranja'!Ispis_naslova</vt:lpstr>
      <vt:lpstr>'Račun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Jasenka Šeb</cp:lastModifiedBy>
  <cp:lastPrinted>2025-01-24T12:24:57Z</cp:lastPrinted>
  <dcterms:created xsi:type="dcterms:W3CDTF">2022-08-12T12:51:27Z</dcterms:created>
  <dcterms:modified xsi:type="dcterms:W3CDTF">2025-01-24T13:07:41Z</dcterms:modified>
</cp:coreProperties>
</file>