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elita\Desktop\SJEDNICE ŠO\5. sjednica ŠO\"/>
    </mc:Choice>
  </mc:AlternateContent>
  <bookViews>
    <workbookView xWindow="0" yWindow="0" windowWidth="28800" windowHeight="12000"/>
  </bookViews>
  <sheets>
    <sheet name="Sažetak 2024" sheetId="13" r:id="rId1"/>
    <sheet name="Račun prihoda i rashoda" sheetId="2" r:id="rId2"/>
    <sheet name="Posebni dio" sheetId="8" r:id="rId3"/>
    <sheet name="Prema izvorima financiranja" sheetId="12" r:id="rId4"/>
    <sheet name="Funkcijska" sheetId="11" r:id="rId5"/>
  </sheets>
  <definedNames>
    <definedName name="_xlnm._FilterDatabase" localSheetId="2" hidden="1">'Posebni dio'!$A$11:$H$718</definedName>
    <definedName name="_xlnm.Print_Titles" localSheetId="2">'Posebni dio'!$5:$5</definedName>
    <definedName name="_xlnm.Print_Titles" localSheetId="3">'Prema izvorima financiranja'!$5:$5</definedName>
    <definedName name="_xlnm.Print_Titles" localSheetId="1">'Račun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2" l="1"/>
  <c r="C10" i="12"/>
  <c r="C22" i="12"/>
  <c r="C23" i="12"/>
  <c r="C26" i="12"/>
  <c r="C27" i="12"/>
  <c r="C36" i="12"/>
  <c r="C37" i="12"/>
  <c r="C41" i="12"/>
  <c r="C42" i="12"/>
  <c r="C45" i="12"/>
  <c r="C47" i="12"/>
  <c r="C51" i="12"/>
  <c r="C52" i="12"/>
  <c r="C53" i="12"/>
  <c r="C59" i="12"/>
  <c r="C60" i="12"/>
  <c r="C66" i="12"/>
  <c r="C67" i="12"/>
  <c r="C68" i="12"/>
  <c r="C69" i="12"/>
  <c r="C70" i="12"/>
  <c r="C71" i="12"/>
  <c r="C72" i="12"/>
  <c r="C73" i="12"/>
  <c r="C74" i="12"/>
  <c r="C75" i="12"/>
  <c r="C76" i="12"/>
  <c r="C9" i="12"/>
  <c r="D77" i="12"/>
  <c r="G13" i="13"/>
  <c r="G12" i="13"/>
  <c r="G11" i="13"/>
  <c r="G9" i="13"/>
  <c r="G8" i="13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60" i="2"/>
  <c r="G42" i="2"/>
  <c r="F42" i="2" s="1"/>
  <c r="F12" i="2"/>
  <c r="F13" i="2"/>
  <c r="F14" i="2"/>
  <c r="F15" i="2"/>
  <c r="F16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3" i="2"/>
  <c r="F44" i="2"/>
  <c r="F11" i="2"/>
  <c r="F10" i="2"/>
  <c r="G11" i="2"/>
  <c r="G10" i="2"/>
  <c r="G12" i="2"/>
  <c r="F679" i="8"/>
  <c r="F682" i="8"/>
  <c r="F674" i="8"/>
  <c r="F661" i="8"/>
  <c r="F663" i="8"/>
  <c r="F654" i="8"/>
  <c r="F643" i="8"/>
  <c r="F644" i="8"/>
  <c r="F647" i="8"/>
  <c r="F636" i="8"/>
  <c r="F638" i="8"/>
  <c r="F629" i="8"/>
  <c r="F583" i="8"/>
  <c r="F584" i="8"/>
  <c r="F586" i="8"/>
  <c r="F588" i="8"/>
  <c r="F591" i="8"/>
  <c r="F592" i="8"/>
  <c r="F569" i="8"/>
  <c r="F570" i="8"/>
  <c r="F571" i="8"/>
  <c r="F572" i="8"/>
  <c r="F573" i="8"/>
  <c r="F551" i="8"/>
  <c r="F552" i="8"/>
  <c r="F553" i="8"/>
  <c r="F555" i="8"/>
  <c r="F556" i="8"/>
  <c r="F557" i="8"/>
  <c r="F558" i="8"/>
  <c r="F560" i="8"/>
  <c r="F561" i="8"/>
  <c r="F562" i="8"/>
  <c r="F564" i="8"/>
  <c r="F525" i="8"/>
  <c r="F527" i="8"/>
  <c r="F528" i="8"/>
  <c r="F529" i="8"/>
  <c r="F530" i="8"/>
  <c r="F539" i="8"/>
  <c r="F497" i="8"/>
  <c r="F499" i="8"/>
  <c r="F504" i="8"/>
  <c r="F505" i="8"/>
  <c r="F506" i="8"/>
  <c r="F508" i="8"/>
  <c r="F509" i="8"/>
  <c r="F513" i="8"/>
  <c r="F514" i="8"/>
  <c r="F516" i="8"/>
  <c r="F488" i="8"/>
  <c r="F435" i="8"/>
  <c r="F438" i="8"/>
  <c r="F401" i="8"/>
  <c r="F402" i="8"/>
  <c r="F403" i="8"/>
  <c r="F405" i="8"/>
  <c r="F409" i="8"/>
  <c r="F411" i="8"/>
  <c r="F379" i="8"/>
  <c r="F380" i="8"/>
  <c r="F381" i="8"/>
  <c r="F383" i="8"/>
  <c r="F385" i="8"/>
  <c r="F388" i="8"/>
  <c r="F389" i="8"/>
  <c r="F363" i="8"/>
  <c r="F353" i="8"/>
  <c r="F354" i="8"/>
  <c r="F356" i="8"/>
  <c r="F358" i="8"/>
  <c r="F343" i="8"/>
  <c r="F348" i="8"/>
  <c r="F323" i="8"/>
  <c r="F325" i="8"/>
  <c r="F326" i="8"/>
  <c r="F328" i="8"/>
  <c r="F329" i="8"/>
  <c r="F332" i="8"/>
  <c r="F334" i="8"/>
  <c r="F294" i="8"/>
  <c r="F296" i="8"/>
  <c r="F300" i="8"/>
  <c r="F275" i="8"/>
  <c r="F273" i="8" s="1"/>
  <c r="F248" i="8"/>
  <c r="F249" i="8"/>
  <c r="F250" i="8"/>
  <c r="F252" i="8"/>
  <c r="F253" i="8"/>
  <c r="F254" i="8"/>
  <c r="F255" i="8"/>
  <c r="F260" i="8"/>
  <c r="F261" i="8"/>
  <c r="F264" i="8"/>
  <c r="F231" i="8"/>
  <c r="F220" i="8"/>
  <c r="F214" i="8"/>
  <c r="F215" i="8"/>
  <c r="F216" i="8"/>
  <c r="F217" i="8"/>
  <c r="F196" i="8"/>
  <c r="F189" i="8"/>
  <c r="F154" i="8"/>
  <c r="F156" i="8"/>
  <c r="F158" i="8"/>
  <c r="F161" i="8"/>
  <c r="F162" i="8"/>
  <c r="F163" i="8"/>
  <c r="F164" i="8"/>
  <c r="F165" i="8"/>
  <c r="F89" i="8"/>
  <c r="F91" i="8"/>
  <c r="F92" i="8"/>
  <c r="F95" i="8"/>
  <c r="F67" i="8"/>
  <c r="F50" i="8"/>
  <c r="F52" i="8"/>
  <c r="F53" i="8"/>
  <c r="F44" i="8"/>
  <c r="F14" i="8"/>
  <c r="F15" i="8"/>
  <c r="F16" i="8"/>
  <c r="F18" i="8"/>
  <c r="F19" i="8"/>
  <c r="F20" i="8"/>
  <c r="F21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9" i="8"/>
  <c r="H324" i="8"/>
  <c r="F324" i="8" s="1"/>
  <c r="H642" i="8"/>
  <c r="F642" i="8" s="1"/>
  <c r="H660" i="8"/>
  <c r="G242" i="8"/>
  <c r="H17" i="8"/>
  <c r="E26" i="11"/>
  <c r="E24" i="11"/>
  <c r="E22" i="11"/>
  <c r="E20" i="11"/>
  <c r="E11" i="11"/>
  <c r="E12" i="11"/>
  <c r="E18" i="11"/>
  <c r="E116" i="2"/>
  <c r="E115" i="2" s="1"/>
  <c r="E161" i="2"/>
  <c r="E160" i="2" s="1"/>
  <c r="E150" i="2"/>
  <c r="E143" i="2"/>
  <c r="E141" i="2"/>
  <c r="E136" i="2"/>
  <c r="E134" i="2"/>
  <c r="E127" i="2"/>
  <c r="E126" i="2" s="1"/>
  <c r="E124" i="2"/>
  <c r="E123" i="2" s="1"/>
  <c r="G124" i="2"/>
  <c r="G123" i="2" s="1"/>
  <c r="E98" i="2"/>
  <c r="E88" i="2"/>
  <c r="E17" i="11" l="1"/>
  <c r="E10" i="11" s="1"/>
  <c r="E140" i="2"/>
  <c r="E139" i="2" s="1"/>
  <c r="E133" i="2"/>
  <c r="E81" i="2"/>
  <c r="E76" i="2"/>
  <c r="E68" i="2"/>
  <c r="E66" i="2"/>
  <c r="G62" i="2"/>
  <c r="E62" i="2"/>
  <c r="B75" i="12"/>
  <c r="H94" i="8"/>
  <c r="E94" i="8"/>
  <c r="E93" i="8" s="1"/>
  <c r="H93" i="8" l="1"/>
  <c r="F93" i="8" s="1"/>
  <c r="F94" i="8"/>
  <c r="E75" i="2"/>
  <c r="E61" i="2"/>
  <c r="E60" i="2" l="1"/>
  <c r="E164" i="2" s="1"/>
  <c r="E42" i="2"/>
  <c r="E41" i="2" s="1"/>
  <c r="E40" i="2" s="1"/>
  <c r="E36" i="2"/>
  <c r="E35" i="2" s="1"/>
  <c r="E30" i="2"/>
  <c r="E27" i="2"/>
  <c r="E22" i="2"/>
  <c r="E21" i="2" s="1"/>
  <c r="G15" i="2"/>
  <c r="E15" i="2"/>
  <c r="E12" i="2"/>
  <c r="B77" i="12"/>
  <c r="E37" i="12"/>
  <c r="H8" i="13"/>
  <c r="F11" i="13"/>
  <c r="F8" i="13"/>
  <c r="B76" i="12"/>
  <c r="D76" i="12"/>
  <c r="D75" i="12"/>
  <c r="E26" i="2" l="1"/>
  <c r="E11" i="2"/>
  <c r="E10" i="2" s="1"/>
  <c r="E50" i="2" s="1"/>
  <c r="F14" i="13"/>
  <c r="E537" i="8" l="1"/>
  <c r="E536" i="8" s="1"/>
  <c r="E535" i="8" s="1"/>
  <c r="E526" i="8"/>
  <c r="E524" i="8"/>
  <c r="E515" i="8"/>
  <c r="E512" i="8"/>
  <c r="E507" i="8"/>
  <c r="E503" i="8"/>
  <c r="E498" i="8"/>
  <c r="E496" i="8"/>
  <c r="E673" i="8"/>
  <c r="E668" i="8" s="1"/>
  <c r="E667" i="8" s="1"/>
  <c r="E666" i="8" s="1"/>
  <c r="E347" i="8"/>
  <c r="E681" i="8"/>
  <c r="E678" i="8"/>
  <c r="E357" i="8"/>
  <c r="E355" i="8"/>
  <c r="E352" i="8"/>
  <c r="H352" i="8"/>
  <c r="F352" i="8" s="1"/>
  <c r="E342" i="8"/>
  <c r="H582" i="8"/>
  <c r="E590" i="8"/>
  <c r="E589" i="8" s="1"/>
  <c r="E587" i="8"/>
  <c r="H587" i="8"/>
  <c r="E585" i="8"/>
  <c r="H585" i="8"/>
  <c r="E582" i="8"/>
  <c r="E487" i="8"/>
  <c r="E480" i="8" s="1"/>
  <c r="E479" i="8" s="1"/>
  <c r="E478" i="8" s="1"/>
  <c r="E434" i="8"/>
  <c r="E428" i="8" s="1"/>
  <c r="E410" i="8"/>
  <c r="H410" i="8"/>
  <c r="F410" i="8" s="1"/>
  <c r="E400" i="8"/>
  <c r="H400" i="8"/>
  <c r="E404" i="8"/>
  <c r="H404" i="8"/>
  <c r="E408" i="8"/>
  <c r="H408" i="8"/>
  <c r="F408" i="8" s="1"/>
  <c r="E322" i="8"/>
  <c r="E715" i="8"/>
  <c r="E714" i="8" s="1"/>
  <c r="E713" i="8" s="1"/>
  <c r="E711" i="8"/>
  <c r="E710" i="8" s="1"/>
  <c r="E709" i="8" s="1"/>
  <c r="E705" i="8"/>
  <c r="E704" i="8" s="1"/>
  <c r="E698" i="8" s="1"/>
  <c r="E697" i="8" s="1"/>
  <c r="E696" i="8" s="1"/>
  <c r="E646" i="8"/>
  <c r="E641" i="8" s="1"/>
  <c r="E640" i="8" s="1"/>
  <c r="E639" i="8" s="1"/>
  <c r="E475" i="8"/>
  <c r="E474" i="8" s="1"/>
  <c r="E473" i="8" s="1"/>
  <c r="E472" i="8" s="1"/>
  <c r="E439" i="8" s="1"/>
  <c r="E387" i="8"/>
  <c r="E386" i="8" s="1"/>
  <c r="H387" i="8"/>
  <c r="E384" i="8"/>
  <c r="E382" i="8"/>
  <c r="E378" i="8"/>
  <c r="H378" i="8"/>
  <c r="F378" i="8" s="1"/>
  <c r="H362" i="8"/>
  <c r="E362" i="8"/>
  <c r="E361" i="8" s="1"/>
  <c r="E331" i="8"/>
  <c r="E327" i="8"/>
  <c r="F585" i="8" l="1"/>
  <c r="F404" i="8"/>
  <c r="F587" i="8"/>
  <c r="H361" i="8"/>
  <c r="F361" i="8" s="1"/>
  <c r="F362" i="8"/>
  <c r="F387" i="8"/>
  <c r="F400" i="8"/>
  <c r="F582" i="8"/>
  <c r="E495" i="8"/>
  <c r="E677" i="8"/>
  <c r="E676" i="8" s="1"/>
  <c r="E675" i="8" s="1"/>
  <c r="E399" i="8"/>
  <c r="E398" i="8" s="1"/>
  <c r="E397" i="8" s="1"/>
  <c r="E396" i="8" s="1"/>
  <c r="E321" i="8"/>
  <c r="E317" i="8" s="1"/>
  <c r="E316" i="8" s="1"/>
  <c r="E359" i="8"/>
  <c r="E360" i="8"/>
  <c r="E523" i="8"/>
  <c r="E522" i="8" s="1"/>
  <c r="E521" i="8" s="1"/>
  <c r="E341" i="8"/>
  <c r="E340" i="8" s="1"/>
  <c r="E339" i="8" s="1"/>
  <c r="E351" i="8"/>
  <c r="E350" i="8" s="1"/>
  <c r="E349" i="8" s="1"/>
  <c r="E377" i="8"/>
  <c r="E376" i="8" s="1"/>
  <c r="E375" i="8" s="1"/>
  <c r="E364" i="8" s="1"/>
  <c r="E502" i="8"/>
  <c r="E708" i="8"/>
  <c r="E707" i="8" s="1"/>
  <c r="E581" i="8"/>
  <c r="E580" i="8" s="1"/>
  <c r="E579" i="8" s="1"/>
  <c r="E660" i="8"/>
  <c r="E651" i="8"/>
  <c r="E650" i="8" s="1"/>
  <c r="E649" i="8" s="1"/>
  <c r="E648" i="8" s="1"/>
  <c r="H651" i="8"/>
  <c r="E568" i="8"/>
  <c r="E567" i="8" s="1"/>
  <c r="E566" i="8" s="1"/>
  <c r="E565" i="8" s="1"/>
  <c r="H568" i="8"/>
  <c r="E563" i="8"/>
  <c r="H563" i="8"/>
  <c r="E559" i="8"/>
  <c r="H559" i="8"/>
  <c r="E554" i="8"/>
  <c r="H554" i="8"/>
  <c r="E550" i="8"/>
  <c r="H550" i="8"/>
  <c r="E266" i="8"/>
  <c r="E298" i="8"/>
  <c r="E295" i="8"/>
  <c r="E293" i="8"/>
  <c r="H637" i="8"/>
  <c r="E633" i="8"/>
  <c r="E632" i="8" s="1"/>
  <c r="E637" i="8"/>
  <c r="H177" i="8"/>
  <c r="H176" i="8" s="1"/>
  <c r="H160" i="8"/>
  <c r="H219" i="8"/>
  <c r="H213" i="8"/>
  <c r="E247" i="8"/>
  <c r="E251" i="8"/>
  <c r="E259" i="8"/>
  <c r="E263" i="8"/>
  <c r="E262" i="8" s="1"/>
  <c r="E240" i="8"/>
  <c r="E239" i="8" s="1"/>
  <c r="E235" i="8" s="1"/>
  <c r="E234" i="8" s="1"/>
  <c r="E230" i="8"/>
  <c r="E229" i="8" s="1"/>
  <c r="E228" i="8" s="1"/>
  <c r="E227" i="8" s="1"/>
  <c r="E225" i="8"/>
  <c r="E224" i="8" s="1"/>
  <c r="E223" i="8" s="1"/>
  <c r="E222" i="8" s="1"/>
  <c r="E213" i="8"/>
  <c r="E212" i="8" s="1"/>
  <c r="E211" i="8" s="1"/>
  <c r="E206" i="8" s="1"/>
  <c r="E205" i="8" s="1"/>
  <c r="E219" i="8"/>
  <c r="E218" i="8" s="1"/>
  <c r="E202" i="8"/>
  <c r="E201" i="8" s="1"/>
  <c r="E200" i="8" s="1"/>
  <c r="E199" i="8" s="1"/>
  <c r="E198" i="8" s="1"/>
  <c r="E197" i="8" s="1"/>
  <c r="E195" i="8"/>
  <c r="E194" i="8" s="1"/>
  <c r="E193" i="8" s="1"/>
  <c r="E192" i="8" s="1"/>
  <c r="E188" i="8"/>
  <c r="E187" i="8" s="1"/>
  <c r="E186" i="8" s="1"/>
  <c r="E185" i="8" s="1"/>
  <c r="E177" i="8"/>
  <c r="E176" i="8" s="1"/>
  <c r="E174" i="8"/>
  <c r="E172" i="8"/>
  <c r="E170" i="8"/>
  <c r="E160" i="8"/>
  <c r="E159" i="8" s="1"/>
  <c r="E157" i="8"/>
  <c r="E155" i="8"/>
  <c r="E153" i="8"/>
  <c r="E118" i="8"/>
  <c r="E117" i="8" s="1"/>
  <c r="E116" i="8" s="1"/>
  <c r="E115" i="8" s="1"/>
  <c r="E114" i="8" s="1"/>
  <c r="E106" i="8"/>
  <c r="E105" i="8" s="1"/>
  <c r="E104" i="8" s="1"/>
  <c r="E103" i="8" s="1"/>
  <c r="E102" i="8" s="1"/>
  <c r="H437" i="8"/>
  <c r="E437" i="8"/>
  <c r="E436" i="8" s="1"/>
  <c r="E427" i="8" s="1"/>
  <c r="E426" i="8" s="1"/>
  <c r="H88" i="8"/>
  <c r="E88" i="8"/>
  <c r="E90" i="8"/>
  <c r="E63" i="8"/>
  <c r="E61" i="8" s="1"/>
  <c r="H66" i="8"/>
  <c r="E82" i="8"/>
  <c r="E80" i="8"/>
  <c r="E76" i="8"/>
  <c r="E72" i="8"/>
  <c r="E51" i="8"/>
  <c r="E49" i="8"/>
  <c r="E43" i="8"/>
  <c r="E42" i="8" s="1"/>
  <c r="E41" i="8" s="1"/>
  <c r="E40" i="8" s="1"/>
  <c r="E38" i="8"/>
  <c r="E37" i="8" s="1"/>
  <c r="E31" i="8"/>
  <c r="E22" i="8"/>
  <c r="E17" i="8"/>
  <c r="F17" i="8" s="1"/>
  <c r="E13" i="8"/>
  <c r="H664" i="8"/>
  <c r="H360" i="8"/>
  <c r="H230" i="8"/>
  <c r="H174" i="8"/>
  <c r="H172" i="8"/>
  <c r="H170" i="8"/>
  <c r="H124" i="8"/>
  <c r="H126" i="8"/>
  <c r="H128" i="8"/>
  <c r="H131" i="8"/>
  <c r="H130" i="8" s="1"/>
  <c r="H34" i="13"/>
  <c r="H21" i="13"/>
  <c r="G21" i="13"/>
  <c r="H11" i="13"/>
  <c r="F20" i="11"/>
  <c r="G20" i="11"/>
  <c r="F554" i="8" l="1"/>
  <c r="F550" i="8"/>
  <c r="F563" i="8"/>
  <c r="F88" i="8"/>
  <c r="H218" i="8"/>
  <c r="F218" i="8" s="1"/>
  <c r="F219" i="8"/>
  <c r="H567" i="8"/>
  <c r="F568" i="8"/>
  <c r="F160" i="8"/>
  <c r="F559" i="8"/>
  <c r="F651" i="8"/>
  <c r="H229" i="8"/>
  <c r="F230" i="8"/>
  <c r="H65" i="8"/>
  <c r="F66" i="8"/>
  <c r="H436" i="8"/>
  <c r="F436" i="8" s="1"/>
  <c r="F437" i="8"/>
  <c r="E659" i="8"/>
  <c r="E658" i="8" s="1"/>
  <c r="E657" i="8" s="1"/>
  <c r="F660" i="8"/>
  <c r="F360" i="8"/>
  <c r="H212" i="8"/>
  <c r="F212" i="8" s="1"/>
  <c r="F213" i="8"/>
  <c r="F637" i="8"/>
  <c r="E204" i="8"/>
  <c r="E191" i="8"/>
  <c r="E190" i="8" s="1"/>
  <c r="E233" i="8"/>
  <c r="E184" i="8"/>
  <c r="E183" i="8" s="1"/>
  <c r="E425" i="8"/>
  <c r="E494" i="8"/>
  <c r="E493" i="8" s="1"/>
  <c r="E477" i="8" s="1"/>
  <c r="E292" i="8"/>
  <c r="E291" i="8" s="1"/>
  <c r="E290" i="8" s="1"/>
  <c r="E631" i="8"/>
  <c r="E630" i="8" s="1"/>
  <c r="H549" i="8"/>
  <c r="E549" i="8"/>
  <c r="E548" i="8" s="1"/>
  <c r="E547" i="8" s="1"/>
  <c r="E546" i="8" s="1"/>
  <c r="E246" i="8"/>
  <c r="E245" i="8" s="1"/>
  <c r="E244" i="8" s="1"/>
  <c r="E169" i="8"/>
  <c r="E168" i="8" s="1"/>
  <c r="E167" i="8" s="1"/>
  <c r="E166" i="8" s="1"/>
  <c r="E152" i="8"/>
  <c r="E87" i="8"/>
  <c r="E86" i="8" s="1"/>
  <c r="E85" i="8" s="1"/>
  <c r="E84" i="8" s="1"/>
  <c r="F84" i="8" s="1"/>
  <c r="E48" i="8"/>
  <c r="E47" i="8" s="1"/>
  <c r="E46" i="8" s="1"/>
  <c r="E45" i="8" s="1"/>
  <c r="E71" i="8"/>
  <c r="E70" i="8" s="1"/>
  <c r="E69" i="8" s="1"/>
  <c r="E12" i="8"/>
  <c r="E11" i="8" s="1"/>
  <c r="E10" i="8" s="1"/>
  <c r="H169" i="8"/>
  <c r="H123" i="8"/>
  <c r="H122" i="8" s="1"/>
  <c r="H121" i="8" s="1"/>
  <c r="H120" i="8" s="1"/>
  <c r="H14" i="13"/>
  <c r="H22" i="13" s="1"/>
  <c r="H28" i="13" s="1"/>
  <c r="G22" i="13"/>
  <c r="G28" i="13" s="1"/>
  <c r="F26" i="12"/>
  <c r="F27" i="12"/>
  <c r="E26" i="12"/>
  <c r="D28" i="12"/>
  <c r="D24" i="12"/>
  <c r="D53" i="12"/>
  <c r="D48" i="12"/>
  <c r="D43" i="12"/>
  <c r="F37" i="12"/>
  <c r="F36" i="12"/>
  <c r="E36" i="12"/>
  <c r="D38" i="12"/>
  <c r="D34" i="12"/>
  <c r="E33" i="12"/>
  <c r="G143" i="2"/>
  <c r="G161" i="2"/>
  <c r="G160" i="2" s="1"/>
  <c r="G134" i="2"/>
  <c r="H526" i="8"/>
  <c r="F526" i="8" s="1"/>
  <c r="H512" i="8"/>
  <c r="F512" i="8" s="1"/>
  <c r="H496" i="8"/>
  <c r="F496" i="8" s="1"/>
  <c r="H498" i="8"/>
  <c r="F498" i="8" s="1"/>
  <c r="H347" i="8"/>
  <c r="F347" i="8" s="1"/>
  <c r="H678" i="8"/>
  <c r="F678" i="8" s="1"/>
  <c r="H590" i="8"/>
  <c r="F590" i="8" s="1"/>
  <c r="H487" i="8"/>
  <c r="F487" i="8" s="1"/>
  <c r="H434" i="8"/>
  <c r="F434" i="8" s="1"/>
  <c r="H429" i="8"/>
  <c r="H423" i="8"/>
  <c r="H414" i="8" s="1"/>
  <c r="H413" i="8" s="1"/>
  <c r="H412" i="8" s="1"/>
  <c r="H715" i="8"/>
  <c r="H714" i="8" s="1"/>
  <c r="H713" i="8" s="1"/>
  <c r="H711" i="8"/>
  <c r="H710" i="8" s="1"/>
  <c r="H709" i="8" s="1"/>
  <c r="H702" i="8"/>
  <c r="H633" i="8"/>
  <c r="F633" i="8" s="1"/>
  <c r="H382" i="8"/>
  <c r="F382" i="8" s="1"/>
  <c r="H304" i="8"/>
  <c r="H295" i="8"/>
  <c r="F295" i="8" s="1"/>
  <c r="H225" i="8"/>
  <c r="H224" i="8" s="1"/>
  <c r="H223" i="8" s="1"/>
  <c r="H159" i="8"/>
  <c r="F159" i="8" s="1"/>
  <c r="H157" i="8"/>
  <c r="F157" i="8" s="1"/>
  <c r="H155" i="8"/>
  <c r="F155" i="8" s="1"/>
  <c r="H153" i="8"/>
  <c r="F153" i="8" s="1"/>
  <c r="H80" i="8"/>
  <c r="E618" i="8" l="1"/>
  <c r="H228" i="8"/>
  <c r="F229" i="8"/>
  <c r="H548" i="8"/>
  <c r="F549" i="8"/>
  <c r="H211" i="8"/>
  <c r="H64" i="8"/>
  <c r="F65" i="8"/>
  <c r="H566" i="8"/>
  <c r="F567" i="8"/>
  <c r="E151" i="8"/>
  <c r="E150" i="8" s="1"/>
  <c r="E149" i="8" s="1"/>
  <c r="E68" i="8"/>
  <c r="E9" i="8"/>
  <c r="E8" i="8" s="1"/>
  <c r="E243" i="8"/>
  <c r="H168" i="8"/>
  <c r="H167" i="8" s="1"/>
  <c r="H166" i="8" s="1"/>
  <c r="H29" i="13"/>
  <c r="G29" i="13"/>
  <c r="F77" i="12"/>
  <c r="H495" i="8"/>
  <c r="F495" i="8" s="1"/>
  <c r="H581" i="8"/>
  <c r="F581" i="8" s="1"/>
  <c r="H152" i="8"/>
  <c r="H31" i="8"/>
  <c r="F31" i="8" s="1"/>
  <c r="E28" i="12"/>
  <c r="F73" i="12"/>
  <c r="F72" i="12"/>
  <c r="F69" i="12"/>
  <c r="F68" i="12"/>
  <c r="E60" i="12"/>
  <c r="E59" i="12"/>
  <c r="E55" i="12"/>
  <c r="E77" i="12" s="1"/>
  <c r="F52" i="12"/>
  <c r="E52" i="12"/>
  <c r="F51" i="12"/>
  <c r="E51" i="12"/>
  <c r="E46" i="12"/>
  <c r="F42" i="12"/>
  <c r="E42" i="12"/>
  <c r="F41" i="12"/>
  <c r="E41" i="12"/>
  <c r="E38" i="12"/>
  <c r="E34" i="12"/>
  <c r="F33" i="12"/>
  <c r="F32" i="12"/>
  <c r="E32" i="12"/>
  <c r="E24" i="12"/>
  <c r="F23" i="12"/>
  <c r="E23" i="12"/>
  <c r="F22" i="12"/>
  <c r="E22" i="12"/>
  <c r="F10" i="12"/>
  <c r="E10" i="12"/>
  <c r="F9" i="12"/>
  <c r="E9" i="12"/>
  <c r="E242" i="8" l="1"/>
  <c r="H547" i="8"/>
  <c r="F547" i="8" s="1"/>
  <c r="F548" i="8"/>
  <c r="H151" i="8"/>
  <c r="F151" i="8" s="1"/>
  <c r="F152" i="8"/>
  <c r="H565" i="8"/>
  <c r="F565" i="8" s="1"/>
  <c r="F566" i="8"/>
  <c r="H227" i="8"/>
  <c r="F227" i="8" s="1"/>
  <c r="F228" i="8"/>
  <c r="H63" i="8"/>
  <c r="F64" i="8"/>
  <c r="H206" i="8"/>
  <c r="F206" i="8" s="1"/>
  <c r="F211" i="8"/>
  <c r="E60" i="8"/>
  <c r="F75" i="12"/>
  <c r="E76" i="12"/>
  <c r="F76" i="12"/>
  <c r="E75" i="12"/>
  <c r="E57" i="12"/>
  <c r="E53" i="12"/>
  <c r="E7" i="8" l="1"/>
  <c r="H61" i="8"/>
  <c r="F63" i="8"/>
  <c r="H150" i="8"/>
  <c r="H222" i="8"/>
  <c r="G26" i="11"/>
  <c r="G24" i="11"/>
  <c r="G22" i="11"/>
  <c r="G18" i="11"/>
  <c r="G17" i="11" s="1"/>
  <c r="G12" i="11"/>
  <c r="G11" i="11" s="1"/>
  <c r="G150" i="2"/>
  <c r="G141" i="2"/>
  <c r="G136" i="2"/>
  <c r="G133" i="2" s="1"/>
  <c r="G127" i="2"/>
  <c r="G126" i="2" s="1"/>
  <c r="G116" i="2"/>
  <c r="G115" i="2" s="1"/>
  <c r="G98" i="2"/>
  <c r="G88" i="2"/>
  <c r="G81" i="2"/>
  <c r="G76" i="2"/>
  <c r="G68" i="2"/>
  <c r="G66" i="2"/>
  <c r="G41" i="2"/>
  <c r="G36" i="2"/>
  <c r="G35" i="2" s="1"/>
  <c r="G30" i="2"/>
  <c r="G27" i="2"/>
  <c r="G22" i="2"/>
  <c r="G21" i="2" s="1"/>
  <c r="G40" i="2" l="1"/>
  <c r="F40" i="2" s="1"/>
  <c r="F41" i="2"/>
  <c r="H149" i="8"/>
  <c r="F149" i="8" s="1"/>
  <c r="F150" i="8"/>
  <c r="G39" i="2"/>
  <c r="G140" i="2"/>
  <c r="G139" i="2" s="1"/>
  <c r="G10" i="11"/>
  <c r="G75" i="2"/>
  <c r="G61" i="2"/>
  <c r="G26" i="2"/>
  <c r="D27" i="11"/>
  <c r="D23" i="11"/>
  <c r="D21" i="11"/>
  <c r="C20" i="11"/>
  <c r="D20" i="11" s="1"/>
  <c r="D19" i="11"/>
  <c r="G60" i="2" l="1"/>
  <c r="G164" i="2" s="1"/>
  <c r="G50" i="2"/>
  <c r="B22" i="11"/>
  <c r="B20" i="11"/>
  <c r="B15" i="11"/>
  <c r="B14" i="11" s="1"/>
  <c r="F24" i="11" l="1"/>
  <c r="D25" i="11"/>
  <c r="D24" i="11" s="1"/>
  <c r="D13" i="11"/>
  <c r="D12" i="11" s="1"/>
  <c r="D11" i="11" s="1"/>
  <c r="B12" i="11"/>
  <c r="B11" i="11" s="1"/>
  <c r="C12" i="11"/>
  <c r="C11" i="11" s="1"/>
  <c r="B18" i="11"/>
  <c r="C18" i="11"/>
  <c r="D18" i="11"/>
  <c r="F18" i="11"/>
  <c r="C22" i="11"/>
  <c r="D22" i="11"/>
  <c r="F22" i="11"/>
  <c r="B24" i="11"/>
  <c r="C24" i="11"/>
  <c r="B26" i="11"/>
  <c r="C26" i="11"/>
  <c r="D26" i="11"/>
  <c r="F26" i="11"/>
  <c r="F17" i="11" l="1"/>
  <c r="C17" i="11"/>
  <c r="C10" i="11" s="1"/>
  <c r="D17" i="11"/>
  <c r="D10" i="11" s="1"/>
  <c r="B17" i="11"/>
  <c r="B10" i="11" s="1"/>
  <c r="F12" i="11" l="1"/>
  <c r="F11" i="11" s="1"/>
  <c r="F10" i="11" s="1"/>
  <c r="H76" i="8"/>
  <c r="H72" i="8"/>
  <c r="H399" i="8"/>
  <c r="F399" i="8" s="1"/>
  <c r="H336" i="8"/>
  <c r="H537" i="8"/>
  <c r="F537" i="8" s="1"/>
  <c r="H524" i="8"/>
  <c r="F524" i="8" s="1"/>
  <c r="H355" i="8"/>
  <c r="F355" i="8" s="1"/>
  <c r="H342" i="8"/>
  <c r="F342" i="8" s="1"/>
  <c r="H357" i="8"/>
  <c r="F357" i="8" s="1"/>
  <c r="H470" i="8"/>
  <c r="H469" i="8" s="1"/>
  <c r="H467" i="8"/>
  <c r="H298" i="8"/>
  <c r="F298" i="8" s="1"/>
  <c r="H263" i="8"/>
  <c r="H247" i="8"/>
  <c r="F247" i="8" s="1"/>
  <c r="H262" i="8" l="1"/>
  <c r="F262" i="8" s="1"/>
  <c r="F263" i="8"/>
  <c r="H398" i="8"/>
  <c r="H351" i="8"/>
  <c r="H503" i="8"/>
  <c r="F503" i="8" s="1"/>
  <c r="H507" i="8"/>
  <c r="F507" i="8" s="1"/>
  <c r="H331" i="8"/>
  <c r="F331" i="8" s="1"/>
  <c r="H455" i="8"/>
  <c r="H452" i="8"/>
  <c r="H462" i="8"/>
  <c r="H259" i="8"/>
  <c r="F259" i="8" s="1"/>
  <c r="H251" i="8"/>
  <c r="F251" i="8" s="1"/>
  <c r="H536" i="8"/>
  <c r="H533" i="8"/>
  <c r="H523" i="8" s="1"/>
  <c r="H519" i="8"/>
  <c r="H518" i="8" s="1"/>
  <c r="H517" i="8" s="1"/>
  <c r="H515" i="8"/>
  <c r="F515" i="8" s="1"/>
  <c r="H500" i="8"/>
  <c r="H491" i="8"/>
  <c r="H490" i="8" s="1"/>
  <c r="H489" i="8" s="1"/>
  <c r="H483" i="8"/>
  <c r="H481" i="8"/>
  <c r="H535" i="8" l="1"/>
  <c r="F535" i="8" s="1"/>
  <c r="F536" i="8"/>
  <c r="H350" i="8"/>
  <c r="F351" i="8"/>
  <c r="H397" i="8"/>
  <c r="F398" i="8"/>
  <c r="H522" i="8"/>
  <c r="F522" i="8" s="1"/>
  <c r="F523" i="8"/>
  <c r="H480" i="8"/>
  <c r="H451" i="8"/>
  <c r="H450" i="8" s="1"/>
  <c r="H502" i="8"/>
  <c r="H135" i="8"/>
  <c r="H134" i="8" s="1"/>
  <c r="H396" i="8" l="1"/>
  <c r="F396" i="8" s="1"/>
  <c r="F397" i="8"/>
  <c r="H349" i="8"/>
  <c r="F349" i="8" s="1"/>
  <c r="F350" i="8"/>
  <c r="H494" i="8"/>
  <c r="F502" i="8"/>
  <c r="H521" i="8"/>
  <c r="F521" i="8" s="1"/>
  <c r="H479" i="8"/>
  <c r="F480" i="8"/>
  <c r="H493" i="8" l="1"/>
  <c r="F493" i="8" s="1"/>
  <c r="F494" i="8"/>
  <c r="H478" i="8"/>
  <c r="F479" i="8"/>
  <c r="F478" i="8" l="1"/>
  <c r="H477" i="8"/>
  <c r="F477" i="8" s="1"/>
  <c r="F50" i="2" l="1"/>
  <c r="H303" i="8" l="1"/>
  <c r="H681" i="8" l="1"/>
  <c r="H673" i="8"/>
  <c r="F673" i="8" s="1"/>
  <c r="H669" i="8"/>
  <c r="F669" i="8" s="1"/>
  <c r="H659" i="8"/>
  <c r="F659" i="8" s="1"/>
  <c r="H655" i="8"/>
  <c r="H650" i="8" s="1"/>
  <c r="F650" i="8" s="1"/>
  <c r="H677" i="8" l="1"/>
  <c r="F681" i="8"/>
  <c r="H649" i="8"/>
  <c r="H658" i="8"/>
  <c r="H287" i="8"/>
  <c r="H286" i="8" s="1"/>
  <c r="H280" i="8"/>
  <c r="H273" i="8"/>
  <c r="H269" i="8"/>
  <c r="H657" i="8" l="1"/>
  <c r="F657" i="8" s="1"/>
  <c r="F658" i="8"/>
  <c r="H648" i="8"/>
  <c r="F648" i="8" s="1"/>
  <c r="F649" i="8"/>
  <c r="H676" i="8"/>
  <c r="F677" i="8"/>
  <c r="H708" i="8"/>
  <c r="H707" i="8" s="1"/>
  <c r="H705" i="8"/>
  <c r="H704" i="8" s="1"/>
  <c r="H700" i="8"/>
  <c r="H694" i="8"/>
  <c r="H691" i="8" s="1"/>
  <c r="H690" i="8" s="1"/>
  <c r="H689" i="8" s="1"/>
  <c r="H687" i="8"/>
  <c r="H686" i="8" s="1"/>
  <c r="H685" i="8" s="1"/>
  <c r="H684" i="8" s="1"/>
  <c r="H668" i="8"/>
  <c r="H646" i="8"/>
  <c r="F646" i="8" s="1"/>
  <c r="H632" i="8"/>
  <c r="H628" i="8"/>
  <c r="F628" i="8" s="1"/>
  <c r="H616" i="8"/>
  <c r="H615" i="8" s="1"/>
  <c r="H614" i="8" s="1"/>
  <c r="H613" i="8" s="1"/>
  <c r="H612" i="8" s="1"/>
  <c r="H610" i="8"/>
  <c r="H608" i="8"/>
  <c r="H603" i="8"/>
  <c r="H602" i="8" s="1"/>
  <c r="H601" i="8" s="1"/>
  <c r="H600" i="8" s="1"/>
  <c r="H597" i="8"/>
  <c r="H596" i="8" s="1"/>
  <c r="H593" i="8"/>
  <c r="H589" i="8" s="1"/>
  <c r="F589" i="8" s="1"/>
  <c r="H577" i="8"/>
  <c r="H576" i="8" s="1"/>
  <c r="H575" i="8" s="1"/>
  <c r="H574" i="8" s="1"/>
  <c r="H544" i="8"/>
  <c r="H543" i="8" s="1"/>
  <c r="H542" i="8" s="1"/>
  <c r="H541" i="8" s="1"/>
  <c r="H540" i="8" s="1"/>
  <c r="H475" i="8"/>
  <c r="H474" i="8" s="1"/>
  <c r="H443" i="8"/>
  <c r="H442" i="8" s="1"/>
  <c r="H441" i="8" s="1"/>
  <c r="H440" i="8" s="1"/>
  <c r="H432" i="8"/>
  <c r="H428" i="8" s="1"/>
  <c r="F428" i="8" s="1"/>
  <c r="H394" i="8"/>
  <c r="H393" i="8" s="1"/>
  <c r="H390" i="8"/>
  <c r="H386" i="8" s="1"/>
  <c r="F386" i="8" s="1"/>
  <c r="H384" i="8"/>
  <c r="H372" i="8"/>
  <c r="H370" i="8"/>
  <c r="H368" i="8"/>
  <c r="H344" i="8"/>
  <c r="H341" i="8" s="1"/>
  <c r="H327" i="8"/>
  <c r="F327" i="8" s="1"/>
  <c r="H322" i="8"/>
  <c r="H319" i="8"/>
  <c r="H312" i="8"/>
  <c r="H309" i="8" s="1"/>
  <c r="H308" i="8" s="1"/>
  <c r="H307" i="8" s="1"/>
  <c r="H302" i="8" s="1"/>
  <c r="H301" i="8" s="1"/>
  <c r="H293" i="8"/>
  <c r="H278" i="8"/>
  <c r="H256" i="8"/>
  <c r="H240" i="8"/>
  <c r="H239" i="8" s="1"/>
  <c r="H205" i="8"/>
  <c r="H202" i="8"/>
  <c r="H201" i="8" s="1"/>
  <c r="H200" i="8" s="1"/>
  <c r="H199" i="8" s="1"/>
  <c r="H198" i="8" s="1"/>
  <c r="H197" i="8" s="1"/>
  <c r="H195" i="8"/>
  <c r="H188" i="8"/>
  <c r="H118" i="8"/>
  <c r="H117" i="8" s="1"/>
  <c r="H116" i="8" s="1"/>
  <c r="H115" i="8" s="1"/>
  <c r="H114" i="8" s="1"/>
  <c r="H112" i="8"/>
  <c r="H111" i="8" s="1"/>
  <c r="H110" i="8" s="1"/>
  <c r="H109" i="8" s="1"/>
  <c r="H108" i="8" s="1"/>
  <c r="H106" i="8"/>
  <c r="H105" i="8" s="1"/>
  <c r="H104" i="8" s="1"/>
  <c r="H103" i="8" s="1"/>
  <c r="H102" i="8" s="1"/>
  <c r="H100" i="8"/>
  <c r="H99" i="8" s="1"/>
  <c r="H98" i="8" s="1"/>
  <c r="H97" i="8" s="1"/>
  <c r="H96" i="8" s="1"/>
  <c r="H90" i="8"/>
  <c r="F90" i="8" s="1"/>
  <c r="H82" i="8"/>
  <c r="H58" i="8"/>
  <c r="H57" i="8" s="1"/>
  <c r="H56" i="8" s="1"/>
  <c r="H55" i="8" s="1"/>
  <c r="H54" i="8" s="1"/>
  <c r="H51" i="8"/>
  <c r="F51" i="8" s="1"/>
  <c r="H49" i="8"/>
  <c r="F49" i="8" s="1"/>
  <c r="H43" i="8"/>
  <c r="H38" i="8"/>
  <c r="H22" i="8"/>
  <c r="F22" i="8" s="1"/>
  <c r="H13" i="8"/>
  <c r="F13" i="8" s="1"/>
  <c r="H204" i="8" l="1"/>
  <c r="F204" i="8" s="1"/>
  <c r="F205" i="8"/>
  <c r="H318" i="8"/>
  <c r="F318" i="8" s="1"/>
  <c r="F319" i="8"/>
  <c r="H187" i="8"/>
  <c r="F188" i="8"/>
  <c r="H340" i="8"/>
  <c r="F341" i="8"/>
  <c r="H42" i="8"/>
  <c r="F43" i="8"/>
  <c r="H667" i="8"/>
  <c r="F668" i="8"/>
  <c r="H321" i="8"/>
  <c r="F321" i="8" s="1"/>
  <c r="F322" i="8"/>
  <c r="H377" i="8"/>
  <c r="F377" i="8" s="1"/>
  <c r="F384" i="8"/>
  <c r="H675" i="8"/>
  <c r="F675" i="8" s="1"/>
  <c r="F676" i="8"/>
  <c r="H194" i="8"/>
  <c r="F195" i="8"/>
  <c r="H292" i="8"/>
  <c r="F293" i="8"/>
  <c r="H631" i="8"/>
  <c r="F631" i="8" s="1"/>
  <c r="F632" i="8"/>
  <c r="H37" i="8"/>
  <c r="F37" i="8" s="1"/>
  <c r="F38" i="8"/>
  <c r="H268" i="8"/>
  <c r="H12" i="8"/>
  <c r="F12" i="8" s="1"/>
  <c r="H427" i="8"/>
  <c r="H87" i="8"/>
  <c r="H473" i="8"/>
  <c r="H472" i="8" s="1"/>
  <c r="H235" i="8"/>
  <c r="H234" i="8" s="1"/>
  <c r="H233" i="8" s="1"/>
  <c r="H641" i="8"/>
  <c r="H71" i="8"/>
  <c r="H70" i="8" s="1"/>
  <c r="H69" i="8" s="1"/>
  <c r="H699" i="8"/>
  <c r="H698" i="8" s="1"/>
  <c r="H697" i="8" s="1"/>
  <c r="H696" i="8" s="1"/>
  <c r="H449" i="8"/>
  <c r="H621" i="8"/>
  <c r="H48" i="8"/>
  <c r="H580" i="8"/>
  <c r="H607" i="8"/>
  <c r="H606" i="8" s="1"/>
  <c r="H605" i="8" s="1"/>
  <c r="H599" i="8" s="1"/>
  <c r="H683" i="8"/>
  <c r="H246" i="8"/>
  <c r="F246" i="8" s="1"/>
  <c r="H367" i="8"/>
  <c r="H376" i="8" l="1"/>
  <c r="F376" i="8" s="1"/>
  <c r="H630" i="8"/>
  <c r="F630" i="8" s="1"/>
  <c r="H339" i="8"/>
  <c r="F339" i="8" s="1"/>
  <c r="F340" i="8"/>
  <c r="H666" i="8"/>
  <c r="F666" i="8" s="1"/>
  <c r="F667" i="8"/>
  <c r="H86" i="8"/>
  <c r="F87" i="8"/>
  <c r="H267" i="8"/>
  <c r="F268" i="8"/>
  <c r="H291" i="8"/>
  <c r="F292" i="8"/>
  <c r="H41" i="8"/>
  <c r="F42" i="8"/>
  <c r="H47" i="8"/>
  <c r="F48" i="8"/>
  <c r="H426" i="8"/>
  <c r="F426" i="8" s="1"/>
  <c r="F427" i="8"/>
  <c r="H193" i="8"/>
  <c r="F194" i="8"/>
  <c r="H317" i="8"/>
  <c r="F317" i="8" s="1"/>
  <c r="H186" i="8"/>
  <c r="F187" i="8"/>
  <c r="H579" i="8"/>
  <c r="F579" i="8" s="1"/>
  <c r="F580" i="8"/>
  <c r="H640" i="8"/>
  <c r="F641" i="8"/>
  <c r="H620" i="8"/>
  <c r="F621" i="8"/>
  <c r="H68" i="8"/>
  <c r="H366" i="8"/>
  <c r="H365" i="8" s="1"/>
  <c r="H359" i="8"/>
  <c r="F359" i="8" s="1"/>
  <c r="H439" i="8"/>
  <c r="H245" i="8"/>
  <c r="H375" i="8" l="1"/>
  <c r="F375" i="8" s="1"/>
  <c r="H316" i="8"/>
  <c r="F316" i="8" s="1"/>
  <c r="H425" i="8"/>
  <c r="F425" i="8" s="1"/>
  <c r="H192" i="8"/>
  <c r="F193" i="8"/>
  <c r="H85" i="8"/>
  <c r="F85" i="8" s="1"/>
  <c r="F86" i="8"/>
  <c r="H290" i="8"/>
  <c r="F290" i="8" s="1"/>
  <c r="F291" i="8"/>
  <c r="H185" i="8"/>
  <c r="F186" i="8"/>
  <c r="H266" i="8"/>
  <c r="F266" i="8" s="1"/>
  <c r="F267" i="8"/>
  <c r="H40" i="8"/>
  <c r="F41" i="8"/>
  <c r="H244" i="8"/>
  <c r="F244" i="8" s="1"/>
  <c r="F245" i="8"/>
  <c r="H46" i="8"/>
  <c r="F47" i="8"/>
  <c r="H639" i="8"/>
  <c r="F639" i="8" s="1"/>
  <c r="F640" i="8"/>
  <c r="H619" i="8"/>
  <c r="F620" i="8"/>
  <c r="H546" i="8"/>
  <c r="F546" i="8" s="1"/>
  <c r="H364" i="8" l="1"/>
  <c r="F364" i="8" s="1"/>
  <c r="H243" i="8"/>
  <c r="F243" i="8" s="1"/>
  <c r="F40" i="8"/>
  <c r="H11" i="8"/>
  <c r="H45" i="8"/>
  <c r="F45" i="8" s="1"/>
  <c r="F46" i="8"/>
  <c r="F185" i="8"/>
  <c r="H184" i="8"/>
  <c r="F192" i="8"/>
  <c r="H191" i="8"/>
  <c r="F619" i="8"/>
  <c r="H618" i="8"/>
  <c r="F618" i="8" s="1"/>
  <c r="H242" i="8" l="1"/>
  <c r="F242" i="8" s="1"/>
  <c r="H183" i="8"/>
  <c r="F184" i="8"/>
  <c r="H190" i="8"/>
  <c r="F190" i="8" s="1"/>
  <c r="F191" i="8"/>
  <c r="H10" i="8"/>
  <c r="F11" i="8"/>
  <c r="F10" i="8" l="1"/>
  <c r="H9" i="8"/>
  <c r="F183" i="8"/>
  <c r="H60" i="8"/>
  <c r="F60" i="8" s="1"/>
  <c r="F9" i="8" l="1"/>
  <c r="H8" i="8"/>
  <c r="F8" i="8" l="1"/>
  <c r="H7" i="8"/>
  <c r="F7" i="8" s="1"/>
</calcChain>
</file>

<file path=xl/sharedStrings.xml><?xml version="1.0" encoding="utf-8"?>
<sst xmlns="http://schemas.openxmlformats.org/spreadsheetml/2006/main" count="1189" uniqueCount="375">
  <si>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</si>
  <si>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</si>
  <si>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</si>
  <si>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</si>
  <si>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</si>
  <si>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</si>
  <si>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</si>
  <si>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</si>
  <si>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</si>
  <si>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</si>
  <si>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</si>
  <si>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</si>
  <si>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</si>
  <si>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</si>
  <si>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</si>
  <si>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</si>
  <si>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</si>
  <si>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</si>
  <si>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</si>
  <si>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</si>
  <si>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</si>
  <si>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</si>
  <si>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</si>
  <si>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</si>
  <si>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</si>
  <si>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</si>
  <si>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</si>
  <si>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</si>
  <si>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</si>
  <si>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</si>
  <si>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</si>
  <si>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</si>
  <si>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</si>
  <si>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</si>
  <si>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</si>
  <si>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</si>
  <si>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</si>
  <si>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3.3.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</si>
  <si>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</si>
  <si>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</si>
  <si>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</si>
  <si>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</si>
  <si>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</si>
  <si>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</si>
  <si>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</si>
  <si>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</si>
  <si>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</si>
  <si>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5.K.</t>
  </si>
  <si>
    <t>Donacije od pravnih i fizičkih osoba izvan općeg proračuna</t>
  </si>
  <si>
    <t>Tekuće donacije</t>
  </si>
  <si>
    <t>Kapitalne donacije</t>
  </si>
  <si>
    <t>6.3.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</si>
  <si>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</si>
  <si>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</si>
  <si>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</si>
  <si>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</si>
  <si>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</si>
  <si>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</si>
  <si>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</si>
  <si>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</si>
  <si>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</si>
  <si>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</si>
  <si>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</si>
  <si>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</si>
  <si>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</si>
  <si>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</si>
  <si>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</si>
  <si>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</si>
  <si>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</si>
  <si>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</si>
  <si>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</si>
  <si>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</si>
  <si>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</si>
  <si>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</si>
  <si>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</si>
  <si>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</si>
  <si>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</si>
  <si>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</si>
  <si>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</si>
  <si>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</si>
  <si>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</si>
  <si>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</si>
  <si>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</si>
  <si>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4.L.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</si>
  <si>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</si>
  <si>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</si>
  <si>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</si>
  <si>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</si>
  <si>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</si>
  <si>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</si>
  <si>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</si>
  <si>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Usluge promidžbe i informiranja</t>
  </si>
  <si>
    <t>Zakupnine i najamnine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</si>
  <si>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</si>
  <si>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</si>
  <si>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</si>
  <si>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</si>
  <si>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</si>
  <si>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</si>
  <si>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</si>
  <si>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</si>
  <si>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</si>
  <si>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</si>
  <si>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</si>
  <si>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Komunikacijska oprema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</si>
  <si>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</si>
  <si>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</si>
  <si>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</si>
  <si>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</si>
  <si>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</si>
  <si>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</si>
  <si>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</si>
  <si>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</si>
  <si>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</si>
  <si>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</si>
  <si>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</si>
  <si>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</si>
  <si>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</si>
  <si>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</si>
  <si>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</si>
  <si>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</si>
  <si>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</si>
  <si>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</si>
  <si>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</si>
  <si>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</si>
  <si>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</si>
  <si>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</si>
  <si>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</si>
  <si>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</si>
  <si>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</si>
  <si>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</si>
  <si>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</si>
  <si>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</si>
  <si>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</si>
  <si>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</si>
  <si>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</si>
  <si>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</si>
  <si>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</si>
  <si>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</si>
  <si>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</si>
  <si>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Tekući projekt T100054</t>
  </si>
  <si>
    <t>PRSTEN POTPORE V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</si>
  <si>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</si>
  <si>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</si>
  <si>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</si>
  <si>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</si>
  <si>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</si>
  <si>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</si>
  <si>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</si>
  <si>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</si>
  <si>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</si>
  <si>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</si>
  <si>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</si>
  <si>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</si>
  <si>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</si>
  <si>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</si>
  <si>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</si>
  <si>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</si>
  <si>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</si>
  <si>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</si>
  <si>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</si>
  <si>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</si>
  <si>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</si>
  <si>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</si>
  <si>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</si>
  <si>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</si>
  <si>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</si>
  <si>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</si>
  <si>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</si>
  <si>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</si>
  <si>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</si>
  <si>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</si>
  <si>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</si>
  <si>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</si>
  <si>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</si>
  <si>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</si>
  <si>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</si>
  <si>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</si>
  <si>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</si>
  <si>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</si>
  <si>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</si>
  <si>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</si>
  <si>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</si>
  <si>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</si>
  <si>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</si>
  <si>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</si>
  <si>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</si>
  <si>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</si>
  <si>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</si>
  <si>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</si>
  <si>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</si>
  <si>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Izvršenje 2021. (KN)</t>
  </si>
  <si>
    <t>Plan 2022. (KN)</t>
  </si>
  <si>
    <t>Plan 2022. (EUR)</t>
  </si>
  <si>
    <t>Tekući projekt T100015</t>
  </si>
  <si>
    <t>Naknade građanim i kućanstvima iz EU sredstava</t>
  </si>
  <si>
    <t>DONACIJE - PRENESENI VIŠAK PRIHODA - OŠ</t>
  </si>
  <si>
    <t>Kapitalni projekt K100119</t>
  </si>
  <si>
    <t>Službena,radna i zaštitna odjeća i obuća</t>
  </si>
  <si>
    <t>Doprinos za obvezno osiguranje u slučaju nezaposlenosti</t>
  </si>
  <si>
    <t>PRIHODI ZA POSEBNE NAMJENE - PRENESENI VIŠAK PRIHODA-OŠ</t>
  </si>
  <si>
    <t>Zgrade znanstvenih i obrazovnih institucija</t>
  </si>
  <si>
    <t xml:space="preserve">Rashodi za nabavu proizvedene dugotrajne imovine </t>
  </si>
  <si>
    <t>PRIHODI ZA POSEBNE NAMJENE - VIŠAK PRIHODA OŠ</t>
  </si>
  <si>
    <t>POMOĆI</t>
  </si>
  <si>
    <t>VLASTITI PRIHODI</t>
  </si>
  <si>
    <t>PRIHODI ZA POSEBNE NAMJENE</t>
  </si>
  <si>
    <t>Prihodi od prodaje proizvoda i robe</t>
  </si>
  <si>
    <t>DONACIJE</t>
  </si>
  <si>
    <t>VLASTITI IZVORI</t>
  </si>
  <si>
    <t>Rezultat poslovanja</t>
  </si>
  <si>
    <t>Višak/manjak prihoda</t>
  </si>
  <si>
    <t>Višak prihoda</t>
  </si>
  <si>
    <t>Manjak prihoda</t>
  </si>
  <si>
    <t>3.7.</t>
  </si>
  <si>
    <t>4.E.</t>
  </si>
  <si>
    <t>PRIHODI ZA POSEBNE NAMJENE - MANJAK PRIHODA-OŠ</t>
  </si>
  <si>
    <t>4.F.</t>
  </si>
  <si>
    <t>5.D.</t>
  </si>
  <si>
    <t>POMOĆI-VIŠAK PRIHODA-OŠ</t>
  </si>
  <si>
    <t>6.7.</t>
  </si>
  <si>
    <t>09 Obrazovanje</t>
  </si>
  <si>
    <t>091 Predškolsko i osnovno obrazovanje</t>
  </si>
  <si>
    <t>0912 Osnovno obrazovanje</t>
  </si>
  <si>
    <t>096 Dodatne usluge u obrazovanju</t>
  </si>
  <si>
    <t xml:space="preserve">VLASTITI PRIHODI </t>
  </si>
  <si>
    <t>PRSTEN POTPORE VI</t>
  </si>
  <si>
    <t>Tekući projekt T100055</t>
  </si>
  <si>
    <t>Tekući projekt T100026</t>
  </si>
  <si>
    <t>ŠKOLSKA SPORTSKA DRUŠTVA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</si>
  <si>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</si>
  <si>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</si>
  <si>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</si>
  <si>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</si>
  <si>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</si>
  <si>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</si>
  <si>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</si>
  <si>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07 Zdravstvo</t>
  </si>
  <si>
    <t xml:space="preserve">076 Poslovi i usluge zdravstva </t>
  </si>
  <si>
    <t>0760 Poslovi i usluge zdravstva</t>
  </si>
  <si>
    <t>095 Obrazovanje koje se ne može definirati</t>
  </si>
  <si>
    <t>0950 Obrazovanje koje se ne može definirati</t>
  </si>
  <si>
    <t>Tekući projekt T100053</t>
  </si>
  <si>
    <t>PRIHODI POSLOVANJA PREMA EKONOMSKOJ KLASIFIKACIJI</t>
  </si>
  <si>
    <t>Glazbeni instrumenti i oprema</t>
  </si>
  <si>
    <t>DODATNA ULAGANJA-Izrada projektne dokumentacije za energetsku obnovu škole</t>
  </si>
  <si>
    <t>INDEKS</t>
  </si>
  <si>
    <t>INDEKS**</t>
  </si>
  <si>
    <t>6=5/2*100</t>
  </si>
  <si>
    <t>7=5/3*100</t>
  </si>
  <si>
    <t>1.1. Opći prihodi i primici - izvorna</t>
  </si>
  <si>
    <t>PRIHODI</t>
  </si>
  <si>
    <t xml:space="preserve">RASHODI </t>
  </si>
  <si>
    <t>RAZLIKA</t>
  </si>
  <si>
    <t>PRENESENI VIŠAK</t>
  </si>
  <si>
    <t>RASHODI</t>
  </si>
  <si>
    <t>POSEBNE NEMJENE</t>
  </si>
  <si>
    <t>PRENESENI MANJAK</t>
  </si>
  <si>
    <t>NEFINANCIJSKA IMOVINA</t>
  </si>
  <si>
    <t>7.1.Prihodi od prodaje nefinancijske imovine</t>
  </si>
  <si>
    <t>7.9.Preneseni višak prihoda od prodaje nefi.imovine</t>
  </si>
  <si>
    <t xml:space="preserve">UKUPNO PRIHODI </t>
  </si>
  <si>
    <t>PRENESENI VIŠAK PRIHODA</t>
  </si>
  <si>
    <t xml:space="preserve"> Preneseni višak općih prihoda i pr.-izvorna</t>
  </si>
  <si>
    <t>6.7.Preneseni višak donacije</t>
  </si>
  <si>
    <t>3.3. Vlastiti prihodi</t>
  </si>
  <si>
    <t>3.7.Preneseni višak vlastitih prihoda</t>
  </si>
  <si>
    <t>4.L.Prihodi za posebne namjene</t>
  </si>
  <si>
    <t>4.F.Preneseni višak prihoda za posebne namjene</t>
  </si>
  <si>
    <t>5..Preneseni višak prihoda pomoći - JLS</t>
  </si>
  <si>
    <t>5.K. Pomoći - JLS</t>
  </si>
  <si>
    <t>PRSTEN POTPORE VII</t>
  </si>
  <si>
    <t>Tekuće donacije u naravi</t>
  </si>
  <si>
    <t>5.K.Pomoći-Ministarstvo i JLS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</si>
  <si>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</si>
  <si>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</si>
  <si>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</si>
  <si>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</si>
  <si>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</si>
  <si>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</si>
  <si>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6.3. Donacije</t>
  </si>
  <si>
    <t>5.D.Preneseni višak prihoda pomoći - Ministarstvo</t>
  </si>
  <si>
    <t>EUR</t>
  </si>
  <si>
    <t>Projekcija proračuna
za 2026.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</si>
  <si>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</si>
  <si>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</si>
  <si>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</si>
  <si>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</si>
  <si>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</si>
  <si>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</si>
  <si>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</si>
  <si>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REKONSTRUKCIJA SANITARNOG ČVORA-FAZA III</t>
  </si>
  <si>
    <r>
      <t xml:space="preserve">financijskog plana sažetak Računa prihoda i rashoda i Računa financiranja bude iskazan dvojno, odnosno u </t>
    </r>
    <r>
      <rPr>
        <b/>
        <u/>
        <sz val="11"/>
        <color theme="1"/>
        <rFont val="Calibri"/>
        <family val="2"/>
        <scheme val="minor"/>
      </rPr>
      <t>kunama i eurima</t>
    </r>
  </si>
  <si>
    <t xml:space="preserve">**Napomena:U Uputi o procesu prilagodbe poslovnih procesa subjekata opće države za poslovanje u euru iz lipnja 2022.dana je preporuka da u Općem dijelu </t>
  </si>
  <si>
    <t>***Napomena:Redak UKUPAN UNOS VIŠKA/MANJKA IZ PRETHODNE GODINE(IH) GODINA služi kao informacija i ne uzima se u obzir kod uravnoteženja</t>
  </si>
  <si>
    <t>proračuna, već se proračun uravnotežuje retkom VIŠAK/MANJAK IZ PRETHODNE(IH) GODINE KOJI ĆE SE POKRITI/RASPOREDITI.</t>
  </si>
  <si>
    <t>Plan Proračuna za 2025.</t>
  </si>
  <si>
    <t>Projekcija proračuna
za 2027.</t>
  </si>
  <si>
    <t>PRSTEN POTPORE VIII</t>
  </si>
  <si>
    <t>Tekući projekt T100000
0950</t>
  </si>
  <si>
    <t>Izvor financiranja 1.1. 0912</t>
  </si>
  <si>
    <t>Izvor financiranja 1.1. 0970</t>
  </si>
  <si>
    <t>Izvor financiranja 1.1. 0980</t>
  </si>
  <si>
    <t>Izvor financiranja 1.1. 0960</t>
  </si>
  <si>
    <t>Izvor financiranja 1.1. 0421</t>
  </si>
  <si>
    <t>Izvor financiranja 1.1. 0950</t>
  </si>
  <si>
    <t>Izvor financiranja 3.3. 0912</t>
  </si>
  <si>
    <r>
      <t xml:space="preserve">Bankarske usluge i usluge platnog prometa  </t>
    </r>
    <r>
      <rPr>
        <b/>
        <i/>
        <sz val="10"/>
        <color rgb="FFFF0000"/>
        <rFont val="Arial"/>
        <family val="2"/>
      </rPr>
      <t>0980</t>
    </r>
  </si>
  <si>
    <t>Izvor financiranja 3.7. 0912</t>
  </si>
  <si>
    <t>Izvor financiranja 4.L. 0912</t>
  </si>
  <si>
    <t>Izvor financiranja 5.D.0912</t>
  </si>
  <si>
    <t>Izvor financiranja 5.K.0912</t>
  </si>
  <si>
    <t>Izvor financiranja 6.3. 0912</t>
  </si>
  <si>
    <t>Izvor financiranja 6.7. 0912</t>
  </si>
  <si>
    <t>OPSKRBA BESPLATNIM ZALIHAMA MENS.HIGIJ.POTREPŠTINAMA</t>
  </si>
  <si>
    <t>Izvor financiranja 5.K.0980</t>
  </si>
  <si>
    <r>
      <t xml:space="preserve">Tekuće donacije u naravi    </t>
    </r>
    <r>
      <rPr>
        <b/>
        <i/>
        <sz val="10"/>
        <color rgb="FFFF0000"/>
        <rFont val="Arial"/>
        <family val="2"/>
      </rPr>
      <t xml:space="preserve"> 0980</t>
    </r>
  </si>
  <si>
    <t>Izvor financiranja 4.F.0980</t>
  </si>
  <si>
    <t>Izvor financiranja 3.3.0960</t>
  </si>
  <si>
    <t>Izvor financiranja 3.7.0960</t>
  </si>
  <si>
    <t>Izvor financiranja 5.K.0960</t>
  </si>
  <si>
    <t>Izvor financiranja 4.L.0912</t>
  </si>
  <si>
    <t>Pomoći dani u inozemstvo i unutar općeg proračuna</t>
  </si>
  <si>
    <t>Prijenos između proračunskih korisnika istog proračuna</t>
  </si>
  <si>
    <t>Tekući prijenosi između proračunskih korisnika istog proračuna</t>
  </si>
  <si>
    <r>
      <t>Intelektualne i osobne usluge</t>
    </r>
    <r>
      <rPr>
        <b/>
        <i/>
        <sz val="10"/>
        <color rgb="FFFF0000"/>
        <rFont val="Arial"/>
        <family val="2"/>
      </rPr>
      <t xml:space="preserve"> 0970</t>
    </r>
  </si>
  <si>
    <t>Plaće za prekovremeni rad</t>
  </si>
  <si>
    <t>Plaće za posebne uvijete rada</t>
  </si>
  <si>
    <r>
      <t xml:space="preserve">Službena putovanja   </t>
    </r>
    <r>
      <rPr>
        <b/>
        <i/>
        <sz val="10"/>
        <color rgb="FFFF0000"/>
        <rFont val="Arial"/>
        <family val="2"/>
      </rPr>
      <t xml:space="preserve"> 0912</t>
    </r>
  </si>
  <si>
    <t>TEKUĆE I INVESTICIJSKO ODRŽAVANJE U ŠKOLSTVU-</t>
  </si>
  <si>
    <t>DODATNA ULAGANJA-Rekonstrukcija PŠ</t>
  </si>
  <si>
    <t>Tekući projekt T100058</t>
  </si>
  <si>
    <t>Prijenosi između proračunskih korisnika istog proračuna</t>
  </si>
  <si>
    <t>Pomoći dane u inozemstvo i unutar općeg proračuna</t>
  </si>
  <si>
    <t>Izvor financiranja 5.K.0970</t>
  </si>
  <si>
    <t>Izvor financiranja 6.3.0980</t>
  </si>
  <si>
    <t>Izvor financiranja 6.7.0980</t>
  </si>
  <si>
    <t>Izvor financiranja 4.L.0980</t>
  </si>
  <si>
    <t>Izvor financiranja 4.F.0912</t>
  </si>
  <si>
    <t>Izvor financiranja 6.3.0912</t>
  </si>
  <si>
    <t>Izvor financiranja 6.7.0912</t>
  </si>
  <si>
    <t>PROGRAM 1002        0960</t>
  </si>
  <si>
    <t>Tekući projekt T100059</t>
  </si>
  <si>
    <t>Tekući projekt T100040</t>
  </si>
  <si>
    <t>Stručno usavršavanje djelatnika u školstvu</t>
  </si>
  <si>
    <t>Tekući projekt T100016</t>
  </si>
  <si>
    <t>Knjige za školsku knjižnicu</t>
  </si>
  <si>
    <t>Tekući projekt T100002
0950</t>
  </si>
  <si>
    <t>Kapitalni projekt K100143</t>
  </si>
  <si>
    <t>PŠ KOMIN - PROJEKTIRANJE I IZGRADNJA NOVE ŠKOLE I DVORANE</t>
  </si>
  <si>
    <t>Aktivnost A100027</t>
  </si>
  <si>
    <t>Izvorni plan Proračuna za 2025.</t>
  </si>
  <si>
    <t>Povećanje/ Smanjenje</t>
  </si>
  <si>
    <t xml:space="preserve">Indeks
5(4/3*100) </t>
  </si>
  <si>
    <t>1.</t>
  </si>
  <si>
    <t>2.</t>
  </si>
  <si>
    <t>4.</t>
  </si>
  <si>
    <t>5.</t>
  </si>
  <si>
    <t>6.</t>
  </si>
  <si>
    <t xml:space="preserve">Rebalans 1 </t>
  </si>
  <si>
    <r>
      <rPr>
        <b/>
        <i/>
        <sz val="12"/>
        <color rgb="FFFF0000"/>
        <rFont val="Arial"/>
        <family val="2"/>
      </rPr>
      <t>Prijedlog</t>
    </r>
    <r>
      <rPr>
        <b/>
        <i/>
        <sz val="12"/>
        <color rgb="FF000000"/>
        <rFont val="Arial"/>
        <family val="2"/>
      </rPr>
      <t xml:space="preserve"> REBALANS 1  </t>
    </r>
    <r>
      <rPr>
        <b/>
        <sz val="12"/>
        <color indexed="8"/>
        <rFont val="Arial"/>
        <family val="2"/>
        <charset val="238"/>
      </rPr>
      <t xml:space="preserve">FINANCIJSKOG PLANA OŠ DRAGUTINA DOMJANIĆA, Sveti Ivan Zelina 
ZA 2025. </t>
    </r>
  </si>
  <si>
    <r>
      <t xml:space="preserve">Prijedlog </t>
    </r>
    <r>
      <rPr>
        <i/>
        <sz val="12"/>
        <color rgb="FF000000"/>
        <rFont val="Arial"/>
        <family val="2"/>
      </rPr>
      <t>REBALANS 1 FINANCIJSKOG PLANA OŠ DRAGUTINA DOMJANIĆA, Sveti Ivan Zelina
ZA 2025.</t>
    </r>
    <r>
      <rPr>
        <b/>
        <sz val="12"/>
        <color indexed="8"/>
        <rFont val="Arial"/>
        <family val="2"/>
        <charset val="238"/>
      </rPr>
      <t xml:space="preserve"> </t>
    </r>
  </si>
  <si>
    <t>Povećanje/Smanjenje</t>
  </si>
  <si>
    <t>Rebalans 1</t>
  </si>
  <si>
    <t xml:space="preserve">Prijedlog Rebalans 1 FINANCIJSKOG PLANA OŠ DRAGUTINA DOMJANIĆA, Sveti Ivan Zelina
ZA 2025. </t>
  </si>
  <si>
    <t>Izvorni Plan Proračuna za 2025.</t>
  </si>
  <si>
    <t>Povećanje/   Smanjenje</t>
  </si>
  <si>
    <t>Prijedlog Rebalansa 1 IZVJEŠTAJ O PRIHODIMA I RASHODIMA PREMA IZVORIMA FINANCIRANJA</t>
  </si>
  <si>
    <t>Izvorni Plan Proračuna za 2025</t>
  </si>
  <si>
    <t xml:space="preserve">Prijedlog Rebalans 1 FINANCIJSKI PLAN OŠ DRAGUTINA DOMJANIĆA, Sveti Ivan Zelina
ZA 2025. </t>
  </si>
  <si>
    <t>Izvorni Plan proračuna za 2025.</t>
  </si>
  <si>
    <t>Povećanje/ Smanjnje</t>
  </si>
  <si>
    <t>4.1.
1.1.</t>
  </si>
  <si>
    <t xml:space="preserve">4.L.
</t>
  </si>
  <si>
    <t>RAZLIKA 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</si>
</sst>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b/>
      <i/>
      <sz val="10"/>
      <color rgb="FFFF0000"/>
      <name val="Arial"/>
      <family val="2"/>
    </font>
    <font>
      <b/>
      <sz val="9"/>
      <color indexed="8"/>
      <name val="Arial"/>
      <family val="2"/>
      <charset val="238"/>
    </font>
    <font>
      <sz val="7"/>
      <color indexed="8"/>
      <name val="Arial"/>
      <family val="2"/>
    </font>
    <font>
      <sz val="7"/>
      <name val="Calibri"/>
      <family val="2"/>
      <scheme val="minor"/>
    </font>
    <font>
      <b/>
      <i/>
      <sz val="12"/>
      <color rgb="FFFF0000"/>
      <name val="Arial"/>
      <family val="2"/>
    </font>
    <font>
      <i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9" fillId="8" borderId="4" xfId="0" applyFont="1" applyFill="1" applyBorder="1" applyAlignment="1">
      <alignment horizontal="left" vertical="center" wrapText="1"/>
    </xf>
    <xf numFmtId="4" fontId="9" fillId="8" borderId="4" xfId="0" applyNumberFormat="1" applyFont="1" applyFill="1" applyBorder="1" applyAlignment="1">
      <alignment horizontal="right" wrapText="1"/>
    </xf>
    <xf numFmtId="0" fontId="17" fillId="0" borderId="0" xfId="0" applyFont="1"/>
    <xf numFmtId="4" fontId="6" fillId="6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164" fontId="0" fillId="0" borderId="0" xfId="0" applyNumberFormat="1"/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164" fontId="25" fillId="3" borderId="4" xfId="0" applyNumberFormat="1" applyFont="1" applyFill="1" applyBorder="1" applyAlignment="1">
      <alignment horizontal="right" wrapText="1"/>
    </xf>
    <xf numFmtId="0" fontId="24" fillId="2" borderId="3" xfId="0" applyFont="1" applyFill="1" applyBorder="1" applyAlignment="1">
      <alignment horizontal="left" vertical="center" wrapText="1"/>
    </xf>
    <xf numFmtId="164" fontId="24" fillId="2" borderId="4" xfId="0" applyNumberFormat="1" applyFont="1" applyFill="1" applyBorder="1" applyAlignment="1">
      <alignment horizontal="right" wrapText="1"/>
    </xf>
    <xf numFmtId="0" fontId="26" fillId="2" borderId="3" xfId="0" applyFont="1" applyFill="1" applyBorder="1" applyAlignment="1">
      <alignment horizontal="left" vertical="center" wrapText="1"/>
    </xf>
    <xf numFmtId="164" fontId="26" fillId="2" borderId="4" xfId="0" applyNumberFormat="1" applyFont="1" applyFill="1" applyBorder="1" applyAlignment="1">
      <alignment horizontal="right" wrapText="1"/>
    </xf>
    <xf numFmtId="164" fontId="21" fillId="2" borderId="3" xfId="0" applyNumberFormat="1" applyFont="1" applyFill="1" applyBorder="1" applyAlignment="1">
      <alignment horizontal="right" wrapText="1"/>
    </xf>
    <xf numFmtId="0" fontId="24" fillId="5" borderId="3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164" fontId="25" fillId="5" borderId="4" xfId="0" applyNumberFormat="1" applyFont="1" applyFill="1" applyBorder="1" applyAlignment="1">
      <alignment horizontal="right" wrapText="1"/>
    </xf>
    <xf numFmtId="0" fontId="24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164" fontId="24" fillId="2" borderId="4" xfId="0" quotePrefix="1" applyNumberFormat="1" applyFont="1" applyFill="1" applyBorder="1" applyAlignment="1">
      <alignment horizontal="right" wrapText="1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164" fontId="26" fillId="2" borderId="4" xfId="0" quotePrefix="1" applyNumberFormat="1" applyFont="1" applyFill="1" applyBorder="1" applyAlignment="1">
      <alignment horizontal="right" wrapText="1"/>
    </xf>
    <xf numFmtId="0" fontId="24" fillId="2" borderId="3" xfId="0" quotePrefix="1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 wrapText="1"/>
    </xf>
    <xf numFmtId="0" fontId="26" fillId="5" borderId="3" xfId="0" quotePrefix="1" applyFont="1" applyFill="1" applyBorder="1" applyAlignment="1">
      <alignment horizontal="left" vertical="center"/>
    </xf>
    <xf numFmtId="0" fontId="25" fillId="5" borderId="3" xfId="0" quotePrefix="1" applyFont="1" applyFill="1" applyBorder="1" applyAlignment="1">
      <alignment horizontal="left" vertical="center"/>
    </xf>
    <xf numFmtId="164" fontId="25" fillId="5" borderId="4" xfId="0" quotePrefix="1" applyNumberFormat="1" applyFont="1" applyFill="1" applyBorder="1" applyAlignment="1">
      <alignment horizontal="right" wrapText="1"/>
    </xf>
    <xf numFmtId="4" fontId="25" fillId="5" borderId="4" xfId="0" applyNumberFormat="1" applyFont="1" applyFill="1" applyBorder="1" applyAlignment="1">
      <alignment horizontal="right" vertical="center" wrapText="1"/>
    </xf>
    <xf numFmtId="0" fontId="24" fillId="9" borderId="3" xfId="0" applyFont="1" applyFill="1" applyBorder="1"/>
    <xf numFmtId="0" fontId="25" fillId="9" borderId="3" xfId="0" applyFont="1" applyFill="1" applyBorder="1" applyAlignment="1">
      <alignment vertical="center" wrapText="1"/>
    </xf>
    <xf numFmtId="4" fontId="24" fillId="9" borderId="3" xfId="0" applyNumberFormat="1" applyFont="1" applyFill="1" applyBorder="1" applyAlignment="1">
      <alignment horizontal="right" wrapText="1"/>
    </xf>
    <xf numFmtId="0" fontId="28" fillId="0" borderId="0" xfId="0" applyFont="1"/>
    <xf numFmtId="0" fontId="23" fillId="0" borderId="0" xfId="0" applyFont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right" wrapText="1"/>
    </xf>
    <xf numFmtId="4" fontId="24" fillId="2" borderId="4" xfId="0" applyNumberFormat="1" applyFont="1" applyFill="1" applyBorder="1" applyAlignment="1">
      <alignment horizontal="right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4" fontId="25" fillId="2" borderId="4" xfId="0" quotePrefix="1" applyNumberFormat="1" applyFont="1" applyFill="1" applyBorder="1" applyAlignment="1">
      <alignment horizontal="right" wrapText="1"/>
    </xf>
    <xf numFmtId="4" fontId="24" fillId="2" borderId="4" xfId="0" quotePrefix="1" applyNumberFormat="1" applyFont="1" applyFill="1" applyBorder="1" applyAlignment="1">
      <alignment horizontal="right" wrapText="1"/>
    </xf>
    <xf numFmtId="4" fontId="26" fillId="2" borderId="4" xfId="0" quotePrefix="1" applyNumberFormat="1" applyFont="1" applyFill="1" applyBorder="1" applyAlignment="1">
      <alignment horizontal="right" wrapText="1"/>
    </xf>
    <xf numFmtId="0" fontId="26" fillId="2" borderId="3" xfId="0" quotePrefix="1" applyFont="1" applyFill="1" applyBorder="1" applyAlignment="1">
      <alignment horizontal="left"/>
    </xf>
    <xf numFmtId="0" fontId="26" fillId="2" borderId="3" xfId="0" quotePrefix="1" applyFont="1" applyFill="1" applyBorder="1" applyAlignment="1">
      <alignment horizontal="left" wrapText="1"/>
    </xf>
    <xf numFmtId="0" fontId="26" fillId="2" borderId="3" xfId="0" quotePrefix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right" wrapText="1"/>
    </xf>
    <xf numFmtId="4" fontId="28" fillId="0" borderId="3" xfId="0" applyNumberFormat="1" applyFont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/>
    </xf>
    <xf numFmtId="0" fontId="24" fillId="2" borderId="3" xfId="0" quotePrefix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4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4" fontId="29" fillId="0" borderId="3" xfId="0" applyNumberFormat="1" applyFont="1" applyBorder="1" applyAlignment="1">
      <alignment horizontal="right" wrapText="1"/>
    </xf>
    <xf numFmtId="0" fontId="25" fillId="5" borderId="3" xfId="0" applyFont="1" applyFill="1" applyBorder="1" applyAlignment="1">
      <alignment vertical="center" wrapText="1"/>
    </xf>
    <xf numFmtId="4" fontId="25" fillId="5" borderId="4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4" fontId="21" fillId="2" borderId="4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9" fillId="10" borderId="3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 applyProtection="1">
      <alignment horizontal="center" vertical="center" wrapText="1"/>
      <protection hidden="1"/>
    </xf>
    <xf numFmtId="0" fontId="23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4" fontId="6" fillId="11" borderId="4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2" fillId="2" borderId="3" xfId="0" quotePrefix="1" applyFont="1" applyFill="1" applyBorder="1" applyAlignment="1">
      <alignment horizontal="left" vertical="center" wrapText="1" indent="1"/>
    </xf>
    <xf numFmtId="4" fontId="21" fillId="0" borderId="3" xfId="0" applyNumberFormat="1" applyFont="1" applyBorder="1" applyAlignment="1">
      <alignment horizontal="right" wrapText="1"/>
    </xf>
    <xf numFmtId="0" fontId="27" fillId="2" borderId="3" xfId="0" quotePrefix="1" applyFont="1" applyFill="1" applyBorder="1" applyAlignment="1">
      <alignment vertical="center" wrapText="1"/>
    </xf>
    <xf numFmtId="0" fontId="26" fillId="2" borderId="3" xfId="0" quotePrefix="1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 wrapText="1" indent="1"/>
    </xf>
    <xf numFmtId="4" fontId="21" fillId="0" borderId="3" xfId="0" applyNumberFormat="1" applyFont="1" applyBorder="1" applyAlignment="1">
      <alignment horizontal="right"/>
    </xf>
    <xf numFmtId="0" fontId="32" fillId="2" borderId="3" xfId="0" applyFont="1" applyFill="1" applyBorder="1" applyAlignment="1">
      <alignment horizontal="left" vertical="center" wrapText="1" indent="1"/>
    </xf>
    <xf numFmtId="0" fontId="24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15" fillId="0" borderId="0" xfId="0" applyFont="1" applyAlignment="1">
      <alignment vertical="top" wrapText="1"/>
    </xf>
    <xf numFmtId="0" fontId="21" fillId="2" borderId="4" xfId="0" applyFont="1" applyFill="1" applyBorder="1" applyAlignment="1">
      <alignment horizontal="left" wrapText="1"/>
    </xf>
    <xf numFmtId="4" fontId="26" fillId="2" borderId="3" xfId="0" applyNumberFormat="1" applyFont="1" applyFill="1" applyBorder="1" applyAlignment="1">
      <alignment vertical="center" wrapText="1"/>
    </xf>
    <xf numFmtId="4" fontId="28" fillId="0" borderId="3" xfId="0" applyNumberFormat="1" applyFont="1" applyBorder="1"/>
    <xf numFmtId="4" fontId="28" fillId="0" borderId="3" xfId="0" applyNumberFormat="1" applyFont="1" applyBorder="1" applyAlignment="1">
      <alignment vertical="top" wrapText="1"/>
    </xf>
    <xf numFmtId="4" fontId="8" fillId="3" borderId="2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2" fillId="0" borderId="0" xfId="0" quotePrefix="1" applyNumberFormat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4" fillId="0" borderId="0" xfId="0" quotePrefix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36" fillId="0" borderId="0" xfId="0" applyFont="1"/>
    <xf numFmtId="0" fontId="21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40" fillId="7" borderId="4" xfId="0" applyFont="1" applyFill="1" applyBorder="1" applyAlignment="1">
      <alignment horizontal="left" vertical="center" wrapText="1"/>
    </xf>
    <xf numFmtId="164" fontId="25" fillId="2" borderId="4" xfId="0" applyNumberFormat="1" applyFont="1" applyFill="1" applyBorder="1" applyAlignment="1">
      <alignment horizontal="right" wrapText="1"/>
    </xf>
    <xf numFmtId="0" fontId="23" fillId="2" borderId="0" xfId="0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25" fillId="2" borderId="3" xfId="0" applyFont="1" applyFill="1" applyBorder="1" applyAlignment="1">
      <alignment horizontal="left" vertical="center"/>
    </xf>
    <xf numFmtId="4" fontId="23" fillId="7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0" fontId="41" fillId="4" borderId="3" xfId="0" applyFont="1" applyFill="1" applyBorder="1" applyAlignment="1" applyProtection="1">
      <alignment horizontal="center" vertical="center" wrapText="1"/>
      <protection hidden="1"/>
    </xf>
    <xf numFmtId="0" fontId="42" fillId="2" borderId="4" xfId="0" applyFont="1" applyFill="1" applyBorder="1" applyAlignment="1" applyProtection="1">
      <alignment horizontal="center" vertical="center" wrapText="1"/>
      <protection hidden="1"/>
    </xf>
    <xf numFmtId="0" fontId="42" fillId="2" borderId="2" xfId="0" applyFont="1" applyFill="1" applyBorder="1" applyAlignment="1" applyProtection="1">
      <alignment horizontal="center" vertical="center" wrapText="1"/>
      <protection hidden="1"/>
    </xf>
    <xf numFmtId="0" fontId="42" fillId="2" borderId="1" xfId="0" applyFont="1" applyFill="1" applyBorder="1" applyAlignment="1" applyProtection="1">
      <alignment horizontal="center" vertical="center" wrapText="1"/>
      <protection hidden="1"/>
    </xf>
    <xf numFmtId="164" fontId="24" fillId="3" borderId="4" xfId="0" applyNumberFormat="1" applyFont="1" applyFill="1" applyBorder="1" applyAlignment="1">
      <alignment horizontal="right" wrapText="1"/>
    </xf>
    <xf numFmtId="4" fontId="23" fillId="4" borderId="4" xfId="0" applyNumberFormat="1" applyFont="1" applyFill="1" applyBorder="1" applyAlignment="1">
      <alignment horizontal="right"/>
    </xf>
    <xf numFmtId="4" fontId="9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0" fontId="0" fillId="11" borderId="4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G14" sqref="G14"/>
    </sheetView>
  </sheetViews>
  <sheetFormatPr defaultRowHeight="15" x14ac:dyDescent="0.25"/>
  <cols>
    <col min="5" max="8" width="25.28515625" customWidth="1"/>
  </cols>
  <sheetData>
    <row r="1" spans="1:8" ht="34.5" customHeight="1" x14ac:dyDescent="0.25">
      <c r="A1" s="195" t="s">
        <v>361</v>
      </c>
      <c r="B1" s="195"/>
      <c r="C1" s="195"/>
      <c r="D1" s="195"/>
      <c r="E1" s="195"/>
      <c r="F1" s="195"/>
      <c r="G1" s="195"/>
      <c r="H1" s="195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95" t="s">
        <v>22</v>
      </c>
      <c r="B3" s="195"/>
      <c r="C3" s="195"/>
      <c r="D3" s="195"/>
      <c r="E3" s="195"/>
      <c r="F3" s="195"/>
      <c r="G3" s="196"/>
      <c r="H3" s="19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5.75" x14ac:dyDescent="0.25">
      <c r="A5" s="195" t="s">
        <v>26</v>
      </c>
      <c r="B5" s="197"/>
      <c r="C5" s="197"/>
      <c r="D5" s="197"/>
      <c r="E5" s="197"/>
      <c r="F5" s="197"/>
      <c r="G5" s="197"/>
      <c r="H5" s="197"/>
    </row>
    <row r="6" spans="1:8" ht="18" x14ac:dyDescent="0.25">
      <c r="A6" s="1"/>
      <c r="B6" s="2"/>
      <c r="C6" s="2"/>
      <c r="D6" s="2"/>
      <c r="E6" s="6"/>
      <c r="F6" s="7"/>
      <c r="G6" s="7"/>
      <c r="H6" s="17" t="s">
        <v>282</v>
      </c>
    </row>
    <row r="7" spans="1:8" ht="25.5" x14ac:dyDescent="0.25">
      <c r="A7" s="13"/>
      <c r="B7" s="14"/>
      <c r="C7" s="14"/>
      <c r="D7" s="15"/>
      <c r="E7" s="16"/>
      <c r="F7" s="3" t="s">
        <v>351</v>
      </c>
      <c r="G7" s="3" t="s">
        <v>362</v>
      </c>
      <c r="H7" s="3" t="s">
        <v>363</v>
      </c>
    </row>
    <row r="8" spans="1:8" x14ac:dyDescent="0.25">
      <c r="A8" s="198" t="s">
        <v>0</v>
      </c>
      <c r="B8" s="199"/>
      <c r="C8" s="199"/>
      <c r="D8" s="199"/>
      <c r="E8" s="200"/>
      <c r="F8" s="27">
        <f t="shared" ref="F8" si="0">F9+F10</f>
        <v>3791297</v>
      </c>
      <c r="G8" s="27">
        <f>H8-F8</f>
        <v>15792</v>
      </c>
      <c r="H8" s="27">
        <f>H9</f>
        <v>3807089</v>
      </c>
    </row>
    <row r="9" spans="1:8" x14ac:dyDescent="0.25">
      <c r="A9" s="201" t="s">
        <v>274</v>
      </c>
      <c r="B9" s="202"/>
      <c r="C9" s="202"/>
      <c r="D9" s="202"/>
      <c r="E9" s="194"/>
      <c r="F9" s="26">
        <v>3791297</v>
      </c>
      <c r="G9" s="26">
        <f>H9-F9</f>
        <v>15792</v>
      </c>
      <c r="H9" s="26">
        <v>3807089</v>
      </c>
    </row>
    <row r="10" spans="1:8" x14ac:dyDescent="0.25">
      <c r="A10" s="193" t="s">
        <v>275</v>
      </c>
      <c r="B10" s="194"/>
      <c r="C10" s="194"/>
      <c r="D10" s="194"/>
      <c r="E10" s="194"/>
      <c r="F10" s="26"/>
      <c r="G10" s="26"/>
      <c r="H10" s="26"/>
    </row>
    <row r="11" spans="1:8" x14ac:dyDescent="0.25">
      <c r="A11" s="143" t="s">
        <v>2</v>
      </c>
      <c r="B11" s="142"/>
      <c r="C11" s="142"/>
      <c r="D11" s="142"/>
      <c r="E11" s="142"/>
      <c r="F11" s="27">
        <f>F12+F13</f>
        <v>3797197</v>
      </c>
      <c r="G11" s="27">
        <f>H11-F11</f>
        <v>-1743.660000000149</v>
      </c>
      <c r="H11" s="27">
        <f t="shared" ref="H11" si="1">H12+H13</f>
        <v>3795453.34</v>
      </c>
    </row>
    <row r="12" spans="1:8" x14ac:dyDescent="0.25">
      <c r="A12" s="203" t="s">
        <v>276</v>
      </c>
      <c r="B12" s="202"/>
      <c r="C12" s="202"/>
      <c r="D12" s="202"/>
      <c r="E12" s="202"/>
      <c r="F12" s="26">
        <v>3361997</v>
      </c>
      <c r="G12" s="26">
        <f>H12-F12</f>
        <v>58130.339999999851</v>
      </c>
      <c r="H12" s="28">
        <v>3420127.34</v>
      </c>
    </row>
    <row r="13" spans="1:8" x14ac:dyDescent="0.25">
      <c r="A13" s="193" t="s">
        <v>277</v>
      </c>
      <c r="B13" s="194"/>
      <c r="C13" s="194"/>
      <c r="D13" s="194"/>
      <c r="E13" s="194"/>
      <c r="F13" s="26">
        <v>435200</v>
      </c>
      <c r="G13" s="26">
        <f>H13-F13</f>
        <v>-59874</v>
      </c>
      <c r="H13" s="28">
        <v>375326</v>
      </c>
    </row>
    <row r="14" spans="1:8" x14ac:dyDescent="0.25">
      <c r="A14" s="204" t="s">
        <v>3</v>
      </c>
      <c r="B14" s="199"/>
      <c r="C14" s="199"/>
      <c r="D14" s="199"/>
      <c r="E14" s="199"/>
      <c r="F14" s="27">
        <f t="shared" ref="F14:H14" si="2">F8-F11</f>
        <v>-5900</v>
      </c>
      <c r="G14" s="27"/>
      <c r="H14" s="27">
        <f t="shared" si="2"/>
        <v>11635.660000000149</v>
      </c>
    </row>
    <row r="15" spans="1:8" ht="18" x14ac:dyDescent="0.25">
      <c r="A15" s="144"/>
      <c r="B15" s="145"/>
      <c r="C15" s="145"/>
      <c r="D15" s="145"/>
      <c r="E15" s="145"/>
      <c r="F15" s="146"/>
      <c r="G15" s="146"/>
      <c r="H15" s="146"/>
    </row>
    <row r="16" spans="1:8" ht="15.75" x14ac:dyDescent="0.25">
      <c r="A16" s="205" t="s">
        <v>27</v>
      </c>
      <c r="B16" s="206"/>
      <c r="C16" s="206"/>
      <c r="D16" s="206"/>
      <c r="E16" s="206"/>
      <c r="F16" s="206"/>
      <c r="G16" s="206"/>
      <c r="H16" s="206"/>
    </row>
    <row r="17" spans="1:8" ht="18" x14ac:dyDescent="0.25">
      <c r="A17" s="144"/>
      <c r="B17" s="145"/>
      <c r="C17" s="145"/>
      <c r="D17" s="145"/>
      <c r="E17" s="145"/>
      <c r="F17" s="146"/>
      <c r="G17" s="146"/>
      <c r="H17" s="146"/>
    </row>
    <row r="18" spans="1:8" ht="25.5" x14ac:dyDescent="0.25">
      <c r="A18" s="149"/>
      <c r="B18" s="150"/>
      <c r="C18" s="150"/>
      <c r="D18" s="151"/>
      <c r="E18" s="152"/>
      <c r="F18" s="3" t="s">
        <v>296</v>
      </c>
      <c r="G18" s="3" t="s">
        <v>283</v>
      </c>
      <c r="H18" s="3" t="s">
        <v>297</v>
      </c>
    </row>
    <row r="19" spans="1:8" x14ac:dyDescent="0.25">
      <c r="A19" s="193" t="s">
        <v>278</v>
      </c>
      <c r="B19" s="194"/>
      <c r="C19" s="194"/>
      <c r="D19" s="194"/>
      <c r="E19" s="194"/>
      <c r="F19" s="26"/>
      <c r="G19" s="26"/>
      <c r="H19" s="28"/>
    </row>
    <row r="20" spans="1:8" x14ac:dyDescent="0.25">
      <c r="A20" s="193" t="s">
        <v>279</v>
      </c>
      <c r="B20" s="194"/>
      <c r="C20" s="194"/>
      <c r="D20" s="194"/>
      <c r="E20" s="194"/>
      <c r="F20" s="26"/>
      <c r="G20" s="26"/>
      <c r="H20" s="28"/>
    </row>
    <row r="21" spans="1:8" x14ac:dyDescent="0.25">
      <c r="A21" s="204" t="s">
        <v>5</v>
      </c>
      <c r="B21" s="199"/>
      <c r="C21" s="199"/>
      <c r="D21" s="199"/>
      <c r="E21" s="199"/>
      <c r="F21" s="27"/>
      <c r="G21" s="27">
        <f t="shared" ref="G21:H21" si="3">G19-G20</f>
        <v>0</v>
      </c>
      <c r="H21" s="27">
        <f t="shared" si="3"/>
        <v>0</v>
      </c>
    </row>
    <row r="22" spans="1:8" x14ac:dyDescent="0.25">
      <c r="A22" s="204" t="s">
        <v>6</v>
      </c>
      <c r="B22" s="199"/>
      <c r="C22" s="199"/>
      <c r="D22" s="199"/>
      <c r="E22" s="199"/>
      <c r="F22" s="27">
        <v>-5900</v>
      </c>
      <c r="G22" s="27">
        <f t="shared" ref="G22:H22" si="4">G14+G21</f>
        <v>0</v>
      </c>
      <c r="H22" s="27">
        <f t="shared" si="4"/>
        <v>11635.660000000149</v>
      </c>
    </row>
    <row r="23" spans="1:8" ht="18" x14ac:dyDescent="0.25">
      <c r="A23" s="153"/>
      <c r="B23" s="145"/>
      <c r="C23" s="145"/>
      <c r="D23" s="145"/>
      <c r="E23" s="145"/>
      <c r="F23" s="146"/>
      <c r="G23" s="146"/>
      <c r="H23" s="146"/>
    </row>
    <row r="24" spans="1:8" ht="15.75" x14ac:dyDescent="0.25">
      <c r="A24" s="205" t="s">
        <v>284</v>
      </c>
      <c r="B24" s="206"/>
      <c r="C24" s="206"/>
      <c r="D24" s="206"/>
      <c r="E24" s="206"/>
      <c r="F24" s="206"/>
      <c r="G24" s="206"/>
      <c r="H24" s="206"/>
    </row>
    <row r="25" spans="1:8" ht="15.75" x14ac:dyDescent="0.25">
      <c r="A25" s="147"/>
      <c r="B25" s="148"/>
      <c r="C25" s="148"/>
      <c r="D25" s="148"/>
      <c r="E25" s="148"/>
      <c r="F25" s="148"/>
      <c r="G25" s="148"/>
      <c r="H25" s="148"/>
    </row>
    <row r="26" spans="1:8" ht="25.5" x14ac:dyDescent="0.25">
      <c r="A26" s="149"/>
      <c r="B26" s="150"/>
      <c r="C26" s="150"/>
      <c r="D26" s="151"/>
      <c r="E26" s="152"/>
      <c r="F26" s="3" t="s">
        <v>296</v>
      </c>
      <c r="G26" s="3" t="s">
        <v>283</v>
      </c>
      <c r="H26" s="3" t="s">
        <v>297</v>
      </c>
    </row>
    <row r="27" spans="1:8" ht="15" customHeight="1" x14ac:dyDescent="0.25">
      <c r="A27" s="209" t="s">
        <v>285</v>
      </c>
      <c r="B27" s="210"/>
      <c r="C27" s="210"/>
      <c r="D27" s="210"/>
      <c r="E27" s="211"/>
      <c r="F27" s="154">
        <v>5900</v>
      </c>
      <c r="G27" s="154">
        <v>0</v>
      </c>
      <c r="H27" s="155">
        <v>0</v>
      </c>
    </row>
    <row r="28" spans="1:8" ht="15" customHeight="1" x14ac:dyDescent="0.25">
      <c r="A28" s="204" t="s">
        <v>286</v>
      </c>
      <c r="B28" s="199"/>
      <c r="C28" s="199"/>
      <c r="D28" s="199"/>
      <c r="E28" s="199"/>
      <c r="F28" s="156">
        <v>0</v>
      </c>
      <c r="G28" s="156">
        <f t="shared" ref="G28:H28" si="5">G22+G27</f>
        <v>0</v>
      </c>
      <c r="H28" s="157">
        <f t="shared" si="5"/>
        <v>11635.660000000149</v>
      </c>
    </row>
    <row r="29" spans="1:8" ht="42" customHeight="1" x14ac:dyDescent="0.25">
      <c r="A29" s="198" t="s">
        <v>287</v>
      </c>
      <c r="B29" s="212"/>
      <c r="C29" s="212"/>
      <c r="D29" s="212"/>
      <c r="E29" s="213"/>
      <c r="F29" s="156"/>
      <c r="G29" s="156">
        <f t="shared" ref="G29:H29" si="6">G14+G21+G27-G28</f>
        <v>0</v>
      </c>
      <c r="H29" s="157">
        <f t="shared" si="6"/>
        <v>0</v>
      </c>
    </row>
    <row r="30" spans="1:8" ht="15.75" x14ac:dyDescent="0.25">
      <c r="A30" s="158"/>
      <c r="B30" s="159"/>
      <c r="C30" s="159"/>
      <c r="D30" s="159"/>
      <c r="E30" s="159"/>
      <c r="F30" s="159"/>
      <c r="G30" s="159"/>
      <c r="H30" s="159"/>
    </row>
    <row r="31" spans="1:8" ht="15.75" x14ac:dyDescent="0.25">
      <c r="A31" s="214" t="s">
        <v>288</v>
      </c>
      <c r="B31" s="214"/>
      <c r="C31" s="214"/>
      <c r="D31" s="214"/>
      <c r="E31" s="214"/>
      <c r="F31" s="214"/>
      <c r="G31" s="214"/>
      <c r="H31" s="214"/>
    </row>
    <row r="32" spans="1:8" ht="18" x14ac:dyDescent="0.25">
      <c r="A32" s="160"/>
      <c r="B32" s="161"/>
      <c r="C32" s="161"/>
      <c r="D32" s="161"/>
      <c r="E32" s="161"/>
      <c r="F32" s="162"/>
      <c r="G32" s="162"/>
      <c r="H32" s="162"/>
    </row>
    <row r="33" spans="1:8" ht="25.5" x14ac:dyDescent="0.25">
      <c r="A33" s="163"/>
      <c r="B33" s="164"/>
      <c r="C33" s="164"/>
      <c r="D33" s="165"/>
      <c r="E33" s="166"/>
      <c r="F33" s="3" t="s">
        <v>296</v>
      </c>
      <c r="G33" s="3" t="s">
        <v>283</v>
      </c>
      <c r="H33" s="3" t="s">
        <v>297</v>
      </c>
    </row>
    <row r="34" spans="1:8" x14ac:dyDescent="0.25">
      <c r="A34" s="215" t="s">
        <v>285</v>
      </c>
      <c r="B34" s="216"/>
      <c r="C34" s="216"/>
      <c r="D34" s="216"/>
      <c r="E34" s="217"/>
      <c r="F34" s="167"/>
      <c r="G34" s="167">
        <v>0</v>
      </c>
      <c r="H34" s="168">
        <f>G37</f>
        <v>0</v>
      </c>
    </row>
    <row r="35" spans="1:8" ht="29.25" customHeight="1" x14ac:dyDescent="0.25">
      <c r="A35" s="215" t="s">
        <v>4</v>
      </c>
      <c r="B35" s="216"/>
      <c r="C35" s="216"/>
      <c r="D35" s="216"/>
      <c r="E35" s="217"/>
      <c r="F35" s="167"/>
      <c r="G35" s="167">
        <v>0</v>
      </c>
      <c r="H35" s="168">
        <v>0</v>
      </c>
    </row>
    <row r="36" spans="1:8" x14ac:dyDescent="0.25">
      <c r="A36" s="215" t="s">
        <v>289</v>
      </c>
      <c r="B36" s="218"/>
      <c r="C36" s="218"/>
      <c r="D36" s="218"/>
      <c r="E36" s="219"/>
      <c r="F36" s="167"/>
      <c r="G36" s="167">
        <v>0</v>
      </c>
      <c r="H36" s="168">
        <v>0</v>
      </c>
    </row>
    <row r="37" spans="1:8" ht="15" customHeight="1" x14ac:dyDescent="0.25">
      <c r="A37" s="220" t="s">
        <v>286</v>
      </c>
      <c r="B37" s="221"/>
      <c r="C37" s="221"/>
      <c r="D37" s="221"/>
      <c r="E37" s="221"/>
      <c r="F37" s="169"/>
      <c r="G37" s="169">
        <v>0</v>
      </c>
      <c r="H37" s="170">
        <v>0</v>
      </c>
    </row>
    <row r="38" spans="1:8" ht="9" customHeight="1" x14ac:dyDescent="0.25"/>
    <row r="39" spans="1:8" ht="16.5" customHeight="1" x14ac:dyDescent="0.25">
      <c r="A39" s="207" t="s">
        <v>290</v>
      </c>
      <c r="B39" s="208"/>
      <c r="C39" s="208"/>
      <c r="D39" s="208"/>
      <c r="E39" s="208"/>
      <c r="F39" s="208"/>
      <c r="G39" s="208"/>
      <c r="H39" s="208"/>
    </row>
    <row r="40" spans="1:8" x14ac:dyDescent="0.25">
      <c r="A40" s="171" t="s">
        <v>293</v>
      </c>
    </row>
    <row r="41" spans="1:8" x14ac:dyDescent="0.25">
      <c r="A41" s="171" t="s">
        <v>292</v>
      </c>
      <c r="B41" s="171"/>
      <c r="C41" s="171"/>
      <c r="D41" s="171"/>
      <c r="E41" s="171"/>
      <c r="F41" s="171"/>
    </row>
    <row r="42" spans="1:8" x14ac:dyDescent="0.25">
      <c r="A42" s="171" t="s">
        <v>294</v>
      </c>
      <c r="B42" s="171"/>
      <c r="C42" s="171"/>
      <c r="D42" s="171"/>
      <c r="E42" s="171"/>
      <c r="F42" s="171"/>
    </row>
    <row r="43" spans="1:8" x14ac:dyDescent="0.25">
      <c r="A43" s="171" t="s">
        <v>295</v>
      </c>
    </row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1"/>
  <sheetViews>
    <sheetView workbookViewId="0">
      <pane ySplit="9" topLeftCell="A10" activePane="bottomLeft" state="frozen"/>
      <selection pane="bottomLeft" activeCell="H83" sqref="H8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7" width="18.7109375" customWidth="1"/>
    <col min="8" max="8" width="14.42578125" bestFit="1" customWidth="1"/>
    <col min="9" max="9" width="12.7109375" bestFit="1" customWidth="1"/>
  </cols>
  <sheetData>
    <row r="1" spans="1:8" ht="42" customHeight="1" x14ac:dyDescent="0.25">
      <c r="A1" s="195" t="s">
        <v>364</v>
      </c>
      <c r="B1" s="195"/>
      <c r="C1" s="195"/>
      <c r="D1" s="195"/>
      <c r="E1" s="195"/>
      <c r="F1" s="195"/>
      <c r="G1" s="195"/>
      <c r="H1" s="195"/>
    </row>
    <row r="2" spans="1:8" ht="18" customHeight="1" x14ac:dyDescent="0.25">
      <c r="A2" s="46"/>
      <c r="B2" s="46"/>
      <c r="C2" s="46"/>
      <c r="D2" s="46"/>
      <c r="E2" s="46"/>
      <c r="F2" s="46"/>
      <c r="G2" s="46"/>
    </row>
    <row r="3" spans="1:8" ht="15.75" x14ac:dyDescent="0.25">
      <c r="A3" s="222" t="s">
        <v>22</v>
      </c>
      <c r="B3" s="222"/>
      <c r="C3" s="222"/>
      <c r="D3" s="222"/>
      <c r="E3" s="223"/>
      <c r="F3" s="223"/>
    </row>
    <row r="4" spans="1:8" ht="18" x14ac:dyDescent="0.25">
      <c r="A4" s="46"/>
      <c r="B4" s="46"/>
      <c r="C4" s="46"/>
      <c r="D4" s="46"/>
      <c r="E4" s="47"/>
      <c r="F4" s="47"/>
      <c r="G4" s="47"/>
    </row>
    <row r="5" spans="1:8" ht="18" customHeight="1" x14ac:dyDescent="0.25">
      <c r="A5" s="222" t="s">
        <v>8</v>
      </c>
      <c r="B5" s="224"/>
      <c r="C5" s="224"/>
      <c r="D5" s="224"/>
      <c r="E5" s="224"/>
      <c r="F5" s="224"/>
    </row>
    <row r="6" spans="1:8" ht="18" x14ac:dyDescent="0.25">
      <c r="A6" s="46"/>
      <c r="B6" s="46"/>
      <c r="C6" s="46"/>
      <c r="D6" s="46"/>
      <c r="E6" s="47"/>
      <c r="F6" s="47"/>
      <c r="G6" s="47"/>
    </row>
    <row r="7" spans="1:8" x14ac:dyDescent="0.25">
      <c r="A7" s="222" t="s">
        <v>243</v>
      </c>
      <c r="B7" s="225"/>
      <c r="C7" s="225"/>
      <c r="D7" s="225"/>
      <c r="E7" s="225"/>
      <c r="F7" s="225"/>
    </row>
    <row r="8" spans="1:8" ht="18" x14ac:dyDescent="0.25">
      <c r="A8" s="46"/>
      <c r="B8" s="46"/>
      <c r="C8" s="46"/>
      <c r="D8" s="46"/>
      <c r="E8" s="47"/>
      <c r="F8" s="47"/>
      <c r="G8" s="47"/>
    </row>
    <row r="9" spans="1:8" ht="25.5" x14ac:dyDescent="0.25">
      <c r="A9" s="48" t="s">
        <v>9</v>
      </c>
      <c r="B9" s="49" t="s">
        <v>10</v>
      </c>
      <c r="C9" s="49" t="s">
        <v>11</v>
      </c>
      <c r="D9" s="49" t="s">
        <v>7</v>
      </c>
      <c r="E9" s="3" t="s">
        <v>365</v>
      </c>
      <c r="F9" s="3" t="s">
        <v>366</v>
      </c>
      <c r="G9" s="3" t="s">
        <v>363</v>
      </c>
    </row>
    <row r="10" spans="1:8" ht="20.25" customHeight="1" x14ac:dyDescent="0.25">
      <c r="A10" s="50">
        <v>6</v>
      </c>
      <c r="B10" s="50"/>
      <c r="C10" s="50"/>
      <c r="D10" s="51" t="s">
        <v>1</v>
      </c>
      <c r="E10" s="52">
        <f>E11+E17+E21+E26+E35</f>
        <v>3791297</v>
      </c>
      <c r="F10" s="52">
        <f>G10-E10</f>
        <v>15792</v>
      </c>
      <c r="G10" s="52">
        <f>G11+G17+G21+G26+G35</f>
        <v>3807089</v>
      </c>
    </row>
    <row r="11" spans="1:8" s="20" customFormat="1" ht="37.5" customHeight="1" x14ac:dyDescent="0.25">
      <c r="A11" s="53"/>
      <c r="B11" s="53">
        <v>63</v>
      </c>
      <c r="C11" s="53"/>
      <c r="D11" s="53" t="s">
        <v>28</v>
      </c>
      <c r="E11" s="54">
        <f>E12+E15</f>
        <v>2977047</v>
      </c>
      <c r="F11" s="54">
        <f>G11-E11</f>
        <v>37699</v>
      </c>
      <c r="G11" s="54">
        <f>G12+G15</f>
        <v>3014746</v>
      </c>
      <c r="H11" s="115"/>
    </row>
    <row r="12" spans="1:8" s="20" customFormat="1" ht="37.5" customHeight="1" x14ac:dyDescent="0.25">
      <c r="A12" s="53"/>
      <c r="B12" s="53">
        <v>636</v>
      </c>
      <c r="C12" s="53"/>
      <c r="D12" s="53" t="s">
        <v>44</v>
      </c>
      <c r="E12" s="54">
        <f t="shared" ref="E12" si="0">E13+E14</f>
        <v>2976047</v>
      </c>
      <c r="F12" s="54">
        <f t="shared" ref="F12:F44" si="1">G12-E12</f>
        <v>38591</v>
      </c>
      <c r="G12" s="54">
        <f>G13+G14</f>
        <v>3014638</v>
      </c>
      <c r="H12" s="115"/>
    </row>
    <row r="13" spans="1:8" ht="37.5" customHeight="1" x14ac:dyDescent="0.25">
      <c r="A13" s="53"/>
      <c r="B13" s="55">
        <v>6361</v>
      </c>
      <c r="C13" s="82" t="s">
        <v>47</v>
      </c>
      <c r="D13" s="55" t="s">
        <v>45</v>
      </c>
      <c r="E13" s="57">
        <v>2964547</v>
      </c>
      <c r="F13" s="56">
        <f t="shared" si="1"/>
        <v>34791</v>
      </c>
      <c r="G13" s="57">
        <v>2999338</v>
      </c>
    </row>
    <row r="14" spans="1:8" ht="57.75" customHeight="1" x14ac:dyDescent="0.25">
      <c r="A14" s="53"/>
      <c r="B14" s="55">
        <v>6362</v>
      </c>
      <c r="C14" s="53" t="s">
        <v>47</v>
      </c>
      <c r="D14" s="55" t="s">
        <v>46</v>
      </c>
      <c r="E14" s="57">
        <v>11500</v>
      </c>
      <c r="F14" s="56">
        <f t="shared" si="1"/>
        <v>3800</v>
      </c>
      <c r="G14" s="57">
        <v>15300</v>
      </c>
      <c r="H14" s="29"/>
    </row>
    <row r="15" spans="1:8" ht="32.25" customHeight="1" x14ac:dyDescent="0.25">
      <c r="A15" s="53"/>
      <c r="B15" s="55">
        <v>639</v>
      </c>
      <c r="C15" s="82"/>
      <c r="D15" s="53" t="s">
        <v>332</v>
      </c>
      <c r="E15" s="181">
        <f>E16</f>
        <v>1000</v>
      </c>
      <c r="F15" s="54">
        <f t="shared" si="1"/>
        <v>-892</v>
      </c>
      <c r="G15" s="181">
        <f t="shared" ref="G15" si="2">G16</f>
        <v>108</v>
      </c>
    </row>
    <row r="16" spans="1:8" ht="37.5" customHeight="1" x14ac:dyDescent="0.25">
      <c r="A16" s="53"/>
      <c r="B16" s="55">
        <v>6391</v>
      </c>
      <c r="C16" s="82" t="s">
        <v>47</v>
      </c>
      <c r="D16" s="55" t="s">
        <v>324</v>
      </c>
      <c r="E16" s="56">
        <v>1000</v>
      </c>
      <c r="F16" s="56">
        <f t="shared" si="1"/>
        <v>-892</v>
      </c>
      <c r="G16" s="56">
        <v>108</v>
      </c>
    </row>
    <row r="17" spans="1:7" s="20" customFormat="1" ht="37.5" customHeight="1" x14ac:dyDescent="0.25">
      <c r="A17" s="53"/>
      <c r="B17" s="53">
        <v>64</v>
      </c>
      <c r="C17" s="53"/>
      <c r="D17" s="53" t="s">
        <v>38</v>
      </c>
      <c r="E17" s="54"/>
      <c r="F17" s="54"/>
      <c r="G17" s="54"/>
    </row>
    <row r="18" spans="1:7" s="20" customFormat="1" ht="37.5" customHeight="1" x14ac:dyDescent="0.25">
      <c r="A18" s="53"/>
      <c r="B18" s="53">
        <v>641</v>
      </c>
      <c r="C18" s="53"/>
      <c r="D18" s="53" t="s">
        <v>39</v>
      </c>
      <c r="E18" s="54"/>
      <c r="F18" s="54"/>
      <c r="G18" s="54"/>
    </row>
    <row r="19" spans="1:7" ht="37.5" customHeight="1" x14ac:dyDescent="0.25">
      <c r="A19" s="53"/>
      <c r="B19" s="55">
        <v>6413</v>
      </c>
      <c r="C19" s="53"/>
      <c r="D19" s="55" t="s">
        <v>40</v>
      </c>
      <c r="E19" s="56"/>
      <c r="F19" s="54"/>
      <c r="G19" s="56"/>
    </row>
    <row r="20" spans="1:7" hidden="1" x14ac:dyDescent="0.25">
      <c r="A20" s="58"/>
      <c r="B20" s="59"/>
      <c r="C20" s="60" t="s">
        <v>83</v>
      </c>
      <c r="D20" s="60" t="s">
        <v>206</v>
      </c>
      <c r="E20" s="61"/>
      <c r="F20" s="54">
        <f t="shared" si="1"/>
        <v>0</v>
      </c>
      <c r="G20" s="61">
        <v>0</v>
      </c>
    </row>
    <row r="21" spans="1:7" s="20" customFormat="1" ht="60.75" customHeight="1" x14ac:dyDescent="0.25">
      <c r="A21" s="53"/>
      <c r="B21" s="53">
        <v>65</v>
      </c>
      <c r="C21" s="53"/>
      <c r="D21" s="53" t="s">
        <v>41</v>
      </c>
      <c r="E21" s="54">
        <f t="shared" ref="E21:G22" si="3">E22</f>
        <v>64550</v>
      </c>
      <c r="F21" s="54">
        <f t="shared" si="1"/>
        <v>-7350</v>
      </c>
      <c r="G21" s="54">
        <f t="shared" si="3"/>
        <v>57200</v>
      </c>
    </row>
    <row r="22" spans="1:7" s="20" customFormat="1" ht="37.5" customHeight="1" x14ac:dyDescent="0.25">
      <c r="A22" s="53"/>
      <c r="B22" s="53">
        <v>652</v>
      </c>
      <c r="C22" s="53"/>
      <c r="D22" s="53" t="s">
        <v>42</v>
      </c>
      <c r="E22" s="54">
        <f t="shared" si="3"/>
        <v>64550</v>
      </c>
      <c r="F22" s="54">
        <f t="shared" si="1"/>
        <v>-7350</v>
      </c>
      <c r="G22" s="54">
        <f t="shared" si="3"/>
        <v>57200</v>
      </c>
    </row>
    <row r="23" spans="1:7" ht="37.5" customHeight="1" x14ac:dyDescent="0.25">
      <c r="A23" s="53"/>
      <c r="B23" s="55">
        <v>6526</v>
      </c>
      <c r="C23" s="82" t="s">
        <v>373</v>
      </c>
      <c r="D23" s="55" t="s">
        <v>43</v>
      </c>
      <c r="E23" s="57">
        <v>64550</v>
      </c>
      <c r="F23" s="56">
        <f t="shared" si="1"/>
        <v>-7350</v>
      </c>
      <c r="G23" s="57">
        <v>57200</v>
      </c>
    </row>
    <row r="24" spans="1:7" hidden="1" x14ac:dyDescent="0.25">
      <c r="A24" s="58"/>
      <c r="B24" s="59"/>
      <c r="C24" s="60" t="s">
        <v>83</v>
      </c>
      <c r="D24" s="60" t="s">
        <v>206</v>
      </c>
      <c r="E24" s="61"/>
      <c r="F24" s="54">
        <f t="shared" si="1"/>
        <v>149592</v>
      </c>
      <c r="G24" s="61">
        <v>149592</v>
      </c>
    </row>
    <row r="25" spans="1:7" hidden="1" x14ac:dyDescent="0.25">
      <c r="A25" s="58"/>
      <c r="B25" s="59"/>
      <c r="C25" s="60" t="s">
        <v>51</v>
      </c>
      <c r="D25" s="60" t="s">
        <v>208</v>
      </c>
      <c r="E25" s="61"/>
      <c r="F25" s="54">
        <f t="shared" si="1"/>
        <v>5973</v>
      </c>
      <c r="G25" s="61">
        <v>5973</v>
      </c>
    </row>
    <row r="26" spans="1:7" s="20" customFormat="1" ht="37.5" customHeight="1" x14ac:dyDescent="0.25">
      <c r="A26" s="62"/>
      <c r="B26" s="62">
        <v>66</v>
      </c>
      <c r="C26" s="63"/>
      <c r="D26" s="53" t="s">
        <v>34</v>
      </c>
      <c r="E26" s="64">
        <f t="shared" ref="E26" si="4">E27+E30</f>
        <v>7350</v>
      </c>
      <c r="F26" s="54">
        <f t="shared" si="1"/>
        <v>2750</v>
      </c>
      <c r="G26" s="64">
        <f t="shared" ref="G26" si="5">G27+G30</f>
        <v>10100</v>
      </c>
    </row>
    <row r="27" spans="1:7" s="20" customFormat="1" ht="37.5" customHeight="1" x14ac:dyDescent="0.25">
      <c r="A27" s="62"/>
      <c r="B27" s="62">
        <v>661</v>
      </c>
      <c r="C27" s="63"/>
      <c r="D27" s="53" t="s">
        <v>35</v>
      </c>
      <c r="E27" s="64">
        <f t="shared" ref="E27" si="6">E28+E29</f>
        <v>1500</v>
      </c>
      <c r="F27" s="54">
        <f t="shared" si="1"/>
        <v>0</v>
      </c>
      <c r="G27" s="64">
        <f t="shared" ref="G27" si="7">G28+G29</f>
        <v>1500</v>
      </c>
    </row>
    <row r="28" spans="1:7" ht="37.5" customHeight="1" x14ac:dyDescent="0.25">
      <c r="A28" s="65"/>
      <c r="B28" s="65">
        <v>6614</v>
      </c>
      <c r="C28" s="66"/>
      <c r="D28" s="55" t="s">
        <v>207</v>
      </c>
      <c r="E28" s="67"/>
      <c r="F28" s="56">
        <f t="shared" si="1"/>
        <v>500</v>
      </c>
      <c r="G28" s="67">
        <v>500</v>
      </c>
    </row>
    <row r="29" spans="1:7" ht="37.5" customHeight="1" x14ac:dyDescent="0.25">
      <c r="A29" s="65"/>
      <c r="B29" s="65">
        <v>6615</v>
      </c>
      <c r="C29" s="63" t="s">
        <v>37</v>
      </c>
      <c r="D29" s="65" t="s">
        <v>36</v>
      </c>
      <c r="E29" s="57">
        <v>1500</v>
      </c>
      <c r="F29" s="56">
        <f t="shared" si="1"/>
        <v>-500</v>
      </c>
      <c r="G29" s="57">
        <v>1000</v>
      </c>
    </row>
    <row r="30" spans="1:7" s="20" customFormat="1" ht="27" customHeight="1" x14ac:dyDescent="0.25">
      <c r="A30" s="62"/>
      <c r="B30" s="62">
        <v>663</v>
      </c>
      <c r="C30" s="63"/>
      <c r="D30" s="68" t="s">
        <v>48</v>
      </c>
      <c r="E30" s="64">
        <f t="shared" ref="E30" si="8">E31+E32</f>
        <v>5850</v>
      </c>
      <c r="F30" s="54">
        <f t="shared" si="1"/>
        <v>2750</v>
      </c>
      <c r="G30" s="64">
        <f t="shared" ref="G30" si="9">G31+G32</f>
        <v>8600</v>
      </c>
    </row>
    <row r="31" spans="1:7" ht="27" customHeight="1" x14ac:dyDescent="0.25">
      <c r="A31" s="69"/>
      <c r="B31" s="70">
        <v>6631</v>
      </c>
      <c r="C31" s="184" t="s">
        <v>51</v>
      </c>
      <c r="D31" s="71" t="s">
        <v>49</v>
      </c>
      <c r="E31" s="57">
        <v>2850</v>
      </c>
      <c r="F31" s="56">
        <f t="shared" si="1"/>
        <v>750</v>
      </c>
      <c r="G31" s="57">
        <v>3600</v>
      </c>
    </row>
    <row r="32" spans="1:7" ht="27" customHeight="1" x14ac:dyDescent="0.25">
      <c r="A32" s="55"/>
      <c r="B32" s="55">
        <v>6632</v>
      </c>
      <c r="C32" s="82" t="s">
        <v>51</v>
      </c>
      <c r="D32" s="71" t="s">
        <v>50</v>
      </c>
      <c r="E32" s="57">
        <v>3000</v>
      </c>
      <c r="F32" s="56">
        <f t="shared" si="1"/>
        <v>2000</v>
      </c>
      <c r="G32" s="57">
        <v>5000</v>
      </c>
    </row>
    <row r="33" spans="1:7" hidden="1" x14ac:dyDescent="0.25">
      <c r="A33" s="72"/>
      <c r="B33" s="72"/>
      <c r="C33" s="73" t="s">
        <v>37</v>
      </c>
      <c r="D33" s="73" t="s">
        <v>205</v>
      </c>
      <c r="E33" s="74"/>
      <c r="F33" s="54">
        <f t="shared" si="1"/>
        <v>1130</v>
      </c>
      <c r="G33" s="74">
        <v>1130</v>
      </c>
    </row>
    <row r="34" spans="1:7" hidden="1" x14ac:dyDescent="0.25">
      <c r="A34" s="72"/>
      <c r="B34" s="72"/>
      <c r="C34" s="73" t="s">
        <v>51</v>
      </c>
      <c r="D34" s="73" t="s">
        <v>208</v>
      </c>
      <c r="E34" s="74"/>
      <c r="F34" s="54">
        <f t="shared" si="1"/>
        <v>3504</v>
      </c>
      <c r="G34" s="74">
        <v>3504</v>
      </c>
    </row>
    <row r="35" spans="1:7" s="20" customFormat="1" ht="38.25" x14ac:dyDescent="0.25">
      <c r="A35" s="53"/>
      <c r="B35" s="53">
        <v>67</v>
      </c>
      <c r="C35" s="53"/>
      <c r="D35" s="53" t="s">
        <v>29</v>
      </c>
      <c r="E35" s="54">
        <f t="shared" ref="E35:G35" si="10">E36</f>
        <v>742350</v>
      </c>
      <c r="F35" s="54">
        <f t="shared" si="1"/>
        <v>-17307</v>
      </c>
      <c r="G35" s="54">
        <f t="shared" si="10"/>
        <v>725043</v>
      </c>
    </row>
    <row r="36" spans="1:7" s="20" customFormat="1" ht="38.25" x14ac:dyDescent="0.25">
      <c r="A36" s="53"/>
      <c r="B36" s="53">
        <v>671</v>
      </c>
      <c r="C36" s="53"/>
      <c r="D36" s="53" t="s">
        <v>31</v>
      </c>
      <c r="E36" s="54">
        <f t="shared" ref="E36" si="11">E37+E38</f>
        <v>742350</v>
      </c>
      <c r="F36" s="54">
        <f t="shared" si="1"/>
        <v>-17307</v>
      </c>
      <c r="G36" s="54">
        <f t="shared" ref="G36" si="12">G37+G38</f>
        <v>725043</v>
      </c>
    </row>
    <row r="37" spans="1:7" ht="25.5" x14ac:dyDescent="0.25">
      <c r="A37" s="53"/>
      <c r="B37" s="55">
        <v>6711</v>
      </c>
      <c r="C37" s="82" t="s">
        <v>372</v>
      </c>
      <c r="D37" s="55" t="s">
        <v>32</v>
      </c>
      <c r="E37" s="57">
        <v>325850</v>
      </c>
      <c r="F37" s="56">
        <f t="shared" si="1"/>
        <v>45693</v>
      </c>
      <c r="G37" s="57">
        <v>371543</v>
      </c>
    </row>
    <row r="38" spans="1:7" ht="38.25" x14ac:dyDescent="0.25">
      <c r="A38" s="53"/>
      <c r="B38" s="55">
        <v>6712</v>
      </c>
      <c r="C38" s="82" t="s">
        <v>52</v>
      </c>
      <c r="D38" s="55" t="s">
        <v>33</v>
      </c>
      <c r="E38" s="57">
        <v>416500</v>
      </c>
      <c r="F38" s="56">
        <f t="shared" si="1"/>
        <v>-63000</v>
      </c>
      <c r="G38" s="57">
        <v>353500</v>
      </c>
    </row>
    <row r="39" spans="1:7" hidden="1" x14ac:dyDescent="0.25">
      <c r="A39" s="72"/>
      <c r="B39" s="72"/>
      <c r="C39" s="73" t="s">
        <v>52</v>
      </c>
      <c r="D39" s="73" t="s">
        <v>110</v>
      </c>
      <c r="E39" s="74"/>
      <c r="F39" s="54">
        <f t="shared" si="1"/>
        <v>725043</v>
      </c>
      <c r="G39" s="74">
        <f t="shared" ref="G39" si="13">G35</f>
        <v>725043</v>
      </c>
    </row>
    <row r="40" spans="1:7" ht="20.25" customHeight="1" x14ac:dyDescent="0.25">
      <c r="A40" s="50">
        <v>9</v>
      </c>
      <c r="B40" s="50"/>
      <c r="C40" s="50"/>
      <c r="D40" s="51" t="s">
        <v>209</v>
      </c>
      <c r="E40" s="52">
        <f>E41+E44</f>
        <v>5900</v>
      </c>
      <c r="F40" s="191">
        <f t="shared" si="1"/>
        <v>-17535.66</v>
      </c>
      <c r="G40" s="52">
        <f>G41</f>
        <v>-11635.66</v>
      </c>
    </row>
    <row r="41" spans="1:7" s="20" customFormat="1" ht="41.25" customHeight="1" x14ac:dyDescent="0.25">
      <c r="A41" s="62"/>
      <c r="B41" s="53">
        <v>92</v>
      </c>
      <c r="C41" s="53"/>
      <c r="D41" s="53" t="s">
        <v>210</v>
      </c>
      <c r="E41" s="54">
        <f t="shared" ref="E41:G42" si="14">E42</f>
        <v>5900</v>
      </c>
      <c r="F41" s="54">
        <f t="shared" si="1"/>
        <v>-17535.66</v>
      </c>
      <c r="G41" s="54">
        <f t="shared" si="14"/>
        <v>-11635.66</v>
      </c>
    </row>
    <row r="42" spans="1:7" s="20" customFormat="1" ht="27" customHeight="1" x14ac:dyDescent="0.25">
      <c r="A42" s="62"/>
      <c r="B42" s="62">
        <v>922</v>
      </c>
      <c r="C42" s="63"/>
      <c r="D42" s="68" t="s">
        <v>211</v>
      </c>
      <c r="E42" s="64">
        <f t="shared" si="14"/>
        <v>5900</v>
      </c>
      <c r="F42" s="54">
        <f t="shared" si="1"/>
        <v>-17535.66</v>
      </c>
      <c r="G42" s="64">
        <f>G43+G44</f>
        <v>-11635.66</v>
      </c>
    </row>
    <row r="43" spans="1:7" ht="27" customHeight="1" x14ac:dyDescent="0.25">
      <c r="A43" s="69"/>
      <c r="B43" s="70">
        <v>9221</v>
      </c>
      <c r="C43" s="69"/>
      <c r="D43" s="71" t="s">
        <v>212</v>
      </c>
      <c r="E43" s="56">
        <v>5900</v>
      </c>
      <c r="F43" s="56">
        <f t="shared" si="1"/>
        <v>-4314.13</v>
      </c>
      <c r="G43" s="56">
        <v>1585.87</v>
      </c>
    </row>
    <row r="44" spans="1:7" ht="27" customHeight="1" x14ac:dyDescent="0.25">
      <c r="A44" s="69"/>
      <c r="B44" s="70">
        <v>9222</v>
      </c>
      <c r="C44" s="69"/>
      <c r="D44" s="71" t="s">
        <v>213</v>
      </c>
      <c r="E44" s="56"/>
      <c r="F44" s="56">
        <f t="shared" si="1"/>
        <v>-13221.53</v>
      </c>
      <c r="G44" s="56">
        <v>-13221.53</v>
      </c>
    </row>
    <row r="45" spans="1:7" ht="25.5" hidden="1" x14ac:dyDescent="0.25">
      <c r="A45" s="59"/>
      <c r="B45" s="59"/>
      <c r="C45" s="60" t="s">
        <v>214</v>
      </c>
      <c r="D45" s="24" t="s">
        <v>157</v>
      </c>
      <c r="E45" s="75"/>
      <c r="F45" s="75">
        <v>2000</v>
      </c>
      <c r="G45" s="75"/>
    </row>
    <row r="46" spans="1:7" ht="25.5" hidden="1" x14ac:dyDescent="0.25">
      <c r="A46" s="59"/>
      <c r="B46" s="59"/>
      <c r="C46" s="60" t="s">
        <v>215</v>
      </c>
      <c r="D46" s="24" t="s">
        <v>216</v>
      </c>
      <c r="E46" s="75"/>
      <c r="F46" s="75">
        <v>0</v>
      </c>
      <c r="G46" s="75"/>
    </row>
    <row r="47" spans="1:7" ht="25.5" hidden="1" x14ac:dyDescent="0.25">
      <c r="A47" s="59"/>
      <c r="B47" s="59"/>
      <c r="C47" s="60" t="s">
        <v>217</v>
      </c>
      <c r="D47" s="24" t="s">
        <v>168</v>
      </c>
      <c r="E47" s="75"/>
      <c r="F47" s="75">
        <v>1328</v>
      </c>
      <c r="G47" s="75"/>
    </row>
    <row r="48" spans="1:7" hidden="1" x14ac:dyDescent="0.25">
      <c r="A48" s="59"/>
      <c r="B48" s="59"/>
      <c r="C48" s="60" t="s">
        <v>218</v>
      </c>
      <c r="D48" s="24" t="s">
        <v>219</v>
      </c>
      <c r="E48" s="75"/>
      <c r="F48" s="75">
        <v>0</v>
      </c>
      <c r="G48" s="75"/>
    </row>
    <row r="49" spans="1:9" ht="25.5" hidden="1" x14ac:dyDescent="0.25">
      <c r="A49" s="59"/>
      <c r="B49" s="59"/>
      <c r="C49" s="60" t="s">
        <v>220</v>
      </c>
      <c r="D49" s="24" t="s">
        <v>196</v>
      </c>
      <c r="E49" s="75"/>
      <c r="F49" s="75">
        <v>3315</v>
      </c>
      <c r="G49" s="75"/>
    </row>
    <row r="50" spans="1:9" x14ac:dyDescent="0.25">
      <c r="A50" s="76"/>
      <c r="B50" s="76"/>
      <c r="C50" s="76"/>
      <c r="D50" s="77" t="s">
        <v>105</v>
      </c>
      <c r="E50" s="78">
        <f>E10+E40</f>
        <v>3797197</v>
      </c>
      <c r="F50" s="78">
        <f>F10+F40</f>
        <v>-1743.6599999999999</v>
      </c>
      <c r="G50" s="78">
        <f>G10+G40</f>
        <v>3795453.34</v>
      </c>
    </row>
    <row r="51" spans="1:9" ht="27" customHeight="1" x14ac:dyDescent="0.25">
      <c r="A51" s="79"/>
      <c r="B51" s="79"/>
      <c r="C51" s="79"/>
      <c r="D51" s="79"/>
      <c r="E51" s="79"/>
      <c r="F51" s="79"/>
      <c r="G51" s="79"/>
    </row>
    <row r="52" spans="1:9" ht="15.75" customHeight="1" x14ac:dyDescent="0.25">
      <c r="A52" s="79"/>
      <c r="B52" s="79"/>
      <c r="C52" s="79"/>
      <c r="D52" s="79"/>
      <c r="E52" s="79"/>
      <c r="F52" s="79"/>
      <c r="G52" s="79"/>
    </row>
    <row r="53" spans="1:9" ht="15.75" customHeight="1" x14ac:dyDescent="0.25">
      <c r="A53" s="79"/>
      <c r="B53" s="79"/>
      <c r="C53" s="79"/>
      <c r="D53" s="79"/>
      <c r="E53" s="79"/>
      <c r="F53" s="79"/>
      <c r="G53" s="79"/>
    </row>
    <row r="54" spans="1:9" ht="15.75" customHeight="1" x14ac:dyDescent="0.25">
      <c r="A54" s="79"/>
      <c r="B54" s="79"/>
      <c r="C54" s="79"/>
      <c r="D54" s="79"/>
      <c r="E54" s="79"/>
      <c r="F54" s="79"/>
      <c r="G54" s="79"/>
    </row>
    <row r="55" spans="1:9" ht="15.75" customHeight="1" x14ac:dyDescent="0.25">
      <c r="A55" s="79"/>
      <c r="B55" s="79"/>
      <c r="C55" s="79"/>
      <c r="D55" s="79"/>
      <c r="E55" s="79"/>
      <c r="F55" s="79"/>
      <c r="G55" s="79"/>
    </row>
    <row r="56" spans="1:9" ht="15.75" customHeight="1" x14ac:dyDescent="0.25">
      <c r="A56" s="79"/>
      <c r="B56" s="79"/>
      <c r="C56" s="79"/>
      <c r="D56" s="79"/>
      <c r="E56" s="79"/>
      <c r="F56" s="79"/>
      <c r="G56" s="79"/>
    </row>
    <row r="57" spans="1:9" x14ac:dyDescent="0.25">
      <c r="A57" s="222" t="s">
        <v>12</v>
      </c>
      <c r="B57" s="225"/>
      <c r="C57" s="225"/>
      <c r="D57" s="225"/>
      <c r="E57" s="225"/>
      <c r="F57" s="225"/>
    </row>
    <row r="58" spans="1:9" x14ac:dyDescent="0.25">
      <c r="A58" s="80"/>
      <c r="B58" s="80"/>
      <c r="C58" s="80"/>
      <c r="D58" s="80"/>
      <c r="E58" s="47"/>
      <c r="F58" s="47"/>
      <c r="G58" s="47"/>
    </row>
    <row r="59" spans="1:9" ht="25.5" x14ac:dyDescent="0.25">
      <c r="A59" s="48" t="s">
        <v>9</v>
      </c>
      <c r="B59" s="49" t="s">
        <v>10</v>
      </c>
      <c r="C59" s="49" t="s">
        <v>11</v>
      </c>
      <c r="D59" s="49" t="s">
        <v>13</v>
      </c>
      <c r="E59" s="48" t="s">
        <v>365</v>
      </c>
      <c r="F59" s="48" t="s">
        <v>352</v>
      </c>
      <c r="G59" s="48" t="s">
        <v>363</v>
      </c>
    </row>
    <row r="60" spans="1:9" x14ac:dyDescent="0.25">
      <c r="A60" s="53">
        <v>3</v>
      </c>
      <c r="B60" s="53"/>
      <c r="C60" s="53"/>
      <c r="D60" s="53" t="s">
        <v>14</v>
      </c>
      <c r="E60" s="81">
        <f>E61+E75+E115+E126+E133+E123</f>
        <v>3361997</v>
      </c>
      <c r="F60" s="81">
        <f>G60-E60</f>
        <v>58130.339999999851</v>
      </c>
      <c r="G60" s="81">
        <f>G61+G75+G115+G126+G133+G123</f>
        <v>3420127.34</v>
      </c>
      <c r="H60" s="29"/>
      <c r="I60" s="29"/>
    </row>
    <row r="61" spans="1:9" x14ac:dyDescent="0.25">
      <c r="A61" s="53"/>
      <c r="B61" s="82">
        <v>31</v>
      </c>
      <c r="C61" s="55"/>
      <c r="D61" s="82" t="s">
        <v>15</v>
      </c>
      <c r="E61" s="83">
        <f t="shared" ref="E61" si="15">E62+E66+E68</f>
        <v>2846597</v>
      </c>
      <c r="F61" s="81">
        <f t="shared" ref="F61:F124" si="16">G61-E61</f>
        <v>52230</v>
      </c>
      <c r="G61" s="83">
        <f t="shared" ref="G61" si="17">G62+G66+G68</f>
        <v>2898827</v>
      </c>
    </row>
    <row r="62" spans="1:9" s="20" customFormat="1" x14ac:dyDescent="0.25">
      <c r="A62" s="53"/>
      <c r="B62" s="53">
        <v>311</v>
      </c>
      <c r="C62" s="53"/>
      <c r="D62" s="53" t="s">
        <v>53</v>
      </c>
      <c r="E62" s="84">
        <f>E63+E64+E65</f>
        <v>2323240</v>
      </c>
      <c r="F62" s="81">
        <f t="shared" si="16"/>
        <v>56500</v>
      </c>
      <c r="G62" s="84">
        <f>G63+G64+G65</f>
        <v>2379740</v>
      </c>
    </row>
    <row r="63" spans="1:9" x14ac:dyDescent="0.25">
      <c r="A63" s="53"/>
      <c r="B63" s="55">
        <v>3111</v>
      </c>
      <c r="C63" s="55"/>
      <c r="D63" s="55" t="s">
        <v>54</v>
      </c>
      <c r="E63" s="86">
        <v>2158240</v>
      </c>
      <c r="F63" s="85">
        <f t="shared" si="16"/>
        <v>107500</v>
      </c>
      <c r="G63" s="86">
        <v>2265740</v>
      </c>
    </row>
    <row r="64" spans="1:9" x14ac:dyDescent="0.25">
      <c r="A64" s="53"/>
      <c r="B64" s="55">
        <v>3113</v>
      </c>
      <c r="C64" s="55"/>
      <c r="D64" s="55" t="s">
        <v>326</v>
      </c>
      <c r="E64" s="85">
        <v>90000</v>
      </c>
      <c r="F64" s="85">
        <f t="shared" si="16"/>
        <v>0</v>
      </c>
      <c r="G64" s="85">
        <v>90000</v>
      </c>
    </row>
    <row r="65" spans="1:9" x14ac:dyDescent="0.25">
      <c r="A65" s="53"/>
      <c r="B65" s="55">
        <v>3114</v>
      </c>
      <c r="C65" s="55"/>
      <c r="D65" s="55" t="s">
        <v>327</v>
      </c>
      <c r="E65" s="85">
        <v>75000</v>
      </c>
      <c r="F65" s="85">
        <f t="shared" si="16"/>
        <v>-51000</v>
      </c>
      <c r="G65" s="85">
        <v>24000</v>
      </c>
    </row>
    <row r="66" spans="1:9" s="20" customFormat="1" x14ac:dyDescent="0.25">
      <c r="A66" s="53"/>
      <c r="B66" s="53">
        <v>312</v>
      </c>
      <c r="C66" s="53"/>
      <c r="D66" s="53" t="s">
        <v>55</v>
      </c>
      <c r="E66" s="84">
        <f t="shared" ref="E66:G66" si="18">E67</f>
        <v>118727</v>
      </c>
      <c r="F66" s="81">
        <f t="shared" si="16"/>
        <v>1000</v>
      </c>
      <c r="G66" s="84">
        <f t="shared" si="18"/>
        <v>119727</v>
      </c>
    </row>
    <row r="67" spans="1:9" x14ac:dyDescent="0.25">
      <c r="A67" s="53"/>
      <c r="B67" s="55">
        <v>3121</v>
      </c>
      <c r="C67" s="55"/>
      <c r="D67" s="55" t="s">
        <v>55</v>
      </c>
      <c r="E67" s="86">
        <v>118727</v>
      </c>
      <c r="F67" s="85">
        <f t="shared" si="16"/>
        <v>1000</v>
      </c>
      <c r="G67" s="86">
        <v>119727</v>
      </c>
    </row>
    <row r="68" spans="1:9" s="20" customFormat="1" x14ac:dyDescent="0.25">
      <c r="A68" s="53"/>
      <c r="B68" s="53">
        <v>313</v>
      </c>
      <c r="C68" s="53"/>
      <c r="D68" s="53" t="s">
        <v>56</v>
      </c>
      <c r="E68" s="84">
        <f t="shared" ref="E68:G68" si="19">E69</f>
        <v>404630</v>
      </c>
      <c r="F68" s="81">
        <f t="shared" si="16"/>
        <v>-5270</v>
      </c>
      <c r="G68" s="84">
        <f t="shared" si="19"/>
        <v>399360</v>
      </c>
    </row>
    <row r="69" spans="1:9" ht="25.5" x14ac:dyDescent="0.25">
      <c r="A69" s="53"/>
      <c r="B69" s="55">
        <v>3132</v>
      </c>
      <c r="C69" s="55"/>
      <c r="D69" s="55" t="s">
        <v>57</v>
      </c>
      <c r="E69" s="86">
        <v>404630</v>
      </c>
      <c r="F69" s="85">
        <f t="shared" si="16"/>
        <v>-5270</v>
      </c>
      <c r="G69" s="86">
        <v>399360</v>
      </c>
      <c r="H69" s="29"/>
      <c r="I69" s="29"/>
    </row>
    <row r="70" spans="1:9" hidden="1" x14ac:dyDescent="0.25">
      <c r="A70" s="72"/>
      <c r="B70" s="72"/>
      <c r="C70" s="73" t="s">
        <v>52</v>
      </c>
      <c r="D70" s="73" t="s">
        <v>110</v>
      </c>
      <c r="E70" s="74"/>
      <c r="F70" s="81">
        <f t="shared" si="16"/>
        <v>0</v>
      </c>
      <c r="G70" s="74"/>
    </row>
    <row r="71" spans="1:9" hidden="1" x14ac:dyDescent="0.25">
      <c r="A71" s="72"/>
      <c r="B71" s="72"/>
      <c r="C71" s="73" t="s">
        <v>37</v>
      </c>
      <c r="D71" s="73" t="s">
        <v>205</v>
      </c>
      <c r="E71" s="74"/>
      <c r="F71" s="81">
        <f t="shared" si="16"/>
        <v>0</v>
      </c>
      <c r="G71" s="74"/>
    </row>
    <row r="72" spans="1:9" hidden="1" x14ac:dyDescent="0.25">
      <c r="A72" s="58"/>
      <c r="B72" s="59"/>
      <c r="C72" s="60" t="s">
        <v>47</v>
      </c>
      <c r="D72" s="60" t="s">
        <v>204</v>
      </c>
      <c r="E72" s="61"/>
      <c r="F72" s="81">
        <f t="shared" si="16"/>
        <v>0</v>
      </c>
      <c r="G72" s="61"/>
      <c r="H72" s="45"/>
      <c r="I72" s="45"/>
    </row>
    <row r="73" spans="1:9" hidden="1" x14ac:dyDescent="0.25">
      <c r="A73" s="59"/>
      <c r="B73" s="59"/>
      <c r="C73" s="60" t="s">
        <v>218</v>
      </c>
      <c r="D73" s="24" t="s">
        <v>219</v>
      </c>
      <c r="E73" s="75"/>
      <c r="F73" s="81">
        <f t="shared" si="16"/>
        <v>0</v>
      </c>
      <c r="G73" s="75"/>
    </row>
    <row r="74" spans="1:9" hidden="1" x14ac:dyDescent="0.25">
      <c r="A74" s="72"/>
      <c r="B74" s="72"/>
      <c r="C74" s="73" t="s">
        <v>51</v>
      </c>
      <c r="D74" s="73" t="s">
        <v>208</v>
      </c>
      <c r="E74" s="74"/>
      <c r="F74" s="81">
        <f t="shared" si="16"/>
        <v>0</v>
      </c>
      <c r="G74" s="74"/>
      <c r="H74" s="29"/>
      <c r="I74" s="29"/>
    </row>
    <row r="75" spans="1:9" x14ac:dyDescent="0.25">
      <c r="A75" s="65"/>
      <c r="B75" s="63">
        <v>32</v>
      </c>
      <c r="C75" s="63"/>
      <c r="D75" s="63" t="s">
        <v>25</v>
      </c>
      <c r="E75" s="87">
        <f t="shared" ref="E75" si="20">E76+E81+E88+E98</f>
        <v>429070</v>
      </c>
      <c r="F75" s="81">
        <f t="shared" si="16"/>
        <v>16061.340000000026</v>
      </c>
      <c r="G75" s="87">
        <f t="shared" ref="G75" si="21">G76+G81+G88+G98</f>
        <v>445131.34</v>
      </c>
    </row>
    <row r="76" spans="1:9" s="20" customFormat="1" x14ac:dyDescent="0.25">
      <c r="A76" s="62"/>
      <c r="B76" s="62">
        <v>321</v>
      </c>
      <c r="C76" s="62"/>
      <c r="D76" s="62" t="s">
        <v>58</v>
      </c>
      <c r="E76" s="88">
        <f>SUM(E77:E80)</f>
        <v>109170</v>
      </c>
      <c r="F76" s="81">
        <f t="shared" si="16"/>
        <v>-1316</v>
      </c>
      <c r="G76" s="88">
        <f t="shared" ref="G76" si="22">SUM(G77:G80)</f>
        <v>107854</v>
      </c>
    </row>
    <row r="77" spans="1:9" x14ac:dyDescent="0.25">
      <c r="A77" s="65"/>
      <c r="B77" s="65">
        <v>3211</v>
      </c>
      <c r="C77" s="65"/>
      <c r="D77" s="65" t="s">
        <v>68</v>
      </c>
      <c r="E77" s="86">
        <v>15190</v>
      </c>
      <c r="F77" s="85">
        <f t="shared" si="16"/>
        <v>-1386</v>
      </c>
      <c r="G77" s="86">
        <v>13804</v>
      </c>
    </row>
    <row r="78" spans="1:9" ht="26.25" x14ac:dyDescent="0.25">
      <c r="A78" s="90"/>
      <c r="B78" s="90">
        <v>3212</v>
      </c>
      <c r="C78" s="90"/>
      <c r="D78" s="91" t="s">
        <v>59</v>
      </c>
      <c r="E78" s="86">
        <v>91600</v>
      </c>
      <c r="F78" s="85">
        <f t="shared" si="16"/>
        <v>0</v>
      </c>
      <c r="G78" s="86">
        <v>91600</v>
      </c>
    </row>
    <row r="79" spans="1:9" x14ac:dyDescent="0.25">
      <c r="A79" s="65"/>
      <c r="B79" s="65">
        <v>3213</v>
      </c>
      <c r="C79" s="65"/>
      <c r="D79" s="65" t="s">
        <v>69</v>
      </c>
      <c r="E79" s="86">
        <v>1020</v>
      </c>
      <c r="F79" s="85">
        <f t="shared" si="16"/>
        <v>180</v>
      </c>
      <c r="G79" s="86">
        <v>1200</v>
      </c>
    </row>
    <row r="80" spans="1:9" x14ac:dyDescent="0.25">
      <c r="A80" s="65"/>
      <c r="B80" s="65">
        <v>3214</v>
      </c>
      <c r="C80" s="65"/>
      <c r="D80" s="65" t="s">
        <v>70</v>
      </c>
      <c r="E80" s="86">
        <v>1360</v>
      </c>
      <c r="F80" s="85">
        <f t="shared" si="16"/>
        <v>-110</v>
      </c>
      <c r="G80" s="86">
        <v>1250</v>
      </c>
    </row>
    <row r="81" spans="1:8" s="20" customFormat="1" x14ac:dyDescent="0.25">
      <c r="A81" s="62"/>
      <c r="B81" s="62">
        <v>322</v>
      </c>
      <c r="C81" s="63"/>
      <c r="D81" s="68" t="s">
        <v>60</v>
      </c>
      <c r="E81" s="88">
        <f t="shared" ref="E81" si="23">SUM(E82:E87)</f>
        <v>238138</v>
      </c>
      <c r="F81" s="81">
        <f t="shared" si="16"/>
        <v>4781.3400000000256</v>
      </c>
      <c r="G81" s="88">
        <f t="shared" ref="G81" si="24">SUM(G82:G87)</f>
        <v>242919.34000000003</v>
      </c>
    </row>
    <row r="82" spans="1:8" x14ac:dyDescent="0.25">
      <c r="A82" s="65"/>
      <c r="B82" s="65">
        <v>3221</v>
      </c>
      <c r="C82" s="66"/>
      <c r="D82" s="92" t="s">
        <v>71</v>
      </c>
      <c r="E82" s="86">
        <v>14950</v>
      </c>
      <c r="F82" s="85">
        <f t="shared" si="16"/>
        <v>2905.3600000000006</v>
      </c>
      <c r="G82" s="86">
        <v>17855.36</v>
      </c>
    </row>
    <row r="83" spans="1:8" x14ac:dyDescent="0.25">
      <c r="A83" s="65"/>
      <c r="B83" s="65">
        <v>3222</v>
      </c>
      <c r="C83" s="66"/>
      <c r="D83" s="92" t="s">
        <v>72</v>
      </c>
      <c r="E83" s="86">
        <v>183950</v>
      </c>
      <c r="F83" s="85">
        <f t="shared" si="16"/>
        <v>-11171.529999999999</v>
      </c>
      <c r="G83" s="86">
        <v>172778.47</v>
      </c>
    </row>
    <row r="84" spans="1:8" x14ac:dyDescent="0.25">
      <c r="A84" s="65"/>
      <c r="B84" s="65">
        <v>3223</v>
      </c>
      <c r="C84" s="66"/>
      <c r="D84" s="92" t="s">
        <v>84</v>
      </c>
      <c r="E84" s="86">
        <v>34428</v>
      </c>
      <c r="F84" s="85">
        <f t="shared" si="16"/>
        <v>8483.82</v>
      </c>
      <c r="G84" s="93">
        <v>42911.82</v>
      </c>
    </row>
    <row r="85" spans="1:8" x14ac:dyDescent="0.25">
      <c r="A85" s="65"/>
      <c r="B85" s="65">
        <v>3224</v>
      </c>
      <c r="C85" s="66"/>
      <c r="D85" s="92" t="s">
        <v>85</v>
      </c>
      <c r="E85" s="86">
        <v>3000</v>
      </c>
      <c r="F85" s="85">
        <f t="shared" si="16"/>
        <v>3500</v>
      </c>
      <c r="G85" s="93">
        <v>6500</v>
      </c>
    </row>
    <row r="86" spans="1:8" x14ac:dyDescent="0.25">
      <c r="A86" s="65"/>
      <c r="B86" s="65">
        <v>3225</v>
      </c>
      <c r="C86" s="66"/>
      <c r="D86" s="92" t="s">
        <v>61</v>
      </c>
      <c r="E86" s="86">
        <v>1260</v>
      </c>
      <c r="F86" s="85">
        <f t="shared" si="16"/>
        <v>555</v>
      </c>
      <c r="G86" s="86">
        <v>1815</v>
      </c>
    </row>
    <row r="87" spans="1:8" x14ac:dyDescent="0.25">
      <c r="A87" s="65"/>
      <c r="B87" s="65">
        <v>3227</v>
      </c>
      <c r="C87" s="63"/>
      <c r="D87" s="65" t="s">
        <v>86</v>
      </c>
      <c r="E87" s="86">
        <v>550</v>
      </c>
      <c r="F87" s="85">
        <f t="shared" si="16"/>
        <v>508.69000000000005</v>
      </c>
      <c r="G87" s="93">
        <v>1058.69</v>
      </c>
    </row>
    <row r="88" spans="1:8" s="20" customFormat="1" x14ac:dyDescent="0.25">
      <c r="A88" s="62"/>
      <c r="B88" s="62">
        <v>323</v>
      </c>
      <c r="C88" s="63"/>
      <c r="D88" s="68" t="s">
        <v>73</v>
      </c>
      <c r="E88" s="88">
        <f t="shared" ref="E88" si="25">SUM(E89:E97)</f>
        <v>52846</v>
      </c>
      <c r="F88" s="81">
        <f t="shared" si="16"/>
        <v>19615</v>
      </c>
      <c r="G88" s="88">
        <f t="shared" ref="G88" si="26">SUM(G89:G97)</f>
        <v>72461</v>
      </c>
    </row>
    <row r="89" spans="1:8" x14ac:dyDescent="0.25">
      <c r="A89" s="65"/>
      <c r="B89" s="65">
        <v>3231</v>
      </c>
      <c r="C89" s="66"/>
      <c r="D89" s="92" t="s">
        <v>115</v>
      </c>
      <c r="E89" s="89">
        <v>9600</v>
      </c>
      <c r="F89" s="85">
        <f t="shared" si="16"/>
        <v>-1000</v>
      </c>
      <c r="G89" s="89">
        <v>8600</v>
      </c>
    </row>
    <row r="90" spans="1:8" x14ac:dyDescent="0.25">
      <c r="A90" s="65"/>
      <c r="B90" s="65">
        <v>3232</v>
      </c>
      <c r="C90" s="66"/>
      <c r="D90" s="92" t="s">
        <v>87</v>
      </c>
      <c r="E90" s="86">
        <v>14000</v>
      </c>
      <c r="F90" s="85">
        <f t="shared" si="16"/>
        <v>22888</v>
      </c>
      <c r="G90" s="93">
        <v>36888</v>
      </c>
    </row>
    <row r="91" spans="1:8" x14ac:dyDescent="0.25">
      <c r="A91" s="65"/>
      <c r="B91" s="65">
        <v>3233</v>
      </c>
      <c r="C91" s="66"/>
      <c r="D91" s="92" t="s">
        <v>91</v>
      </c>
      <c r="E91" s="86">
        <v>20</v>
      </c>
      <c r="F91" s="85">
        <f t="shared" si="16"/>
        <v>0</v>
      </c>
      <c r="G91" s="93">
        <v>20</v>
      </c>
    </row>
    <row r="92" spans="1:8" x14ac:dyDescent="0.25">
      <c r="A92" s="65"/>
      <c r="B92" s="65">
        <v>3234</v>
      </c>
      <c r="C92" s="66"/>
      <c r="D92" s="92" t="s">
        <v>88</v>
      </c>
      <c r="E92" s="86">
        <v>8500</v>
      </c>
      <c r="F92" s="85">
        <f t="shared" si="16"/>
        <v>100</v>
      </c>
      <c r="G92" s="93">
        <v>8600</v>
      </c>
    </row>
    <row r="93" spans="1:8" x14ac:dyDescent="0.25">
      <c r="A93" s="65"/>
      <c r="B93" s="65">
        <v>3235</v>
      </c>
      <c r="C93" s="66"/>
      <c r="D93" s="92" t="s">
        <v>92</v>
      </c>
      <c r="E93" s="85">
        <v>5000</v>
      </c>
      <c r="F93" s="85">
        <f t="shared" si="16"/>
        <v>350</v>
      </c>
      <c r="G93" s="106">
        <v>5350</v>
      </c>
    </row>
    <row r="94" spans="1:8" x14ac:dyDescent="0.25">
      <c r="A94" s="65"/>
      <c r="B94" s="65">
        <v>3236</v>
      </c>
      <c r="C94" s="66"/>
      <c r="D94" s="92" t="s">
        <v>89</v>
      </c>
      <c r="E94" s="89">
        <v>7870</v>
      </c>
      <c r="F94" s="85">
        <f t="shared" si="16"/>
        <v>-2700</v>
      </c>
      <c r="G94" s="89">
        <v>5170</v>
      </c>
    </row>
    <row r="95" spans="1:8" x14ac:dyDescent="0.25">
      <c r="A95" s="65"/>
      <c r="B95" s="65">
        <v>3237</v>
      </c>
      <c r="C95" s="66"/>
      <c r="D95" s="92" t="s">
        <v>74</v>
      </c>
      <c r="E95" s="86">
        <v>5306</v>
      </c>
      <c r="F95" s="85">
        <f t="shared" si="16"/>
        <v>-123</v>
      </c>
      <c r="G95" s="86">
        <v>5183</v>
      </c>
      <c r="H95" s="29"/>
    </row>
    <row r="96" spans="1:8" x14ac:dyDescent="0.25">
      <c r="A96" s="65"/>
      <c r="B96" s="65">
        <v>3238</v>
      </c>
      <c r="C96" s="66"/>
      <c r="D96" s="92" t="s">
        <v>93</v>
      </c>
      <c r="E96" s="94">
        <v>2500</v>
      </c>
      <c r="F96" s="85">
        <f t="shared" si="16"/>
        <v>100</v>
      </c>
      <c r="G96" s="94">
        <v>2600</v>
      </c>
    </row>
    <row r="97" spans="1:9" x14ac:dyDescent="0.25">
      <c r="A97" s="65"/>
      <c r="B97" s="65">
        <v>3239</v>
      </c>
      <c r="C97" s="66"/>
      <c r="D97" s="92" t="s">
        <v>94</v>
      </c>
      <c r="E97" s="86">
        <v>50</v>
      </c>
      <c r="F97" s="85">
        <f t="shared" si="16"/>
        <v>0</v>
      </c>
      <c r="G97" s="86">
        <v>50</v>
      </c>
    </row>
    <row r="98" spans="1:9" s="20" customFormat="1" ht="25.5" x14ac:dyDescent="0.25">
      <c r="A98" s="62"/>
      <c r="B98" s="62">
        <v>329</v>
      </c>
      <c r="C98" s="63"/>
      <c r="D98" s="68" t="s">
        <v>63</v>
      </c>
      <c r="E98" s="88">
        <f t="shared" ref="E98" si="27">SUM(E99:E105)</f>
        <v>28916</v>
      </c>
      <c r="F98" s="81">
        <f t="shared" si="16"/>
        <v>-7019</v>
      </c>
      <c r="G98" s="88">
        <f t="shared" ref="G98" si="28">SUM(G99:G105)</f>
        <v>21897</v>
      </c>
    </row>
    <row r="99" spans="1:9" ht="25.5" x14ac:dyDescent="0.25">
      <c r="A99" s="65"/>
      <c r="B99" s="65">
        <v>3291</v>
      </c>
      <c r="C99" s="66"/>
      <c r="D99" s="92" t="s">
        <v>99</v>
      </c>
      <c r="E99" s="94">
        <v>1400</v>
      </c>
      <c r="F99" s="85">
        <f t="shared" si="16"/>
        <v>-1400</v>
      </c>
      <c r="G99" s="94">
        <v>0</v>
      </c>
    </row>
    <row r="100" spans="1:9" x14ac:dyDescent="0.25">
      <c r="A100" s="65"/>
      <c r="B100" s="65">
        <v>3292</v>
      </c>
      <c r="C100" s="66"/>
      <c r="D100" s="92" t="s">
        <v>116</v>
      </c>
      <c r="E100" s="94">
        <v>0</v>
      </c>
      <c r="F100" s="85">
        <f t="shared" si="16"/>
        <v>0</v>
      </c>
      <c r="G100" s="94">
        <v>0</v>
      </c>
    </row>
    <row r="101" spans="1:9" x14ac:dyDescent="0.25">
      <c r="A101" s="65"/>
      <c r="B101" s="65">
        <v>3293</v>
      </c>
      <c r="C101" s="66"/>
      <c r="D101" s="92" t="s">
        <v>103</v>
      </c>
      <c r="E101" s="94">
        <v>0</v>
      </c>
      <c r="F101" s="85">
        <f t="shared" si="16"/>
        <v>0</v>
      </c>
      <c r="G101" s="94">
        <v>0</v>
      </c>
    </row>
    <row r="102" spans="1:9" x14ac:dyDescent="0.25">
      <c r="A102" s="65"/>
      <c r="B102" s="65">
        <v>3294</v>
      </c>
      <c r="C102" s="66"/>
      <c r="D102" s="92" t="s">
        <v>95</v>
      </c>
      <c r="E102" s="94">
        <v>200</v>
      </c>
      <c r="F102" s="85">
        <f t="shared" si="16"/>
        <v>0</v>
      </c>
      <c r="G102" s="94">
        <v>200</v>
      </c>
    </row>
    <row r="103" spans="1:9" x14ac:dyDescent="0.25">
      <c r="A103" s="65"/>
      <c r="B103" s="65">
        <v>3295</v>
      </c>
      <c r="C103" s="66"/>
      <c r="D103" s="92" t="s">
        <v>62</v>
      </c>
      <c r="E103" s="86">
        <v>800</v>
      </c>
      <c r="F103" s="85">
        <f t="shared" si="16"/>
        <v>3150</v>
      </c>
      <c r="G103" s="86">
        <v>3950</v>
      </c>
    </row>
    <row r="104" spans="1:9" x14ac:dyDescent="0.25">
      <c r="A104" s="65"/>
      <c r="B104" s="65">
        <v>3296</v>
      </c>
      <c r="C104" s="66"/>
      <c r="D104" s="92" t="s">
        <v>64</v>
      </c>
      <c r="E104" s="86">
        <v>0</v>
      </c>
      <c r="F104" s="85">
        <f t="shared" si="16"/>
        <v>0</v>
      </c>
      <c r="G104" s="86">
        <v>0</v>
      </c>
    </row>
    <row r="105" spans="1:9" x14ac:dyDescent="0.25">
      <c r="A105" s="65"/>
      <c r="B105" s="65">
        <v>3299</v>
      </c>
      <c r="C105" s="66"/>
      <c r="D105" s="92" t="s">
        <v>63</v>
      </c>
      <c r="E105" s="86">
        <v>26516</v>
      </c>
      <c r="F105" s="85">
        <f t="shared" si="16"/>
        <v>-8769</v>
      </c>
      <c r="G105" s="86">
        <v>17747</v>
      </c>
    </row>
    <row r="106" spans="1:9" hidden="1" x14ac:dyDescent="0.25">
      <c r="A106" s="72"/>
      <c r="B106" s="72"/>
      <c r="C106" s="73" t="s">
        <v>52</v>
      </c>
      <c r="D106" s="73" t="s">
        <v>110</v>
      </c>
      <c r="E106" s="74"/>
      <c r="F106" s="81">
        <f t="shared" si="16"/>
        <v>0</v>
      </c>
      <c r="G106" s="74"/>
      <c r="H106" s="45"/>
      <c r="I106" s="45"/>
    </row>
    <row r="107" spans="1:9" hidden="1" x14ac:dyDescent="0.25">
      <c r="A107" s="72"/>
      <c r="B107" s="72"/>
      <c r="C107" s="73" t="s">
        <v>37</v>
      </c>
      <c r="D107" s="73" t="s">
        <v>205</v>
      </c>
      <c r="E107" s="74"/>
      <c r="F107" s="81">
        <f t="shared" si="16"/>
        <v>0</v>
      </c>
      <c r="G107" s="74"/>
      <c r="H107" s="45"/>
    </row>
    <row r="108" spans="1:9" ht="25.5" hidden="1" x14ac:dyDescent="0.25">
      <c r="A108" s="59"/>
      <c r="B108" s="59"/>
      <c r="C108" s="60" t="s">
        <v>214</v>
      </c>
      <c r="D108" s="24" t="s">
        <v>157</v>
      </c>
      <c r="E108" s="75"/>
      <c r="F108" s="81">
        <f t="shared" si="16"/>
        <v>0</v>
      </c>
      <c r="G108" s="75"/>
      <c r="H108" s="45"/>
    </row>
    <row r="109" spans="1:9" hidden="1" x14ac:dyDescent="0.25">
      <c r="A109" s="58"/>
      <c r="B109" s="59"/>
      <c r="C109" s="60" t="s">
        <v>83</v>
      </c>
      <c r="D109" s="60" t="s">
        <v>206</v>
      </c>
      <c r="E109" s="61"/>
      <c r="F109" s="81">
        <f t="shared" si="16"/>
        <v>0</v>
      </c>
      <c r="G109" s="61"/>
      <c r="H109" s="45"/>
    </row>
    <row r="110" spans="1:9" ht="25.5" hidden="1" x14ac:dyDescent="0.25">
      <c r="A110" s="59"/>
      <c r="B110" s="59"/>
      <c r="C110" s="60" t="s">
        <v>217</v>
      </c>
      <c r="D110" s="24" t="s">
        <v>168</v>
      </c>
      <c r="E110" s="75"/>
      <c r="F110" s="81">
        <f t="shared" si="16"/>
        <v>0</v>
      </c>
      <c r="G110" s="75"/>
      <c r="H110" s="45"/>
    </row>
    <row r="111" spans="1:9" hidden="1" x14ac:dyDescent="0.25">
      <c r="A111" s="58"/>
      <c r="B111" s="59"/>
      <c r="C111" s="60" t="s">
        <v>47</v>
      </c>
      <c r="D111" s="60" t="s">
        <v>204</v>
      </c>
      <c r="E111" s="61"/>
      <c r="F111" s="81">
        <f t="shared" si="16"/>
        <v>0</v>
      </c>
      <c r="G111" s="61"/>
    </row>
    <row r="112" spans="1:9" hidden="1" x14ac:dyDescent="0.25">
      <c r="A112" s="59"/>
      <c r="B112" s="59"/>
      <c r="C112" s="60" t="s">
        <v>218</v>
      </c>
      <c r="D112" s="24" t="s">
        <v>219</v>
      </c>
      <c r="E112" s="75"/>
      <c r="F112" s="81">
        <f t="shared" si="16"/>
        <v>0</v>
      </c>
      <c r="G112" s="75"/>
    </row>
    <row r="113" spans="1:9" hidden="1" x14ac:dyDescent="0.25">
      <c r="A113" s="72"/>
      <c r="B113" s="72"/>
      <c r="C113" s="73" t="s">
        <v>51</v>
      </c>
      <c r="D113" s="73" t="s">
        <v>208</v>
      </c>
      <c r="E113" s="74"/>
      <c r="F113" s="81">
        <f t="shared" si="16"/>
        <v>0</v>
      </c>
      <c r="G113" s="74"/>
    </row>
    <row r="114" spans="1:9" ht="25.5" hidden="1" x14ac:dyDescent="0.25">
      <c r="A114" s="59"/>
      <c r="B114" s="59"/>
      <c r="C114" s="60" t="s">
        <v>220</v>
      </c>
      <c r="D114" s="24" t="s">
        <v>196</v>
      </c>
      <c r="E114" s="75"/>
      <c r="F114" s="81">
        <f t="shared" si="16"/>
        <v>0</v>
      </c>
      <c r="G114" s="75"/>
    </row>
    <row r="115" spans="1:9" x14ac:dyDescent="0.25">
      <c r="A115" s="65"/>
      <c r="B115" s="63">
        <v>34</v>
      </c>
      <c r="C115" s="63"/>
      <c r="D115" s="95" t="s">
        <v>65</v>
      </c>
      <c r="E115" s="87">
        <f t="shared" ref="E115:G115" si="29">E116</f>
        <v>1530</v>
      </c>
      <c r="F115" s="81">
        <f t="shared" si="16"/>
        <v>-150</v>
      </c>
      <c r="G115" s="87">
        <f t="shared" si="29"/>
        <v>1380</v>
      </c>
    </row>
    <row r="116" spans="1:9" s="20" customFormat="1" x14ac:dyDescent="0.25">
      <c r="A116" s="62"/>
      <c r="B116" s="62">
        <v>343</v>
      </c>
      <c r="C116" s="63"/>
      <c r="D116" s="68" t="s">
        <v>66</v>
      </c>
      <c r="E116" s="88">
        <f t="shared" ref="E116" si="30">E117+E118</f>
        <v>1530</v>
      </c>
      <c r="F116" s="81">
        <f t="shared" si="16"/>
        <v>-150</v>
      </c>
      <c r="G116" s="88">
        <f t="shared" ref="G116" si="31">G117+G118</f>
        <v>1380</v>
      </c>
    </row>
    <row r="117" spans="1:9" ht="26.25" x14ac:dyDescent="0.25">
      <c r="A117" s="90"/>
      <c r="B117" s="90">
        <v>3431</v>
      </c>
      <c r="C117" s="96"/>
      <c r="D117" s="91" t="s">
        <v>96</v>
      </c>
      <c r="E117" s="86">
        <v>1530</v>
      </c>
      <c r="F117" s="85">
        <f t="shared" si="16"/>
        <v>-150</v>
      </c>
      <c r="G117" s="93">
        <v>1380</v>
      </c>
      <c r="I117" s="29"/>
    </row>
    <row r="118" spans="1:9" x14ac:dyDescent="0.25">
      <c r="A118" s="65"/>
      <c r="B118" s="65">
        <v>3433</v>
      </c>
      <c r="C118" s="63"/>
      <c r="D118" s="92" t="s">
        <v>67</v>
      </c>
      <c r="E118" s="86">
        <v>0</v>
      </c>
      <c r="F118" s="85">
        <f t="shared" si="16"/>
        <v>0</v>
      </c>
      <c r="G118" s="86">
        <v>0</v>
      </c>
    </row>
    <row r="119" spans="1:9" hidden="1" x14ac:dyDescent="0.25">
      <c r="A119" s="72"/>
      <c r="B119" s="72"/>
      <c r="C119" s="73" t="s">
        <v>52</v>
      </c>
      <c r="D119" s="73" t="s">
        <v>110</v>
      </c>
      <c r="E119" s="74"/>
      <c r="F119" s="81">
        <f t="shared" si="16"/>
        <v>0</v>
      </c>
      <c r="G119" s="74"/>
    </row>
    <row r="120" spans="1:9" hidden="1" x14ac:dyDescent="0.25">
      <c r="A120" s="72"/>
      <c r="B120" s="72"/>
      <c r="C120" s="73" t="s">
        <v>47</v>
      </c>
      <c r="D120" s="73" t="s">
        <v>204</v>
      </c>
      <c r="E120" s="74"/>
      <c r="F120" s="81">
        <f t="shared" si="16"/>
        <v>0</v>
      </c>
      <c r="G120" s="74"/>
      <c r="H120" s="45"/>
      <c r="I120" s="45"/>
    </row>
    <row r="121" spans="1:9" hidden="1" x14ac:dyDescent="0.25">
      <c r="A121" s="58"/>
      <c r="B121" s="59"/>
      <c r="C121" s="60" t="s">
        <v>83</v>
      </c>
      <c r="D121" s="60" t="s">
        <v>206</v>
      </c>
      <c r="E121" s="61"/>
      <c r="F121" s="81">
        <f t="shared" si="16"/>
        <v>0</v>
      </c>
      <c r="G121" s="61"/>
      <c r="H121" s="45"/>
    </row>
    <row r="122" spans="1:9" hidden="1" x14ac:dyDescent="0.25">
      <c r="A122" s="58"/>
      <c r="B122" s="59"/>
      <c r="C122" s="60" t="s">
        <v>214</v>
      </c>
      <c r="D122" s="60" t="s">
        <v>225</v>
      </c>
      <c r="E122" s="61"/>
      <c r="F122" s="81">
        <f t="shared" si="16"/>
        <v>0</v>
      </c>
      <c r="G122" s="61"/>
    </row>
    <row r="123" spans="1:9" ht="25.5" x14ac:dyDescent="0.25">
      <c r="A123" s="53"/>
      <c r="B123" s="53">
        <v>36</v>
      </c>
      <c r="C123" s="82"/>
      <c r="D123" s="82" t="s">
        <v>333</v>
      </c>
      <c r="E123" s="181">
        <f t="shared" ref="E123:G123" si="32">E124</f>
        <v>2000</v>
      </c>
      <c r="F123" s="81">
        <f t="shared" si="16"/>
        <v>-2000</v>
      </c>
      <c r="G123" s="181">
        <f t="shared" si="32"/>
        <v>0</v>
      </c>
    </row>
    <row r="124" spans="1:9" ht="25.5" x14ac:dyDescent="0.25">
      <c r="A124" s="53"/>
      <c r="B124" s="53">
        <v>369</v>
      </c>
      <c r="C124" s="82"/>
      <c r="D124" s="82" t="s">
        <v>332</v>
      </c>
      <c r="E124" s="181">
        <f t="shared" ref="E124:G124" si="33">E125</f>
        <v>2000</v>
      </c>
      <c r="F124" s="81">
        <f t="shared" si="16"/>
        <v>-2000</v>
      </c>
      <c r="G124" s="181">
        <f t="shared" si="33"/>
        <v>0</v>
      </c>
    </row>
    <row r="125" spans="1:9" ht="25.5" x14ac:dyDescent="0.25">
      <c r="A125" s="55"/>
      <c r="B125" s="55">
        <v>3691</v>
      </c>
      <c r="C125" s="55"/>
      <c r="D125" s="55" t="s">
        <v>324</v>
      </c>
      <c r="E125" s="56">
        <v>2000</v>
      </c>
      <c r="F125" s="85">
        <f t="shared" ref="F125:F164" si="34">G125-E125</f>
        <v>-2000</v>
      </c>
      <c r="G125" s="56">
        <v>0</v>
      </c>
    </row>
    <row r="126" spans="1:9" ht="38.25" x14ac:dyDescent="0.25">
      <c r="A126" s="63"/>
      <c r="B126" s="63">
        <v>37</v>
      </c>
      <c r="C126" s="63"/>
      <c r="D126" s="95" t="s">
        <v>90</v>
      </c>
      <c r="E126" s="87">
        <f t="shared" ref="E126:G126" si="35">E127</f>
        <v>80800</v>
      </c>
      <c r="F126" s="81">
        <f t="shared" si="34"/>
        <v>-7465</v>
      </c>
      <c r="G126" s="87">
        <f t="shared" si="35"/>
        <v>73335</v>
      </c>
    </row>
    <row r="127" spans="1:9" s="20" customFormat="1" ht="25.5" x14ac:dyDescent="0.25">
      <c r="A127" s="62"/>
      <c r="B127" s="62">
        <v>372</v>
      </c>
      <c r="C127" s="63"/>
      <c r="D127" s="68" t="s">
        <v>80</v>
      </c>
      <c r="E127" s="88">
        <f t="shared" ref="E127" si="36">SUM(E128:E130)</f>
        <v>80800</v>
      </c>
      <c r="F127" s="81">
        <f t="shared" si="34"/>
        <v>-7465</v>
      </c>
      <c r="G127" s="88">
        <f t="shared" ref="G127" si="37">SUM(G128:G130)</f>
        <v>73335</v>
      </c>
    </row>
    <row r="128" spans="1:9" ht="25.5" x14ac:dyDescent="0.25">
      <c r="A128" s="65"/>
      <c r="B128" s="65">
        <v>3721</v>
      </c>
      <c r="C128" s="63"/>
      <c r="D128" s="92" t="s">
        <v>81</v>
      </c>
      <c r="E128" s="86">
        <v>3900</v>
      </c>
      <c r="F128" s="85">
        <f t="shared" si="34"/>
        <v>0</v>
      </c>
      <c r="G128" s="86">
        <v>3900</v>
      </c>
    </row>
    <row r="129" spans="1:9" ht="25.5" x14ac:dyDescent="0.25">
      <c r="A129" s="65"/>
      <c r="B129" s="65">
        <v>3722</v>
      </c>
      <c r="C129" s="63"/>
      <c r="D129" s="92" t="s">
        <v>82</v>
      </c>
      <c r="E129" s="86">
        <v>69600</v>
      </c>
      <c r="F129" s="85">
        <f t="shared" si="34"/>
        <v>-165</v>
      </c>
      <c r="G129" s="86">
        <v>69435</v>
      </c>
    </row>
    <row r="130" spans="1:9" ht="25.5" x14ac:dyDescent="0.25">
      <c r="A130" s="65"/>
      <c r="B130" s="65">
        <v>3723</v>
      </c>
      <c r="C130" s="63"/>
      <c r="D130" s="92" t="s">
        <v>100</v>
      </c>
      <c r="E130" s="94">
        <v>7300</v>
      </c>
      <c r="F130" s="85">
        <f t="shared" si="34"/>
        <v>-7300</v>
      </c>
      <c r="G130" s="94">
        <v>0</v>
      </c>
    </row>
    <row r="131" spans="1:9" hidden="1" x14ac:dyDescent="0.25">
      <c r="A131" s="72"/>
      <c r="B131" s="72"/>
      <c r="C131" s="73" t="s">
        <v>52</v>
      </c>
      <c r="D131" s="73" t="s">
        <v>110</v>
      </c>
      <c r="E131" s="74"/>
      <c r="F131" s="81">
        <f t="shared" si="34"/>
        <v>0</v>
      </c>
      <c r="G131" s="74"/>
      <c r="H131" s="45"/>
    </row>
    <row r="132" spans="1:9" hidden="1" x14ac:dyDescent="0.25">
      <c r="A132" s="58"/>
      <c r="B132" s="59"/>
      <c r="C132" s="60" t="s">
        <v>47</v>
      </c>
      <c r="D132" s="60" t="s">
        <v>204</v>
      </c>
      <c r="E132" s="61"/>
      <c r="F132" s="81">
        <f t="shared" si="34"/>
        <v>0</v>
      </c>
      <c r="G132" s="61"/>
      <c r="H132" s="45"/>
      <c r="I132" s="45"/>
    </row>
    <row r="133" spans="1:9" s="20" customFormat="1" x14ac:dyDescent="0.25">
      <c r="A133" s="97"/>
      <c r="B133" s="97">
        <v>38</v>
      </c>
      <c r="C133" s="96"/>
      <c r="D133" s="98" t="s">
        <v>172</v>
      </c>
      <c r="E133" s="88">
        <f>E134+E136</f>
        <v>2000</v>
      </c>
      <c r="F133" s="81">
        <f t="shared" si="34"/>
        <v>-546</v>
      </c>
      <c r="G133" s="88">
        <f t="shared" ref="G133" si="38">G134+G136</f>
        <v>1454</v>
      </c>
    </row>
    <row r="134" spans="1:9" s="20" customFormat="1" x14ac:dyDescent="0.25">
      <c r="A134" s="97"/>
      <c r="B134" s="97">
        <v>381</v>
      </c>
      <c r="C134" s="96"/>
      <c r="D134" s="98" t="s">
        <v>49</v>
      </c>
      <c r="E134" s="88">
        <f>E135</f>
        <v>2000</v>
      </c>
      <c r="F134" s="81">
        <f t="shared" si="34"/>
        <v>-546</v>
      </c>
      <c r="G134" s="88">
        <f t="shared" ref="G134" si="39">G135</f>
        <v>1454</v>
      </c>
    </row>
    <row r="135" spans="1:9" s="20" customFormat="1" x14ac:dyDescent="0.25">
      <c r="A135" s="97"/>
      <c r="B135" s="90">
        <v>3812</v>
      </c>
      <c r="C135" s="96"/>
      <c r="D135" s="138" t="s">
        <v>272</v>
      </c>
      <c r="E135" s="89">
        <v>2000</v>
      </c>
      <c r="F135" s="85">
        <f t="shared" si="34"/>
        <v>-546</v>
      </c>
      <c r="G135" s="89">
        <v>1454</v>
      </c>
    </row>
    <row r="136" spans="1:9" s="20" customFormat="1" x14ac:dyDescent="0.25">
      <c r="A136" s="97"/>
      <c r="B136" s="97">
        <v>383</v>
      </c>
      <c r="C136" s="96"/>
      <c r="D136" s="98" t="s">
        <v>173</v>
      </c>
      <c r="E136" s="88">
        <f t="shared" ref="E136:G136" si="40">E137</f>
        <v>0</v>
      </c>
      <c r="F136" s="81">
        <f t="shared" si="34"/>
        <v>0</v>
      </c>
      <c r="G136" s="88">
        <f t="shared" si="40"/>
        <v>0</v>
      </c>
    </row>
    <row r="137" spans="1:9" ht="26.25" x14ac:dyDescent="0.25">
      <c r="A137" s="90"/>
      <c r="B137" s="90">
        <v>3831</v>
      </c>
      <c r="C137" s="96"/>
      <c r="D137" s="99" t="s">
        <v>174</v>
      </c>
      <c r="E137" s="85">
        <v>0</v>
      </c>
      <c r="F137" s="85">
        <f t="shared" si="34"/>
        <v>0</v>
      </c>
      <c r="G137" s="85">
        <v>0</v>
      </c>
    </row>
    <row r="138" spans="1:9" hidden="1" x14ac:dyDescent="0.25">
      <c r="A138" s="58"/>
      <c r="B138" s="59"/>
      <c r="C138" s="60" t="s">
        <v>47</v>
      </c>
      <c r="D138" s="60" t="s">
        <v>204</v>
      </c>
      <c r="E138" s="61"/>
      <c r="F138" s="81">
        <f t="shared" si="34"/>
        <v>0</v>
      </c>
      <c r="G138" s="61">
        <v>0</v>
      </c>
    </row>
    <row r="139" spans="1:9" ht="25.5" x14ac:dyDescent="0.25">
      <c r="A139" s="69">
        <v>4</v>
      </c>
      <c r="B139" s="69"/>
      <c r="C139" s="69"/>
      <c r="D139" s="100" t="s">
        <v>16</v>
      </c>
      <c r="E139" s="84">
        <f t="shared" ref="E139:G139" si="41">E140+E160</f>
        <v>435200</v>
      </c>
      <c r="F139" s="81">
        <f t="shared" si="34"/>
        <v>-59874</v>
      </c>
      <c r="G139" s="84">
        <f t="shared" si="41"/>
        <v>375326</v>
      </c>
    </row>
    <row r="140" spans="1:9" ht="25.5" x14ac:dyDescent="0.25">
      <c r="A140" s="55"/>
      <c r="B140" s="82">
        <v>42</v>
      </c>
      <c r="C140" s="82"/>
      <c r="D140" s="101" t="s">
        <v>30</v>
      </c>
      <c r="E140" s="83">
        <f t="shared" ref="E140" si="42">E141+E143+E150</f>
        <v>375200</v>
      </c>
      <c r="F140" s="81">
        <f t="shared" si="34"/>
        <v>-9874</v>
      </c>
      <c r="G140" s="83">
        <f t="shared" ref="G140" si="43">G141+G143+G150</f>
        <v>365326</v>
      </c>
    </row>
    <row r="141" spans="1:9" s="20" customFormat="1" x14ac:dyDescent="0.25">
      <c r="A141" s="53"/>
      <c r="B141" s="53">
        <v>421</v>
      </c>
      <c r="C141" s="82"/>
      <c r="D141" s="100" t="s">
        <v>97</v>
      </c>
      <c r="E141" s="102">
        <f t="shared" ref="E141:G141" si="44">E142</f>
        <v>300000</v>
      </c>
      <c r="F141" s="81">
        <f t="shared" si="34"/>
        <v>0</v>
      </c>
      <c r="G141" s="102">
        <f t="shared" si="44"/>
        <v>300000</v>
      </c>
    </row>
    <row r="142" spans="1:9" x14ac:dyDescent="0.25">
      <c r="A142" s="55"/>
      <c r="B142" s="55">
        <v>4212</v>
      </c>
      <c r="C142" s="82"/>
      <c r="D142" s="71" t="s">
        <v>98</v>
      </c>
      <c r="E142" s="94">
        <v>300000</v>
      </c>
      <c r="F142" s="85">
        <f t="shared" si="34"/>
        <v>0</v>
      </c>
      <c r="G142" s="94">
        <v>300000</v>
      </c>
    </row>
    <row r="143" spans="1:9" s="20" customFormat="1" x14ac:dyDescent="0.25">
      <c r="A143" s="53"/>
      <c r="B143" s="53">
        <v>422</v>
      </c>
      <c r="C143" s="53"/>
      <c r="D143" s="100" t="s">
        <v>75</v>
      </c>
      <c r="E143" s="84">
        <f t="shared" ref="E143:G143" si="45">SUM(E144:E149)</f>
        <v>59050</v>
      </c>
      <c r="F143" s="81">
        <f t="shared" si="34"/>
        <v>-12250</v>
      </c>
      <c r="G143" s="84">
        <f t="shared" si="45"/>
        <v>46800</v>
      </c>
    </row>
    <row r="144" spans="1:9" x14ac:dyDescent="0.25">
      <c r="A144" s="55"/>
      <c r="B144" s="55">
        <v>4221</v>
      </c>
      <c r="C144" s="55"/>
      <c r="D144" s="71" t="s">
        <v>76</v>
      </c>
      <c r="E144" s="86">
        <v>15300</v>
      </c>
      <c r="F144" s="85">
        <f t="shared" si="34"/>
        <v>16100</v>
      </c>
      <c r="G144" s="86">
        <v>31400</v>
      </c>
    </row>
    <row r="145" spans="1:9" x14ac:dyDescent="0.25">
      <c r="A145" s="55"/>
      <c r="B145" s="55">
        <v>4222</v>
      </c>
      <c r="C145" s="55"/>
      <c r="D145" s="71" t="s">
        <v>104</v>
      </c>
      <c r="F145" s="85">
        <f t="shared" si="34"/>
        <v>400</v>
      </c>
      <c r="G145" s="93">
        <v>400</v>
      </c>
    </row>
    <row r="146" spans="1:9" x14ac:dyDescent="0.25">
      <c r="A146" s="55"/>
      <c r="B146" s="55">
        <v>4223</v>
      </c>
      <c r="C146" s="55"/>
      <c r="D146" s="71" t="s">
        <v>180</v>
      </c>
      <c r="E146" s="86">
        <v>30000</v>
      </c>
      <c r="F146" s="85">
        <f t="shared" si="34"/>
        <v>-25000</v>
      </c>
      <c r="G146" s="93">
        <v>5000</v>
      </c>
    </row>
    <row r="147" spans="1:9" x14ac:dyDescent="0.25">
      <c r="A147" s="55"/>
      <c r="B147" s="55">
        <v>4225</v>
      </c>
      <c r="C147" s="55"/>
      <c r="D147" s="71" t="s">
        <v>181</v>
      </c>
      <c r="E147" s="86"/>
      <c r="F147" s="81"/>
      <c r="G147" s="93"/>
    </row>
    <row r="148" spans="1:9" x14ac:dyDescent="0.25">
      <c r="A148" s="55"/>
      <c r="B148" s="55">
        <v>4226</v>
      </c>
      <c r="C148" s="55"/>
      <c r="D148" s="71" t="s">
        <v>169</v>
      </c>
      <c r="E148" s="86">
        <v>300</v>
      </c>
      <c r="F148" s="85">
        <f t="shared" si="34"/>
        <v>-300</v>
      </c>
      <c r="G148" s="93">
        <v>0</v>
      </c>
    </row>
    <row r="149" spans="1:9" ht="25.5" x14ac:dyDescent="0.25">
      <c r="A149" s="55"/>
      <c r="B149" s="55">
        <v>4227</v>
      </c>
      <c r="C149" s="55"/>
      <c r="D149" s="71" t="s">
        <v>77</v>
      </c>
      <c r="E149" s="86">
        <v>13450</v>
      </c>
      <c r="F149" s="85">
        <f t="shared" si="34"/>
        <v>-3450</v>
      </c>
      <c r="G149" s="86">
        <v>10000</v>
      </c>
    </row>
    <row r="150" spans="1:9" s="20" customFormat="1" ht="25.5" x14ac:dyDescent="0.25">
      <c r="A150" s="53"/>
      <c r="B150" s="53">
        <v>424</v>
      </c>
      <c r="C150" s="53"/>
      <c r="D150" s="100" t="s">
        <v>78</v>
      </c>
      <c r="E150" s="84">
        <f t="shared" ref="E150:G150" si="46">E151</f>
        <v>16150</v>
      </c>
      <c r="F150" s="81">
        <f t="shared" si="34"/>
        <v>2376</v>
      </c>
      <c r="G150" s="84">
        <f t="shared" si="46"/>
        <v>18526</v>
      </c>
    </row>
    <row r="151" spans="1:9" x14ac:dyDescent="0.25">
      <c r="A151" s="55"/>
      <c r="B151" s="55">
        <v>4241</v>
      </c>
      <c r="C151" s="55"/>
      <c r="D151" s="71" t="s">
        <v>79</v>
      </c>
      <c r="E151" s="86">
        <v>16150</v>
      </c>
      <c r="F151" s="85">
        <f t="shared" si="34"/>
        <v>2376</v>
      </c>
      <c r="G151" s="93">
        <v>18526</v>
      </c>
    </row>
    <row r="152" spans="1:9" hidden="1" x14ac:dyDescent="0.25">
      <c r="A152" s="72"/>
      <c r="B152" s="72"/>
      <c r="C152" s="73" t="s">
        <v>52</v>
      </c>
      <c r="D152" s="73" t="s">
        <v>110</v>
      </c>
      <c r="E152" s="74"/>
      <c r="F152" s="81">
        <f t="shared" si="34"/>
        <v>0</v>
      </c>
      <c r="G152" s="74"/>
    </row>
    <row r="153" spans="1:9" hidden="1" x14ac:dyDescent="0.25">
      <c r="A153" s="72"/>
      <c r="B153" s="72"/>
      <c r="C153" s="73" t="s">
        <v>37</v>
      </c>
      <c r="D153" s="73" t="s">
        <v>205</v>
      </c>
      <c r="E153" s="74"/>
      <c r="F153" s="81">
        <f t="shared" si="34"/>
        <v>0</v>
      </c>
      <c r="G153" s="74"/>
      <c r="H153" s="45"/>
      <c r="I153" s="45"/>
    </row>
    <row r="154" spans="1:9" ht="25.5" hidden="1" x14ac:dyDescent="0.25">
      <c r="A154" s="59"/>
      <c r="B154" s="59"/>
      <c r="C154" s="60" t="s">
        <v>214</v>
      </c>
      <c r="D154" s="24" t="s">
        <v>157</v>
      </c>
      <c r="E154" s="75"/>
      <c r="F154" s="81">
        <f t="shared" si="34"/>
        <v>0</v>
      </c>
      <c r="G154" s="75"/>
    </row>
    <row r="155" spans="1:9" hidden="1" x14ac:dyDescent="0.25">
      <c r="A155" s="59"/>
      <c r="B155" s="59"/>
      <c r="C155" s="60" t="s">
        <v>83</v>
      </c>
      <c r="D155" s="60" t="s">
        <v>206</v>
      </c>
      <c r="E155" s="75"/>
      <c r="F155" s="81">
        <f t="shared" si="34"/>
        <v>0</v>
      </c>
      <c r="G155" s="75"/>
    </row>
    <row r="156" spans="1:9" ht="25.5" hidden="1" x14ac:dyDescent="0.25">
      <c r="A156" s="59"/>
      <c r="B156" s="59"/>
      <c r="C156" s="60" t="s">
        <v>217</v>
      </c>
      <c r="D156" s="24" t="s">
        <v>168</v>
      </c>
      <c r="E156" s="75"/>
      <c r="F156" s="81">
        <f t="shared" si="34"/>
        <v>0</v>
      </c>
      <c r="G156" s="75"/>
    </row>
    <row r="157" spans="1:9" ht="15.75" hidden="1" customHeight="1" x14ac:dyDescent="0.25">
      <c r="A157" s="59"/>
      <c r="B157" s="59"/>
      <c r="C157" s="60" t="s">
        <v>47</v>
      </c>
      <c r="D157" s="103" t="s">
        <v>204</v>
      </c>
      <c r="E157" s="104"/>
      <c r="F157" s="81">
        <f t="shared" si="34"/>
        <v>0</v>
      </c>
      <c r="G157" s="104"/>
    </row>
    <row r="158" spans="1:9" hidden="1" x14ac:dyDescent="0.25">
      <c r="A158" s="72"/>
      <c r="B158" s="72"/>
      <c r="C158" s="73" t="s">
        <v>51</v>
      </c>
      <c r="D158" s="73" t="s">
        <v>208</v>
      </c>
      <c r="E158" s="74"/>
      <c r="F158" s="81">
        <f t="shared" si="34"/>
        <v>0</v>
      </c>
      <c r="G158" s="74"/>
    </row>
    <row r="159" spans="1:9" ht="25.5" hidden="1" x14ac:dyDescent="0.25">
      <c r="A159" s="72"/>
      <c r="B159" s="72"/>
      <c r="C159" s="60" t="s">
        <v>220</v>
      </c>
      <c r="D159" s="24" t="s">
        <v>196</v>
      </c>
      <c r="E159" s="74"/>
      <c r="F159" s="81">
        <f t="shared" si="34"/>
        <v>0</v>
      </c>
      <c r="G159" s="74"/>
    </row>
    <row r="160" spans="1:9" ht="25.5" x14ac:dyDescent="0.25">
      <c r="A160" s="55"/>
      <c r="B160" s="82">
        <v>45</v>
      </c>
      <c r="C160" s="82"/>
      <c r="D160" s="101" t="s">
        <v>101</v>
      </c>
      <c r="E160" s="83">
        <f t="shared" ref="E160:G161" si="47">E161</f>
        <v>60000</v>
      </c>
      <c r="F160" s="81">
        <f t="shared" si="34"/>
        <v>-50000</v>
      </c>
      <c r="G160" s="83">
        <f t="shared" si="47"/>
        <v>10000</v>
      </c>
    </row>
    <row r="161" spans="1:8" s="20" customFormat="1" ht="25.5" x14ac:dyDescent="0.25">
      <c r="A161" s="53"/>
      <c r="B161" s="53">
        <v>451</v>
      </c>
      <c r="C161" s="82"/>
      <c r="D161" s="100" t="s">
        <v>102</v>
      </c>
      <c r="E161" s="102">
        <f t="shared" si="47"/>
        <v>60000</v>
      </c>
      <c r="F161" s="81">
        <f t="shared" si="34"/>
        <v>-50000</v>
      </c>
      <c r="G161" s="102">
        <f t="shared" si="47"/>
        <v>10000</v>
      </c>
    </row>
    <row r="162" spans="1:8" ht="25.5" x14ac:dyDescent="0.25">
      <c r="A162" s="55"/>
      <c r="B162" s="55">
        <v>4511</v>
      </c>
      <c r="C162" s="82"/>
      <c r="D162" s="71" t="s">
        <v>102</v>
      </c>
      <c r="E162" s="94">
        <v>60000</v>
      </c>
      <c r="F162" s="85">
        <f t="shared" si="34"/>
        <v>-50000</v>
      </c>
      <c r="G162" s="94">
        <v>10000</v>
      </c>
    </row>
    <row r="163" spans="1:8" hidden="1" x14ac:dyDescent="0.25">
      <c r="A163" s="72"/>
      <c r="B163" s="72"/>
      <c r="C163" s="73" t="s">
        <v>52</v>
      </c>
      <c r="D163" s="73" t="s">
        <v>110</v>
      </c>
      <c r="E163" s="74"/>
      <c r="F163" s="81">
        <f t="shared" si="34"/>
        <v>0</v>
      </c>
      <c r="G163" s="74"/>
      <c r="H163" s="45"/>
    </row>
    <row r="164" spans="1:8" x14ac:dyDescent="0.25">
      <c r="A164" s="76"/>
      <c r="B164" s="76"/>
      <c r="C164" s="76"/>
      <c r="D164" s="77" t="s">
        <v>105</v>
      </c>
      <c r="E164" s="78">
        <f>E60+E139</f>
        <v>3797197</v>
      </c>
      <c r="F164" s="192">
        <f t="shared" si="34"/>
        <v>-1743.660000000149</v>
      </c>
      <c r="G164" s="78">
        <f>G60+G139</f>
        <v>3795453.34</v>
      </c>
    </row>
    <row r="171" spans="1:8" x14ac:dyDescent="0.25">
      <c r="E171" s="29"/>
    </row>
  </sheetData>
  <mergeCells count="5">
    <mergeCell ref="A3:F3"/>
    <mergeCell ref="A5:F5"/>
    <mergeCell ref="A7:F7"/>
    <mergeCell ref="A57:F57"/>
    <mergeCell ref="A1:H1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19"/>
  <sheetViews>
    <sheetView workbookViewId="0">
      <pane ySplit="5" topLeftCell="A6" activePane="bottomLeft" state="frozen"/>
      <selection pane="bottomLeft" activeCell="J476" sqref="J47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2.140625" customWidth="1"/>
    <col min="6" max="6" width="16.7109375" customWidth="1"/>
    <col min="7" max="7" width="5.140625" customWidth="1"/>
    <col min="8" max="8" width="22.140625" customWidth="1"/>
    <col min="10" max="10" width="11.7109375" bestFit="1" customWidth="1"/>
    <col min="11" max="11" width="11.85546875" customWidth="1"/>
    <col min="12" max="12" width="13.42578125" customWidth="1"/>
  </cols>
  <sheetData>
    <row r="1" spans="1:12" s="33" customFormat="1" ht="42" customHeight="1" x14ac:dyDescent="0.25">
      <c r="A1" s="252" t="s">
        <v>360</v>
      </c>
      <c r="B1" s="253"/>
      <c r="C1" s="253"/>
      <c r="D1" s="253"/>
      <c r="E1" s="253"/>
      <c r="F1" s="253"/>
      <c r="G1" s="253"/>
      <c r="H1" s="253"/>
    </row>
    <row r="2" spans="1:12" s="33" customFormat="1" ht="18" x14ac:dyDescent="0.25">
      <c r="A2" s="34"/>
      <c r="B2" s="34"/>
      <c r="C2" s="34"/>
      <c r="D2" s="34"/>
      <c r="E2" s="34"/>
      <c r="F2" s="34"/>
      <c r="G2" s="34"/>
      <c r="H2" s="35"/>
    </row>
    <row r="3" spans="1:12" s="33" customFormat="1" ht="18" customHeight="1" x14ac:dyDescent="0.25">
      <c r="A3" s="253" t="s">
        <v>21</v>
      </c>
      <c r="B3" s="254"/>
      <c r="C3" s="254"/>
      <c r="D3" s="254"/>
      <c r="E3" s="254"/>
      <c r="F3" s="254"/>
      <c r="G3" s="254"/>
      <c r="H3" s="254"/>
    </row>
    <row r="4" spans="1:12" s="33" customFormat="1" ht="3" hidden="1" customHeight="1" x14ac:dyDescent="0.25">
      <c r="A4" s="34"/>
      <c r="B4" s="34"/>
      <c r="C4" s="34"/>
      <c r="D4" s="34"/>
      <c r="E4" s="34"/>
      <c r="F4" s="34"/>
      <c r="G4" s="34"/>
      <c r="H4" s="35"/>
    </row>
    <row r="5" spans="1:12" s="33" customFormat="1" ht="29.25" x14ac:dyDescent="0.25">
      <c r="A5" s="255" t="s">
        <v>23</v>
      </c>
      <c r="B5" s="256"/>
      <c r="C5" s="257"/>
      <c r="D5" s="36" t="s">
        <v>24</v>
      </c>
      <c r="E5" s="37" t="s">
        <v>351</v>
      </c>
      <c r="F5" s="37" t="s">
        <v>352</v>
      </c>
      <c r="G5" s="187" t="s">
        <v>353</v>
      </c>
      <c r="H5" s="37" t="s">
        <v>359</v>
      </c>
    </row>
    <row r="6" spans="1:12" s="33" customFormat="1" x14ac:dyDescent="0.25">
      <c r="A6" s="190"/>
      <c r="B6" s="189" t="s">
        <v>354</v>
      </c>
      <c r="C6" s="188"/>
      <c r="D6" s="188" t="s">
        <v>355</v>
      </c>
      <c r="E6" s="188">
        <v>3</v>
      </c>
      <c r="F6" s="188" t="s">
        <v>356</v>
      </c>
      <c r="G6" s="188" t="s">
        <v>357</v>
      </c>
      <c r="H6" s="188" t="s">
        <v>358</v>
      </c>
    </row>
    <row r="7" spans="1:12" s="40" customFormat="1" x14ac:dyDescent="0.25">
      <c r="A7" s="258"/>
      <c r="B7" s="259"/>
      <c r="C7" s="260"/>
      <c r="D7" s="38" t="s">
        <v>105</v>
      </c>
      <c r="E7" s="39">
        <f>E8+E60+E242</f>
        <v>3797197</v>
      </c>
      <c r="F7" s="39">
        <f>H7-E7</f>
        <v>-1743.660000000149</v>
      </c>
      <c r="G7" s="39"/>
      <c r="H7" s="39">
        <f>H8+H60+H242</f>
        <v>3795453.34</v>
      </c>
    </row>
    <row r="8" spans="1:12" s="20" customFormat="1" ht="51" x14ac:dyDescent="0.25">
      <c r="A8" s="241" t="s">
        <v>106</v>
      </c>
      <c r="B8" s="242"/>
      <c r="C8" s="243"/>
      <c r="D8" s="25" t="s">
        <v>107</v>
      </c>
      <c r="E8" s="41">
        <f t="shared" ref="E8:H8" si="0">E9+E45+E54</f>
        <v>96273</v>
      </c>
      <c r="F8" s="41">
        <f>H8-E8</f>
        <v>14068</v>
      </c>
      <c r="G8" s="41"/>
      <c r="H8" s="41">
        <f t="shared" si="0"/>
        <v>110341</v>
      </c>
    </row>
    <row r="9" spans="1:12" s="20" customFormat="1" x14ac:dyDescent="0.25">
      <c r="A9" s="249" t="s">
        <v>108</v>
      </c>
      <c r="B9" s="250"/>
      <c r="C9" s="251"/>
      <c r="D9" s="23" t="s">
        <v>12</v>
      </c>
      <c r="E9" s="42">
        <f t="shared" ref="E9:H10" si="1">E10</f>
        <v>81648</v>
      </c>
      <c r="F9" s="42">
        <f>H9-E9</f>
        <v>11705</v>
      </c>
      <c r="G9" s="42"/>
      <c r="H9" s="42">
        <f t="shared" si="1"/>
        <v>93353</v>
      </c>
      <c r="J9" s="115"/>
      <c r="K9" s="115"/>
      <c r="L9" s="115"/>
    </row>
    <row r="10" spans="1:12" s="20" customFormat="1" x14ac:dyDescent="0.25">
      <c r="A10" s="235" t="s">
        <v>300</v>
      </c>
      <c r="B10" s="236"/>
      <c r="C10" s="237"/>
      <c r="D10" s="24" t="s">
        <v>110</v>
      </c>
      <c r="E10" s="43">
        <f t="shared" si="1"/>
        <v>81648</v>
      </c>
      <c r="F10" s="43">
        <f>H10-E10</f>
        <v>11705</v>
      </c>
      <c r="G10" s="43"/>
      <c r="H10" s="43">
        <f t="shared" si="1"/>
        <v>93353</v>
      </c>
    </row>
    <row r="11" spans="1:12" s="20" customFormat="1" x14ac:dyDescent="0.25">
      <c r="A11" s="238">
        <v>3</v>
      </c>
      <c r="B11" s="239"/>
      <c r="C11" s="240"/>
      <c r="D11" s="21" t="s">
        <v>14</v>
      </c>
      <c r="E11" s="18">
        <f>E12+E37+E40</f>
        <v>81648</v>
      </c>
      <c r="F11" s="18">
        <f>H11-E11</f>
        <v>11705</v>
      </c>
      <c r="G11" s="18"/>
      <c r="H11" s="18">
        <f t="shared" ref="H11" si="2">H12+H37+H40</f>
        <v>93353</v>
      </c>
    </row>
    <row r="12" spans="1:12" s="20" customFormat="1" x14ac:dyDescent="0.25">
      <c r="A12" s="226">
        <v>32</v>
      </c>
      <c r="B12" s="227"/>
      <c r="C12" s="228"/>
      <c r="D12" s="21" t="s">
        <v>25</v>
      </c>
      <c r="E12" s="18">
        <f t="shared" ref="E12:H12" si="3">SUM(E13+E17+E22+E31)</f>
        <v>77548</v>
      </c>
      <c r="F12" s="18">
        <f t="shared" ref="F12:F39" si="4">H12-E12</f>
        <v>12020</v>
      </c>
      <c r="G12" s="18"/>
      <c r="H12" s="18">
        <f t="shared" si="3"/>
        <v>89568</v>
      </c>
      <c r="J12" s="115"/>
      <c r="K12" s="115"/>
      <c r="L12" s="115"/>
    </row>
    <row r="13" spans="1:12" s="20" customFormat="1" x14ac:dyDescent="0.25">
      <c r="A13" s="226">
        <v>321</v>
      </c>
      <c r="B13" s="227"/>
      <c r="C13" s="228"/>
      <c r="D13" s="21" t="s">
        <v>58</v>
      </c>
      <c r="E13" s="18">
        <f t="shared" ref="E13:H13" si="5">E14+E15+E16</f>
        <v>8250</v>
      </c>
      <c r="F13" s="18">
        <f t="shared" si="4"/>
        <v>-700</v>
      </c>
      <c r="G13" s="18"/>
      <c r="H13" s="18">
        <f t="shared" si="5"/>
        <v>7550</v>
      </c>
    </row>
    <row r="14" spans="1:12" x14ac:dyDescent="0.25">
      <c r="A14" s="229">
        <v>3211</v>
      </c>
      <c r="B14" s="230"/>
      <c r="C14" s="231"/>
      <c r="D14" s="22" t="s">
        <v>68</v>
      </c>
      <c r="E14" s="44">
        <v>7000</v>
      </c>
      <c r="F14" s="85">
        <f t="shared" si="4"/>
        <v>-1000</v>
      </c>
      <c r="G14" s="44"/>
      <c r="H14" s="44">
        <v>6000</v>
      </c>
      <c r="J14" s="182"/>
    </row>
    <row r="15" spans="1:12" x14ac:dyDescent="0.25">
      <c r="A15" s="229">
        <v>3213</v>
      </c>
      <c r="B15" s="230"/>
      <c r="C15" s="231"/>
      <c r="D15" s="22" t="s">
        <v>69</v>
      </c>
      <c r="E15" s="44">
        <v>650</v>
      </c>
      <c r="F15" s="85">
        <f t="shared" si="4"/>
        <v>-100</v>
      </c>
      <c r="G15" s="44"/>
      <c r="H15" s="44">
        <v>550</v>
      </c>
      <c r="J15" s="29"/>
    </row>
    <row r="16" spans="1:12" ht="25.5" x14ac:dyDescent="0.25">
      <c r="A16" s="229">
        <v>3214</v>
      </c>
      <c r="B16" s="230"/>
      <c r="C16" s="231"/>
      <c r="D16" s="22" t="s">
        <v>70</v>
      </c>
      <c r="E16" s="44">
        <v>600</v>
      </c>
      <c r="F16" s="85">
        <f t="shared" si="4"/>
        <v>400</v>
      </c>
      <c r="G16" s="44"/>
      <c r="H16" s="44">
        <v>1000</v>
      </c>
      <c r="J16" s="183"/>
    </row>
    <row r="17" spans="1:12" s="20" customFormat="1" x14ac:dyDescent="0.25">
      <c r="A17" s="226">
        <v>322</v>
      </c>
      <c r="B17" s="227"/>
      <c r="C17" s="228"/>
      <c r="D17" s="21" t="s">
        <v>60</v>
      </c>
      <c r="E17" s="18">
        <f t="shared" ref="E17:H17" si="6">SUM(E18:E21)</f>
        <v>42778</v>
      </c>
      <c r="F17" s="18">
        <f t="shared" si="4"/>
        <v>12820</v>
      </c>
      <c r="G17" s="18"/>
      <c r="H17" s="18">
        <f t="shared" si="6"/>
        <v>55598</v>
      </c>
      <c r="J17" s="115"/>
      <c r="K17" s="115"/>
      <c r="L17" s="115"/>
    </row>
    <row r="18" spans="1:12" ht="25.5" x14ac:dyDescent="0.25">
      <c r="A18" s="229">
        <v>3221</v>
      </c>
      <c r="B18" s="230"/>
      <c r="C18" s="231"/>
      <c r="D18" s="22" t="s">
        <v>112</v>
      </c>
      <c r="E18" s="44">
        <v>10000</v>
      </c>
      <c r="F18" s="85">
        <f t="shared" si="4"/>
        <v>2800</v>
      </c>
      <c r="G18" s="44"/>
      <c r="H18" s="44">
        <v>12800</v>
      </c>
      <c r="J18" s="29"/>
    </row>
    <row r="19" spans="1:12" x14ac:dyDescent="0.25">
      <c r="A19" s="229">
        <v>3223</v>
      </c>
      <c r="B19" s="230"/>
      <c r="C19" s="231"/>
      <c r="D19" s="22" t="s">
        <v>84</v>
      </c>
      <c r="E19" s="44">
        <v>32628</v>
      </c>
      <c r="F19" s="85">
        <f t="shared" si="4"/>
        <v>8932</v>
      </c>
      <c r="G19" s="44"/>
      <c r="H19" s="44">
        <v>41560</v>
      </c>
      <c r="J19" s="29"/>
      <c r="K19" s="29"/>
      <c r="L19" s="29"/>
    </row>
    <row r="20" spans="1:12" x14ac:dyDescent="0.25">
      <c r="A20" s="229">
        <v>3225</v>
      </c>
      <c r="B20" s="230"/>
      <c r="C20" s="231"/>
      <c r="D20" s="22" t="s">
        <v>113</v>
      </c>
      <c r="E20" s="44">
        <v>100</v>
      </c>
      <c r="F20" s="85">
        <f t="shared" si="4"/>
        <v>438</v>
      </c>
      <c r="G20" s="44"/>
      <c r="H20" s="44">
        <v>538</v>
      </c>
      <c r="K20" s="29"/>
    </row>
    <row r="21" spans="1:12" ht="25.5" x14ac:dyDescent="0.25">
      <c r="A21" s="229">
        <v>3227</v>
      </c>
      <c r="B21" s="230"/>
      <c r="C21" s="231"/>
      <c r="D21" s="22" t="s">
        <v>114</v>
      </c>
      <c r="E21" s="44">
        <v>50</v>
      </c>
      <c r="F21" s="85">
        <f t="shared" si="4"/>
        <v>650</v>
      </c>
      <c r="G21" s="44"/>
      <c r="H21" s="44">
        <v>700</v>
      </c>
      <c r="J21" s="183"/>
    </row>
    <row r="22" spans="1:12" s="20" customFormat="1" x14ac:dyDescent="0.25">
      <c r="A22" s="226">
        <v>323</v>
      </c>
      <c r="B22" s="227"/>
      <c r="C22" s="228"/>
      <c r="D22" s="21" t="s">
        <v>73</v>
      </c>
      <c r="E22" s="18">
        <f t="shared" ref="E22:H22" si="7">SUM(E23:E30)</f>
        <v>25870</v>
      </c>
      <c r="F22" s="18">
        <f t="shared" si="4"/>
        <v>-250</v>
      </c>
      <c r="G22" s="18"/>
      <c r="H22" s="18">
        <f t="shared" si="7"/>
        <v>25620</v>
      </c>
      <c r="J22" s="115"/>
      <c r="K22" s="115"/>
      <c r="L22" s="115"/>
    </row>
    <row r="23" spans="1:12" x14ac:dyDescent="0.25">
      <c r="A23" s="229">
        <v>3231</v>
      </c>
      <c r="B23" s="230"/>
      <c r="C23" s="231"/>
      <c r="D23" s="22" t="s">
        <v>115</v>
      </c>
      <c r="E23" s="44">
        <v>3000</v>
      </c>
      <c r="F23" s="85">
        <f t="shared" si="4"/>
        <v>200</v>
      </c>
      <c r="G23" s="44"/>
      <c r="H23" s="44">
        <v>3200</v>
      </c>
    </row>
    <row r="24" spans="1:12" x14ac:dyDescent="0.25">
      <c r="A24" s="229">
        <v>3233</v>
      </c>
      <c r="B24" s="230"/>
      <c r="C24" s="231"/>
      <c r="D24" s="22" t="s">
        <v>91</v>
      </c>
      <c r="E24" s="44">
        <v>20</v>
      </c>
      <c r="F24" s="85">
        <f t="shared" si="4"/>
        <v>0</v>
      </c>
      <c r="G24" s="44"/>
      <c r="H24" s="44">
        <v>20</v>
      </c>
    </row>
    <row r="25" spans="1:12" x14ac:dyDescent="0.25">
      <c r="A25" s="229">
        <v>3234</v>
      </c>
      <c r="B25" s="230"/>
      <c r="C25" s="231"/>
      <c r="D25" s="22" t="s">
        <v>88</v>
      </c>
      <c r="E25" s="44">
        <v>8000</v>
      </c>
      <c r="F25" s="85">
        <f t="shared" si="4"/>
        <v>100</v>
      </c>
      <c r="G25" s="44"/>
      <c r="H25" s="44">
        <v>8100</v>
      </c>
    </row>
    <row r="26" spans="1:12" x14ac:dyDescent="0.25">
      <c r="A26" s="229">
        <v>3235</v>
      </c>
      <c r="B26" s="230"/>
      <c r="C26" s="231"/>
      <c r="D26" s="22" t="s">
        <v>92</v>
      </c>
      <c r="E26" s="44">
        <v>5000</v>
      </c>
      <c r="F26" s="85">
        <f t="shared" si="4"/>
        <v>350</v>
      </c>
      <c r="G26" s="44"/>
      <c r="H26" s="44">
        <v>5350</v>
      </c>
    </row>
    <row r="27" spans="1:12" x14ac:dyDescent="0.25">
      <c r="A27" s="229">
        <v>3236</v>
      </c>
      <c r="B27" s="230"/>
      <c r="C27" s="231"/>
      <c r="D27" s="22" t="s">
        <v>89</v>
      </c>
      <c r="E27" s="44">
        <v>5500</v>
      </c>
      <c r="F27" s="85">
        <f t="shared" si="4"/>
        <v>-2500</v>
      </c>
      <c r="G27" s="44"/>
      <c r="H27" s="44">
        <v>3000</v>
      </c>
    </row>
    <row r="28" spans="1:12" x14ac:dyDescent="0.25">
      <c r="A28" s="229">
        <v>3237</v>
      </c>
      <c r="B28" s="230"/>
      <c r="C28" s="231"/>
      <c r="D28" s="22" t="s">
        <v>74</v>
      </c>
      <c r="E28" s="44">
        <v>1800</v>
      </c>
      <c r="F28" s="85">
        <f t="shared" si="4"/>
        <v>1500</v>
      </c>
      <c r="G28" s="44"/>
      <c r="H28" s="44">
        <v>3300</v>
      </c>
    </row>
    <row r="29" spans="1:12" x14ac:dyDescent="0.25">
      <c r="A29" s="229">
        <v>3238</v>
      </c>
      <c r="B29" s="230"/>
      <c r="C29" s="231"/>
      <c r="D29" s="22" t="s">
        <v>93</v>
      </c>
      <c r="E29" s="44">
        <v>2500</v>
      </c>
      <c r="F29" s="85">
        <f t="shared" si="4"/>
        <v>100</v>
      </c>
      <c r="G29" s="44"/>
      <c r="H29" s="44">
        <v>2600</v>
      </c>
    </row>
    <row r="30" spans="1:12" x14ac:dyDescent="0.25">
      <c r="A30" s="229">
        <v>3239</v>
      </c>
      <c r="B30" s="230"/>
      <c r="C30" s="231"/>
      <c r="D30" s="22" t="s">
        <v>94</v>
      </c>
      <c r="E30" s="44">
        <v>50</v>
      </c>
      <c r="F30" s="85">
        <f t="shared" si="4"/>
        <v>0</v>
      </c>
      <c r="G30" s="44"/>
      <c r="H30" s="44">
        <v>50</v>
      </c>
    </row>
    <row r="31" spans="1:12" s="20" customFormat="1" ht="25.5" x14ac:dyDescent="0.25">
      <c r="A31" s="226">
        <v>329</v>
      </c>
      <c r="B31" s="227"/>
      <c r="C31" s="228"/>
      <c r="D31" s="21" t="s">
        <v>63</v>
      </c>
      <c r="E31" s="18">
        <f t="shared" ref="E31:H31" si="8">SUM(E32:E36)</f>
        <v>650</v>
      </c>
      <c r="F31" s="18">
        <f t="shared" si="4"/>
        <v>150</v>
      </c>
      <c r="G31" s="18"/>
      <c r="H31" s="18">
        <f t="shared" si="8"/>
        <v>800</v>
      </c>
    </row>
    <row r="32" spans="1:12" x14ac:dyDescent="0.25">
      <c r="A32" s="229">
        <v>3292</v>
      </c>
      <c r="B32" s="230"/>
      <c r="C32" s="231"/>
      <c r="D32" s="22" t="s">
        <v>116</v>
      </c>
      <c r="E32" s="44"/>
      <c r="F32" s="85">
        <f t="shared" si="4"/>
        <v>0</v>
      </c>
      <c r="G32" s="44"/>
      <c r="H32" s="44"/>
    </row>
    <row r="33" spans="1:8" x14ac:dyDescent="0.25">
      <c r="A33" s="229">
        <v>3293</v>
      </c>
      <c r="B33" s="230"/>
      <c r="C33" s="231"/>
      <c r="D33" s="22" t="s">
        <v>103</v>
      </c>
      <c r="E33" s="44"/>
      <c r="F33" s="85">
        <f t="shared" si="4"/>
        <v>0</v>
      </c>
      <c r="G33" s="44"/>
      <c r="H33" s="44"/>
    </row>
    <row r="34" spans="1:8" x14ac:dyDescent="0.25">
      <c r="A34" s="229">
        <v>3294</v>
      </c>
      <c r="B34" s="230"/>
      <c r="C34" s="231"/>
      <c r="D34" s="22" t="s">
        <v>95</v>
      </c>
      <c r="E34" s="44">
        <v>200</v>
      </c>
      <c r="F34" s="85">
        <f t="shared" si="4"/>
        <v>0</v>
      </c>
      <c r="G34" s="44"/>
      <c r="H34" s="44">
        <v>200</v>
      </c>
    </row>
    <row r="35" spans="1:8" x14ac:dyDescent="0.25">
      <c r="A35" s="229">
        <v>3295</v>
      </c>
      <c r="B35" s="230"/>
      <c r="C35" s="231"/>
      <c r="D35" s="22" t="s">
        <v>62</v>
      </c>
      <c r="E35" s="44">
        <v>300</v>
      </c>
      <c r="F35" s="85">
        <f t="shared" si="4"/>
        <v>150</v>
      </c>
      <c r="G35" s="44"/>
      <c r="H35" s="44">
        <v>450</v>
      </c>
    </row>
    <row r="36" spans="1:8" ht="25.5" x14ac:dyDescent="0.25">
      <c r="A36" s="229">
        <v>3299</v>
      </c>
      <c r="B36" s="230"/>
      <c r="C36" s="231"/>
      <c r="D36" s="22" t="s">
        <v>63</v>
      </c>
      <c r="E36" s="44">
        <v>150</v>
      </c>
      <c r="F36" s="85">
        <f t="shared" si="4"/>
        <v>0</v>
      </c>
      <c r="G36" s="44"/>
      <c r="H36" s="44">
        <v>150</v>
      </c>
    </row>
    <row r="37" spans="1:8" s="20" customFormat="1" x14ac:dyDescent="0.25">
      <c r="A37" s="226">
        <v>34</v>
      </c>
      <c r="B37" s="227"/>
      <c r="C37" s="228"/>
      <c r="D37" s="21" t="s">
        <v>65</v>
      </c>
      <c r="E37" s="18">
        <f t="shared" ref="E37:H37" si="9">SUM(E38)</f>
        <v>1500</v>
      </c>
      <c r="F37" s="18">
        <f t="shared" si="4"/>
        <v>-150</v>
      </c>
      <c r="G37" s="18"/>
      <c r="H37" s="18">
        <f t="shared" si="9"/>
        <v>1350</v>
      </c>
    </row>
    <row r="38" spans="1:8" s="20" customFormat="1" x14ac:dyDescent="0.25">
      <c r="A38" s="226">
        <v>343</v>
      </c>
      <c r="B38" s="227"/>
      <c r="C38" s="228"/>
      <c r="D38" s="21" t="s">
        <v>66</v>
      </c>
      <c r="E38" s="18">
        <f t="shared" ref="E38:H38" si="10">E39</f>
        <v>1500</v>
      </c>
      <c r="F38" s="18">
        <f t="shared" si="4"/>
        <v>-150</v>
      </c>
      <c r="G38" s="18"/>
      <c r="H38" s="18">
        <f t="shared" si="10"/>
        <v>1350</v>
      </c>
    </row>
    <row r="39" spans="1:8" ht="25.5" x14ac:dyDescent="0.25">
      <c r="A39" s="229">
        <v>3431</v>
      </c>
      <c r="B39" s="230"/>
      <c r="C39" s="231"/>
      <c r="D39" s="22" t="s">
        <v>96</v>
      </c>
      <c r="E39" s="44">
        <v>1500</v>
      </c>
      <c r="F39" s="85">
        <f t="shared" si="4"/>
        <v>-150</v>
      </c>
      <c r="G39" s="44"/>
      <c r="H39" s="44">
        <v>1350</v>
      </c>
    </row>
    <row r="40" spans="1:8" ht="24" customHeight="1" x14ac:dyDescent="0.25">
      <c r="A40" s="249" t="s">
        <v>242</v>
      </c>
      <c r="B40" s="250"/>
      <c r="C40" s="251"/>
      <c r="D40" s="23" t="s">
        <v>188</v>
      </c>
      <c r="E40" s="42">
        <f t="shared" ref="E40:H41" si="11">E41</f>
        <v>2600</v>
      </c>
      <c r="F40" s="42">
        <f>H40-E40</f>
        <v>-165</v>
      </c>
      <c r="G40" s="42"/>
      <c r="H40" s="42">
        <f t="shared" si="11"/>
        <v>2435</v>
      </c>
    </row>
    <row r="41" spans="1:8" ht="15" customHeight="1" x14ac:dyDescent="0.25">
      <c r="A41" s="235" t="s">
        <v>300</v>
      </c>
      <c r="B41" s="236"/>
      <c r="C41" s="237"/>
      <c r="D41" s="24" t="s">
        <v>110</v>
      </c>
      <c r="E41" s="43">
        <f t="shared" si="11"/>
        <v>2600</v>
      </c>
      <c r="F41" s="43">
        <f>H41-E41</f>
        <v>-165</v>
      </c>
      <c r="G41" s="43"/>
      <c r="H41" s="43">
        <f t="shared" si="11"/>
        <v>2435</v>
      </c>
    </row>
    <row r="42" spans="1:8" s="20" customFormat="1" ht="38.25" x14ac:dyDescent="0.25">
      <c r="A42" s="226">
        <v>37</v>
      </c>
      <c r="B42" s="227"/>
      <c r="C42" s="228"/>
      <c r="D42" s="21" t="s">
        <v>117</v>
      </c>
      <c r="E42" s="18">
        <f t="shared" ref="E42:H43" si="12">E43</f>
        <v>2600</v>
      </c>
      <c r="F42" s="18">
        <f>H42-E42</f>
        <v>-165</v>
      </c>
      <c r="G42" s="18"/>
      <c r="H42" s="18">
        <f t="shared" si="12"/>
        <v>2435</v>
      </c>
    </row>
    <row r="43" spans="1:8" s="20" customFormat="1" ht="25.5" x14ac:dyDescent="0.25">
      <c r="A43" s="226">
        <v>372</v>
      </c>
      <c r="B43" s="227"/>
      <c r="C43" s="228"/>
      <c r="D43" s="21" t="s">
        <v>80</v>
      </c>
      <c r="E43" s="18">
        <f t="shared" si="12"/>
        <v>2600</v>
      </c>
      <c r="F43" s="18">
        <f t="shared" ref="F43:F44" si="13">H43-E43</f>
        <v>-165</v>
      </c>
      <c r="G43" s="18"/>
      <c r="H43" s="18">
        <f t="shared" si="12"/>
        <v>2435</v>
      </c>
    </row>
    <row r="44" spans="1:8" ht="25.5" x14ac:dyDescent="0.25">
      <c r="A44" s="229">
        <v>3722</v>
      </c>
      <c r="B44" s="230"/>
      <c r="C44" s="231"/>
      <c r="D44" s="22" t="s">
        <v>82</v>
      </c>
      <c r="E44" s="44">
        <v>2600</v>
      </c>
      <c r="F44" s="85">
        <f t="shared" si="13"/>
        <v>-165</v>
      </c>
      <c r="G44" s="44"/>
      <c r="H44" s="44">
        <v>2435</v>
      </c>
    </row>
    <row r="45" spans="1:8" s="20" customFormat="1" ht="38.25" x14ac:dyDescent="0.25">
      <c r="A45" s="249" t="s">
        <v>118</v>
      </c>
      <c r="B45" s="250"/>
      <c r="C45" s="251"/>
      <c r="D45" s="23" t="s">
        <v>119</v>
      </c>
      <c r="E45" s="42">
        <f t="shared" ref="E45:H47" si="14">E46</f>
        <v>14625</v>
      </c>
      <c r="F45" s="42">
        <f>H45-E45</f>
        <v>2363</v>
      </c>
      <c r="G45" s="42"/>
      <c r="H45" s="42">
        <f t="shared" si="14"/>
        <v>16988</v>
      </c>
    </row>
    <row r="46" spans="1:8" s="20" customFormat="1" x14ac:dyDescent="0.25">
      <c r="A46" s="235" t="s">
        <v>300</v>
      </c>
      <c r="B46" s="236"/>
      <c r="C46" s="237"/>
      <c r="D46" s="24" t="s">
        <v>110</v>
      </c>
      <c r="E46" s="43">
        <f t="shared" si="14"/>
        <v>14625</v>
      </c>
      <c r="F46" s="43">
        <f>H46-E46</f>
        <v>2363</v>
      </c>
      <c r="G46" s="43"/>
      <c r="H46" s="43">
        <f t="shared" si="14"/>
        <v>16988</v>
      </c>
    </row>
    <row r="47" spans="1:8" s="20" customFormat="1" x14ac:dyDescent="0.25">
      <c r="A47" s="238">
        <v>3</v>
      </c>
      <c r="B47" s="239"/>
      <c r="C47" s="240"/>
      <c r="D47" s="21" t="s">
        <v>14</v>
      </c>
      <c r="E47" s="18">
        <f t="shared" si="14"/>
        <v>14625</v>
      </c>
      <c r="F47" s="18">
        <f>H47-E47</f>
        <v>2363</v>
      </c>
      <c r="G47" s="18"/>
      <c r="H47" s="18">
        <f t="shared" si="14"/>
        <v>16988</v>
      </c>
    </row>
    <row r="48" spans="1:8" s="20" customFormat="1" x14ac:dyDescent="0.25">
      <c r="A48" s="226">
        <v>32</v>
      </c>
      <c r="B48" s="227"/>
      <c r="C48" s="228"/>
      <c r="D48" s="21" t="s">
        <v>25</v>
      </c>
      <c r="E48" s="18">
        <f t="shared" ref="E48:H48" si="15">E49+E51</f>
        <v>14625</v>
      </c>
      <c r="F48" s="18">
        <f t="shared" ref="F48:F53" si="16">H48-E48</f>
        <v>2363</v>
      </c>
      <c r="G48" s="18"/>
      <c r="H48" s="18">
        <f t="shared" si="15"/>
        <v>16988</v>
      </c>
    </row>
    <row r="49" spans="1:10" s="20" customFormat="1" x14ac:dyDescent="0.25">
      <c r="A49" s="226">
        <v>322</v>
      </c>
      <c r="B49" s="227"/>
      <c r="C49" s="228"/>
      <c r="D49" s="21" t="s">
        <v>60</v>
      </c>
      <c r="E49" s="18">
        <f t="shared" ref="E49:H49" si="17">E50</f>
        <v>3000</v>
      </c>
      <c r="F49" s="18">
        <f t="shared" si="16"/>
        <v>3500</v>
      </c>
      <c r="G49" s="18"/>
      <c r="H49" s="18">
        <f t="shared" si="17"/>
        <v>6500</v>
      </c>
      <c r="J49" s="115"/>
    </row>
    <row r="50" spans="1:10" ht="25.5" x14ac:dyDescent="0.25">
      <c r="A50" s="229">
        <v>3224</v>
      </c>
      <c r="B50" s="230"/>
      <c r="C50" s="231"/>
      <c r="D50" s="22" t="s">
        <v>120</v>
      </c>
      <c r="E50" s="44">
        <v>3000</v>
      </c>
      <c r="F50" s="85">
        <f t="shared" si="16"/>
        <v>3500</v>
      </c>
      <c r="G50" s="44"/>
      <c r="H50" s="44">
        <v>6500</v>
      </c>
    </row>
    <row r="51" spans="1:10" s="20" customFormat="1" x14ac:dyDescent="0.25">
      <c r="A51" s="226">
        <v>323</v>
      </c>
      <c r="B51" s="227"/>
      <c r="C51" s="228"/>
      <c r="D51" s="21" t="s">
        <v>73</v>
      </c>
      <c r="E51" s="18">
        <f>E52+E53</f>
        <v>11625</v>
      </c>
      <c r="F51" s="18">
        <f t="shared" si="16"/>
        <v>-1137</v>
      </c>
      <c r="G51" s="18"/>
      <c r="H51" s="18">
        <f t="shared" ref="H51" si="18">H52+H53</f>
        <v>10488</v>
      </c>
    </row>
    <row r="52" spans="1:10" ht="25.5" x14ac:dyDescent="0.25">
      <c r="A52" s="229">
        <v>3232</v>
      </c>
      <c r="B52" s="230"/>
      <c r="C52" s="231"/>
      <c r="D52" s="22" t="s">
        <v>121</v>
      </c>
      <c r="E52" s="44">
        <v>11525</v>
      </c>
      <c r="F52" s="85">
        <f t="shared" si="16"/>
        <v>-1137</v>
      </c>
      <c r="G52" s="44"/>
      <c r="H52" s="44">
        <v>10388</v>
      </c>
      <c r="J52" s="29"/>
    </row>
    <row r="53" spans="1:10" x14ac:dyDescent="0.25">
      <c r="A53" s="229">
        <v>3237</v>
      </c>
      <c r="B53" s="230"/>
      <c r="C53" s="231"/>
      <c r="D53" s="22" t="s">
        <v>74</v>
      </c>
      <c r="E53" s="44">
        <v>100</v>
      </c>
      <c r="F53" s="85">
        <f t="shared" si="16"/>
        <v>0</v>
      </c>
      <c r="G53" s="44"/>
      <c r="H53" s="44">
        <v>100</v>
      </c>
      <c r="J53" s="29"/>
    </row>
    <row r="54" spans="1:10" s="20" customFormat="1" x14ac:dyDescent="0.25">
      <c r="A54" s="249" t="s">
        <v>122</v>
      </c>
      <c r="B54" s="250"/>
      <c r="C54" s="251"/>
      <c r="D54" s="23" t="s">
        <v>123</v>
      </c>
      <c r="E54" s="42">
        <v>0</v>
      </c>
      <c r="F54" s="42"/>
      <c r="G54" s="42"/>
      <c r="H54" s="42">
        <f t="shared" ref="H54:H58" si="19">H55</f>
        <v>0</v>
      </c>
    </row>
    <row r="55" spans="1:10" s="20" customFormat="1" x14ac:dyDescent="0.25">
      <c r="A55" s="235" t="s">
        <v>300</v>
      </c>
      <c r="B55" s="236"/>
      <c r="C55" s="237"/>
      <c r="D55" s="24" t="s">
        <v>110</v>
      </c>
      <c r="E55" s="43">
        <v>0</v>
      </c>
      <c r="F55" s="43"/>
      <c r="G55" s="43"/>
      <c r="H55" s="43">
        <f t="shared" si="19"/>
        <v>0</v>
      </c>
    </row>
    <row r="56" spans="1:10" s="20" customFormat="1" x14ac:dyDescent="0.25">
      <c r="A56" s="238">
        <v>3</v>
      </c>
      <c r="B56" s="239"/>
      <c r="C56" s="240"/>
      <c r="D56" s="21" t="s">
        <v>14</v>
      </c>
      <c r="E56" s="18">
        <v>0</v>
      </c>
      <c r="F56" s="18"/>
      <c r="G56" s="18"/>
      <c r="H56" s="18">
        <f t="shared" si="19"/>
        <v>0</v>
      </c>
    </row>
    <row r="57" spans="1:10" s="20" customFormat="1" x14ac:dyDescent="0.25">
      <c r="A57" s="226">
        <v>32</v>
      </c>
      <c r="B57" s="227"/>
      <c r="C57" s="228"/>
      <c r="D57" s="21" t="s">
        <v>25</v>
      </c>
      <c r="E57" s="18">
        <v>0</v>
      </c>
      <c r="F57" s="18"/>
      <c r="G57" s="18"/>
      <c r="H57" s="18">
        <f t="shared" si="19"/>
        <v>0</v>
      </c>
    </row>
    <row r="58" spans="1:10" s="20" customFormat="1" x14ac:dyDescent="0.25">
      <c r="A58" s="226">
        <v>322</v>
      </c>
      <c r="B58" s="227"/>
      <c r="C58" s="228"/>
      <c r="D58" s="21" t="s">
        <v>60</v>
      </c>
      <c r="E58" s="18">
        <v>0</v>
      </c>
      <c r="F58" s="18"/>
      <c r="G58" s="18"/>
      <c r="H58" s="18">
        <f t="shared" si="19"/>
        <v>0</v>
      </c>
    </row>
    <row r="59" spans="1:10" x14ac:dyDescent="0.25">
      <c r="A59" s="229">
        <v>3223</v>
      </c>
      <c r="B59" s="230"/>
      <c r="C59" s="231"/>
      <c r="D59" s="22" t="s">
        <v>84</v>
      </c>
      <c r="E59" s="44">
        <v>0</v>
      </c>
      <c r="F59" s="44"/>
      <c r="G59" s="44"/>
      <c r="H59" s="44"/>
    </row>
    <row r="60" spans="1:10" s="20" customFormat="1" ht="25.5" x14ac:dyDescent="0.25">
      <c r="A60" s="241" t="s">
        <v>106</v>
      </c>
      <c r="B60" s="242"/>
      <c r="C60" s="243"/>
      <c r="D60" s="25" t="s">
        <v>124</v>
      </c>
      <c r="E60" s="41">
        <f>E61+E68+E84+E96+E102+E108+E114+E120+E134+E149+E166+E183+E190+E197+E204</f>
        <v>646077</v>
      </c>
      <c r="F60" s="41">
        <f>H60-E60</f>
        <v>-31375</v>
      </c>
      <c r="G60" s="41"/>
      <c r="H60" s="41">
        <f>H61+H68+H84+H96+H102+H108+H114+H120+H134+H149+H166+H183+H190+H197+H204</f>
        <v>614702</v>
      </c>
    </row>
    <row r="61" spans="1:10" s="20" customFormat="1" x14ac:dyDescent="0.25">
      <c r="A61" s="249" t="s">
        <v>108</v>
      </c>
      <c r="B61" s="250"/>
      <c r="C61" s="251"/>
      <c r="D61" s="23" t="s">
        <v>125</v>
      </c>
      <c r="E61" s="42">
        <f>E63</f>
        <v>0</v>
      </c>
      <c r="F61" s="42"/>
      <c r="G61" s="42"/>
      <c r="H61" s="42">
        <f>H63</f>
        <v>100</v>
      </c>
    </row>
    <row r="62" spans="1:10" s="20" customFormat="1" ht="25.5" x14ac:dyDescent="0.25">
      <c r="A62" s="249" t="s">
        <v>343</v>
      </c>
      <c r="B62" s="250"/>
      <c r="C62" s="251"/>
      <c r="D62" s="23" t="s">
        <v>344</v>
      </c>
      <c r="E62" s="42"/>
      <c r="F62" s="42"/>
      <c r="G62" s="42"/>
      <c r="H62" s="42"/>
    </row>
    <row r="63" spans="1:10" s="20" customFormat="1" x14ac:dyDescent="0.25">
      <c r="A63" s="235" t="s">
        <v>109</v>
      </c>
      <c r="B63" s="236"/>
      <c r="C63" s="237"/>
      <c r="D63" s="24" t="s">
        <v>110</v>
      </c>
      <c r="E63" s="43">
        <f t="shared" ref="E63" si="20">E64</f>
        <v>0</v>
      </c>
      <c r="F63" s="43">
        <f>H63-E63</f>
        <v>100</v>
      </c>
      <c r="G63" s="43"/>
      <c r="H63" s="43">
        <f>H64</f>
        <v>100</v>
      </c>
    </row>
    <row r="64" spans="1:10" s="20" customFormat="1" x14ac:dyDescent="0.25">
      <c r="A64" s="238">
        <v>3</v>
      </c>
      <c r="B64" s="239"/>
      <c r="C64" s="240"/>
      <c r="D64" s="21" t="s">
        <v>14</v>
      </c>
      <c r="E64" s="18">
        <v>0</v>
      </c>
      <c r="F64" s="18">
        <f>H64-E64</f>
        <v>100</v>
      </c>
      <c r="G64" s="18"/>
      <c r="H64" s="18">
        <f>H65</f>
        <v>100</v>
      </c>
    </row>
    <row r="65" spans="1:8" s="20" customFormat="1" x14ac:dyDescent="0.25">
      <c r="A65" s="226">
        <v>32</v>
      </c>
      <c r="B65" s="227"/>
      <c r="C65" s="228"/>
      <c r="D65" s="21" t="s">
        <v>25</v>
      </c>
      <c r="E65" s="18">
        <v>0</v>
      </c>
      <c r="F65" s="18">
        <f t="shared" ref="F65:F67" si="21">H65-E65</f>
        <v>100</v>
      </c>
      <c r="G65" s="18"/>
      <c r="H65" s="18">
        <f>H66</f>
        <v>100</v>
      </c>
    </row>
    <row r="66" spans="1:8" s="20" customFormat="1" x14ac:dyDescent="0.25">
      <c r="A66" s="226">
        <v>323</v>
      </c>
      <c r="B66" s="227"/>
      <c r="C66" s="228"/>
      <c r="D66" s="21" t="s">
        <v>73</v>
      </c>
      <c r="E66" s="18">
        <v>0</v>
      </c>
      <c r="F66" s="18">
        <f t="shared" si="21"/>
        <v>100</v>
      </c>
      <c r="G66" s="18"/>
      <c r="H66" s="18">
        <f>H67</f>
        <v>100</v>
      </c>
    </row>
    <row r="67" spans="1:8" x14ac:dyDescent="0.25">
      <c r="A67" s="229">
        <v>3237</v>
      </c>
      <c r="B67" s="230"/>
      <c r="C67" s="231"/>
      <c r="D67" s="22" t="s">
        <v>74</v>
      </c>
      <c r="E67" s="44">
        <v>0</v>
      </c>
      <c r="F67" s="85">
        <f t="shared" si="21"/>
        <v>100</v>
      </c>
      <c r="G67" s="44"/>
      <c r="H67" s="44">
        <v>100</v>
      </c>
    </row>
    <row r="68" spans="1:8" s="20" customFormat="1" x14ac:dyDescent="0.25">
      <c r="A68" s="249" t="s">
        <v>126</v>
      </c>
      <c r="B68" s="250"/>
      <c r="C68" s="251"/>
      <c r="D68" s="23" t="s">
        <v>127</v>
      </c>
      <c r="E68" s="42">
        <f>E69</f>
        <v>666</v>
      </c>
      <c r="F68" s="42"/>
      <c r="G68" s="42"/>
      <c r="H68" s="42">
        <f t="shared" ref="E68:H70" si="22">H69</f>
        <v>666</v>
      </c>
    </row>
    <row r="69" spans="1:8" s="20" customFormat="1" x14ac:dyDescent="0.25">
      <c r="A69" s="235" t="s">
        <v>301</v>
      </c>
      <c r="B69" s="236"/>
      <c r="C69" s="237"/>
      <c r="D69" s="24" t="s">
        <v>110</v>
      </c>
      <c r="E69" s="43">
        <f t="shared" si="22"/>
        <v>666</v>
      </c>
      <c r="F69" s="43"/>
      <c r="G69" s="43"/>
      <c r="H69" s="43">
        <f t="shared" si="22"/>
        <v>666</v>
      </c>
    </row>
    <row r="70" spans="1:8" s="20" customFormat="1" x14ac:dyDescent="0.25">
      <c r="A70" s="238">
        <v>3</v>
      </c>
      <c r="B70" s="239"/>
      <c r="C70" s="240"/>
      <c r="D70" s="21" t="s">
        <v>14</v>
      </c>
      <c r="E70" s="18">
        <f>E71</f>
        <v>666</v>
      </c>
      <c r="F70" s="18"/>
      <c r="G70" s="18"/>
      <c r="H70" s="18">
        <f t="shared" si="22"/>
        <v>666</v>
      </c>
    </row>
    <row r="71" spans="1:8" s="20" customFormat="1" x14ac:dyDescent="0.25">
      <c r="A71" s="226">
        <v>32</v>
      </c>
      <c r="B71" s="227"/>
      <c r="C71" s="228"/>
      <c r="D71" s="21" t="s">
        <v>25</v>
      </c>
      <c r="E71" s="18">
        <f t="shared" ref="E71:H71" si="23">E72+E80+E82+E76</f>
        <v>666</v>
      </c>
      <c r="F71" s="18"/>
      <c r="G71" s="18"/>
      <c r="H71" s="18">
        <f t="shared" si="23"/>
        <v>666</v>
      </c>
    </row>
    <row r="72" spans="1:8" s="20" customFormat="1" x14ac:dyDescent="0.25">
      <c r="A72" s="226">
        <v>321</v>
      </c>
      <c r="B72" s="227"/>
      <c r="C72" s="228"/>
      <c r="D72" s="21" t="s">
        <v>58</v>
      </c>
      <c r="E72" s="18">
        <f t="shared" ref="E72:H72" si="24">E73+E74+E75</f>
        <v>110</v>
      </c>
      <c r="F72" s="18"/>
      <c r="G72" s="18"/>
      <c r="H72" s="18">
        <f t="shared" si="24"/>
        <v>140</v>
      </c>
    </row>
    <row r="73" spans="1:8" x14ac:dyDescent="0.25">
      <c r="A73" s="229">
        <v>3211</v>
      </c>
      <c r="B73" s="230"/>
      <c r="C73" s="231"/>
      <c r="D73" s="22" t="s">
        <v>68</v>
      </c>
      <c r="E73" s="44">
        <v>50</v>
      </c>
      <c r="F73" s="44"/>
      <c r="G73" s="44"/>
      <c r="H73" s="44">
        <v>60</v>
      </c>
    </row>
    <row r="74" spans="1:8" x14ac:dyDescent="0.25">
      <c r="A74" s="229">
        <v>3213</v>
      </c>
      <c r="B74" s="230"/>
      <c r="C74" s="231"/>
      <c r="D74" s="22" t="s">
        <v>69</v>
      </c>
      <c r="E74" s="44">
        <v>10</v>
      </c>
      <c r="F74" s="44"/>
      <c r="G74" s="44"/>
      <c r="H74" s="44">
        <v>40</v>
      </c>
    </row>
    <row r="75" spans="1:8" ht="25.5" x14ac:dyDescent="0.25">
      <c r="A75" s="229">
        <v>3214</v>
      </c>
      <c r="B75" s="230"/>
      <c r="C75" s="231"/>
      <c r="D75" s="22" t="s">
        <v>70</v>
      </c>
      <c r="E75" s="19">
        <v>50</v>
      </c>
      <c r="F75" s="19"/>
      <c r="G75" s="19"/>
      <c r="H75" s="19">
        <v>40</v>
      </c>
    </row>
    <row r="76" spans="1:8" x14ac:dyDescent="0.25">
      <c r="A76" s="226">
        <v>322</v>
      </c>
      <c r="B76" s="227"/>
      <c r="C76" s="228"/>
      <c r="D76" s="21" t="s">
        <v>60</v>
      </c>
      <c r="E76" s="18">
        <f t="shared" ref="E76:H76" si="25">SUM(E77:E79)</f>
        <v>110</v>
      </c>
      <c r="F76" s="18"/>
      <c r="G76" s="18"/>
      <c r="H76" s="18">
        <f t="shared" si="25"/>
        <v>130</v>
      </c>
    </row>
    <row r="77" spans="1:8" ht="25.5" x14ac:dyDescent="0.25">
      <c r="A77" s="229">
        <v>3221</v>
      </c>
      <c r="B77" s="230"/>
      <c r="C77" s="231"/>
      <c r="D77" s="22" t="s">
        <v>112</v>
      </c>
      <c r="E77" s="19">
        <v>50</v>
      </c>
      <c r="F77" s="19"/>
      <c r="G77" s="19"/>
      <c r="H77" s="19">
        <v>60</v>
      </c>
    </row>
    <row r="78" spans="1:8" x14ac:dyDescent="0.25">
      <c r="A78" s="229">
        <v>3222</v>
      </c>
      <c r="B78" s="230"/>
      <c r="C78" s="231"/>
      <c r="D78" s="22" t="s">
        <v>72</v>
      </c>
      <c r="E78" s="19">
        <v>50</v>
      </c>
      <c r="F78" s="19"/>
      <c r="G78" s="19"/>
      <c r="H78" s="19">
        <v>50</v>
      </c>
    </row>
    <row r="79" spans="1:8" x14ac:dyDescent="0.25">
      <c r="A79" s="229">
        <v>3225</v>
      </c>
      <c r="B79" s="230"/>
      <c r="C79" s="231"/>
      <c r="D79" s="22" t="s">
        <v>113</v>
      </c>
      <c r="E79" s="19">
        <v>10</v>
      </c>
      <c r="F79" s="19"/>
      <c r="G79" s="19"/>
      <c r="H79" s="19">
        <v>20</v>
      </c>
    </row>
    <row r="80" spans="1:8" s="20" customFormat="1" x14ac:dyDescent="0.25">
      <c r="A80" s="226">
        <v>323</v>
      </c>
      <c r="B80" s="227"/>
      <c r="C80" s="228"/>
      <c r="D80" s="21" t="s">
        <v>73</v>
      </c>
      <c r="E80" s="18">
        <f t="shared" ref="E80:H80" si="26">E81</f>
        <v>200</v>
      </c>
      <c r="F80" s="18"/>
      <c r="G80" s="18"/>
      <c r="H80" s="18">
        <f t="shared" si="26"/>
        <v>250</v>
      </c>
    </row>
    <row r="81" spans="1:12" x14ac:dyDescent="0.25">
      <c r="A81" s="229">
        <v>3237</v>
      </c>
      <c r="B81" s="230"/>
      <c r="C81" s="231"/>
      <c r="D81" s="22" t="s">
        <v>74</v>
      </c>
      <c r="E81" s="44">
        <v>200</v>
      </c>
      <c r="F81" s="44"/>
      <c r="G81" s="44"/>
      <c r="H81" s="44">
        <v>250</v>
      </c>
    </row>
    <row r="82" spans="1:12" s="20" customFormat="1" ht="25.5" x14ac:dyDescent="0.25">
      <c r="A82" s="226">
        <v>329</v>
      </c>
      <c r="B82" s="227"/>
      <c r="C82" s="228"/>
      <c r="D82" s="21" t="s">
        <v>63</v>
      </c>
      <c r="E82" s="18">
        <f t="shared" ref="E82:H82" si="27">E83</f>
        <v>246</v>
      </c>
      <c r="F82" s="18"/>
      <c r="G82" s="18"/>
      <c r="H82" s="18">
        <f t="shared" si="27"/>
        <v>146</v>
      </c>
    </row>
    <row r="83" spans="1:12" ht="25.5" x14ac:dyDescent="0.25">
      <c r="A83" s="229">
        <v>3299</v>
      </c>
      <c r="B83" s="230"/>
      <c r="C83" s="231"/>
      <c r="D83" s="22" t="s">
        <v>63</v>
      </c>
      <c r="E83" s="44">
        <v>246</v>
      </c>
      <c r="F83" s="44"/>
      <c r="G83" s="44"/>
      <c r="H83" s="44">
        <v>146</v>
      </c>
    </row>
    <row r="84" spans="1:12" s="20" customFormat="1" x14ac:dyDescent="0.25">
      <c r="A84" s="249" t="s">
        <v>128</v>
      </c>
      <c r="B84" s="250"/>
      <c r="C84" s="251"/>
      <c r="D84" s="23" t="s">
        <v>129</v>
      </c>
      <c r="E84" s="42">
        <f>E85+E436</f>
        <v>5000</v>
      </c>
      <c r="F84" s="42">
        <f>H84-E84</f>
        <v>-5000</v>
      </c>
      <c r="G84" s="42"/>
      <c r="H84" s="42">
        <v>0</v>
      </c>
    </row>
    <row r="85" spans="1:12" s="20" customFormat="1" x14ac:dyDescent="0.25">
      <c r="A85" s="235" t="s">
        <v>302</v>
      </c>
      <c r="B85" s="236"/>
      <c r="C85" s="237"/>
      <c r="D85" s="24" t="s">
        <v>110</v>
      </c>
      <c r="E85" s="43">
        <f t="shared" ref="E85:H85" si="28">E86</f>
        <v>4000</v>
      </c>
      <c r="F85" s="43">
        <f>H85-E85</f>
        <v>-4000</v>
      </c>
      <c r="G85" s="43"/>
      <c r="H85" s="43">
        <f t="shared" si="28"/>
        <v>0</v>
      </c>
    </row>
    <row r="86" spans="1:12" s="20" customFormat="1" x14ac:dyDescent="0.25">
      <c r="A86" s="238">
        <v>3</v>
      </c>
      <c r="B86" s="239"/>
      <c r="C86" s="240"/>
      <c r="D86" s="21" t="s">
        <v>14</v>
      </c>
      <c r="E86" s="18">
        <f t="shared" ref="E86:H86" si="29">E87</f>
        <v>4000</v>
      </c>
      <c r="F86" s="18">
        <f>H86-E86</f>
        <v>-4000</v>
      </c>
      <c r="G86" s="18"/>
      <c r="H86" s="18">
        <f t="shared" si="29"/>
        <v>0</v>
      </c>
    </row>
    <row r="87" spans="1:12" s="20" customFormat="1" x14ac:dyDescent="0.25">
      <c r="A87" s="226">
        <v>32</v>
      </c>
      <c r="B87" s="227"/>
      <c r="C87" s="228"/>
      <c r="D87" s="21" t="s">
        <v>25</v>
      </c>
      <c r="E87" s="18">
        <f>E90+E88</f>
        <v>4000</v>
      </c>
      <c r="F87" s="18">
        <f t="shared" ref="F87:F95" si="30">H87-E87</f>
        <v>-4000</v>
      </c>
      <c r="G87" s="18"/>
      <c r="H87" s="18">
        <f t="shared" ref="H87" si="31">H90+H88</f>
        <v>0</v>
      </c>
    </row>
    <row r="88" spans="1:12" s="20" customFormat="1" x14ac:dyDescent="0.25">
      <c r="A88" s="107">
        <v>323</v>
      </c>
      <c r="B88" s="176"/>
      <c r="C88" s="177"/>
      <c r="D88" s="117" t="s">
        <v>73</v>
      </c>
      <c r="E88" s="81">
        <f>E89</f>
        <v>600</v>
      </c>
      <c r="F88" s="18">
        <f t="shared" si="30"/>
        <v>-600</v>
      </c>
      <c r="G88" s="81"/>
      <c r="H88" s="81">
        <f t="shared" ref="H88" si="32">H89</f>
        <v>0</v>
      </c>
    </row>
    <row r="89" spans="1:12" s="20" customFormat="1" x14ac:dyDescent="0.25">
      <c r="A89" s="172">
        <v>3231</v>
      </c>
      <c r="B89" s="108"/>
      <c r="C89" s="109"/>
      <c r="D89" s="118" t="s">
        <v>115</v>
      </c>
      <c r="E89" s="85">
        <v>600</v>
      </c>
      <c r="F89" s="85">
        <f t="shared" si="30"/>
        <v>-600</v>
      </c>
      <c r="G89" s="85"/>
      <c r="H89" s="85">
        <v>0</v>
      </c>
    </row>
    <row r="90" spans="1:12" s="20" customFormat="1" ht="25.5" x14ac:dyDescent="0.25">
      <c r="A90" s="226">
        <v>329</v>
      </c>
      <c r="B90" s="227"/>
      <c r="C90" s="228"/>
      <c r="D90" s="21" t="s">
        <v>63</v>
      </c>
      <c r="E90" s="18">
        <f t="shared" ref="E90:H90" si="33">SUM(E91:E92)</f>
        <v>3400</v>
      </c>
      <c r="F90" s="18">
        <f t="shared" si="30"/>
        <v>-3400</v>
      </c>
      <c r="G90" s="18"/>
      <c r="H90" s="18">
        <f t="shared" si="33"/>
        <v>0</v>
      </c>
    </row>
    <row r="91" spans="1:12" ht="25.5" x14ac:dyDescent="0.25">
      <c r="A91" s="229">
        <v>3291</v>
      </c>
      <c r="B91" s="230"/>
      <c r="C91" s="231"/>
      <c r="D91" s="22" t="s">
        <v>130</v>
      </c>
      <c r="E91" s="44">
        <v>1400</v>
      </c>
      <c r="F91" s="85">
        <f t="shared" si="30"/>
        <v>-1400</v>
      </c>
      <c r="G91" s="44"/>
      <c r="H91" s="44">
        <v>0</v>
      </c>
      <c r="L91" s="20"/>
    </row>
    <row r="92" spans="1:12" ht="25.5" x14ac:dyDescent="0.25">
      <c r="A92" s="229">
        <v>3299</v>
      </c>
      <c r="B92" s="230"/>
      <c r="C92" s="231"/>
      <c r="D92" s="22" t="s">
        <v>63</v>
      </c>
      <c r="E92" s="44">
        <v>2000</v>
      </c>
      <c r="F92" s="85">
        <f t="shared" si="30"/>
        <v>-2000</v>
      </c>
      <c r="G92" s="44"/>
      <c r="H92" s="44">
        <v>0</v>
      </c>
    </row>
    <row r="93" spans="1:12" s="20" customFormat="1" ht="25.5" x14ac:dyDescent="0.25">
      <c r="A93" s="175">
        <v>36</v>
      </c>
      <c r="B93" s="176"/>
      <c r="C93" s="177"/>
      <c r="D93" s="117" t="s">
        <v>322</v>
      </c>
      <c r="E93" s="81">
        <f>E94</f>
        <v>1000</v>
      </c>
      <c r="F93" s="18">
        <f t="shared" si="30"/>
        <v>-1000</v>
      </c>
      <c r="G93" s="81"/>
      <c r="H93" s="81">
        <f t="shared" ref="H93:H94" si="34">H94</f>
        <v>0</v>
      </c>
      <c r="L93"/>
    </row>
    <row r="94" spans="1:12" s="20" customFormat="1" ht="25.5" x14ac:dyDescent="0.25">
      <c r="A94" s="175">
        <v>369</v>
      </c>
      <c r="B94" s="176"/>
      <c r="C94" s="177"/>
      <c r="D94" s="117" t="s">
        <v>323</v>
      </c>
      <c r="E94" s="81">
        <f>E95</f>
        <v>1000</v>
      </c>
      <c r="F94" s="18">
        <f t="shared" si="30"/>
        <v>-1000</v>
      </c>
      <c r="G94" s="81"/>
      <c r="H94" s="81">
        <f t="shared" si="34"/>
        <v>0</v>
      </c>
    </row>
    <row r="95" spans="1:12" s="20" customFormat="1" ht="38.25" x14ac:dyDescent="0.25">
      <c r="A95" s="30">
        <v>3691</v>
      </c>
      <c r="B95" s="31"/>
      <c r="C95" s="32"/>
      <c r="D95" s="22" t="s">
        <v>324</v>
      </c>
      <c r="E95" s="19">
        <v>1000</v>
      </c>
      <c r="F95" s="85">
        <f t="shared" si="30"/>
        <v>-1000</v>
      </c>
      <c r="G95" s="19"/>
      <c r="H95" s="19">
        <v>0</v>
      </c>
    </row>
    <row r="96" spans="1:12" s="20" customFormat="1" x14ac:dyDescent="0.25">
      <c r="A96" s="249" t="s">
        <v>131</v>
      </c>
      <c r="B96" s="250"/>
      <c r="C96" s="251"/>
      <c r="D96" s="23" t="s">
        <v>132</v>
      </c>
      <c r="E96" s="42"/>
      <c r="F96" s="42"/>
      <c r="G96" s="42"/>
      <c r="H96" s="42">
        <f t="shared" ref="H96:H100" si="35">H97</f>
        <v>0</v>
      </c>
    </row>
    <row r="97" spans="1:12" s="20" customFormat="1" x14ac:dyDescent="0.25">
      <c r="A97" s="235" t="s">
        <v>109</v>
      </c>
      <c r="B97" s="236"/>
      <c r="C97" s="237"/>
      <c r="D97" s="24" t="s">
        <v>110</v>
      </c>
      <c r="E97" s="43"/>
      <c r="F97" s="43"/>
      <c r="G97" s="43"/>
      <c r="H97" s="43">
        <f t="shared" si="35"/>
        <v>0</v>
      </c>
    </row>
    <row r="98" spans="1:12" x14ac:dyDescent="0.25">
      <c r="A98" s="238">
        <v>3</v>
      </c>
      <c r="B98" s="239"/>
      <c r="C98" s="240"/>
      <c r="D98" s="21" t="s">
        <v>14</v>
      </c>
      <c r="E98" s="18"/>
      <c r="F98" s="18"/>
      <c r="G98" s="18"/>
      <c r="H98" s="18">
        <f t="shared" si="35"/>
        <v>0</v>
      </c>
      <c r="L98" s="20"/>
    </row>
    <row r="99" spans="1:12" s="20" customFormat="1" x14ac:dyDescent="0.25">
      <c r="A99" s="226">
        <v>32</v>
      </c>
      <c r="B99" s="227"/>
      <c r="C99" s="228"/>
      <c r="D99" s="21" t="s">
        <v>25</v>
      </c>
      <c r="E99" s="18"/>
      <c r="F99" s="18"/>
      <c r="G99" s="18"/>
      <c r="H99" s="18">
        <f t="shared" si="35"/>
        <v>0</v>
      </c>
      <c r="L99"/>
    </row>
    <row r="100" spans="1:12" s="20" customFormat="1" ht="25.5" x14ac:dyDescent="0.25">
      <c r="A100" s="226">
        <v>329</v>
      </c>
      <c r="B100" s="227"/>
      <c r="C100" s="228"/>
      <c r="D100" s="21" t="s">
        <v>63</v>
      </c>
      <c r="E100" s="18"/>
      <c r="F100" s="18"/>
      <c r="G100" s="18"/>
      <c r="H100" s="18">
        <f t="shared" si="35"/>
        <v>0</v>
      </c>
    </row>
    <row r="101" spans="1:12" s="20" customFormat="1" ht="25.5" x14ac:dyDescent="0.25">
      <c r="A101" s="229">
        <v>3299</v>
      </c>
      <c r="B101" s="230"/>
      <c r="C101" s="231"/>
      <c r="D101" s="22" t="s">
        <v>63</v>
      </c>
      <c r="E101" s="44"/>
      <c r="F101" s="44"/>
      <c r="G101" s="44"/>
      <c r="H101" s="44"/>
    </row>
    <row r="102" spans="1:12" s="20" customFormat="1" ht="25.5" x14ac:dyDescent="0.25">
      <c r="A102" s="249" t="s">
        <v>133</v>
      </c>
      <c r="B102" s="250"/>
      <c r="C102" s="251"/>
      <c r="D102" s="23" t="s">
        <v>134</v>
      </c>
      <c r="E102" s="42">
        <f t="shared" ref="E102:H112" si="36">E103</f>
        <v>1100</v>
      </c>
      <c r="F102" s="42"/>
      <c r="G102" s="42"/>
      <c r="H102" s="42">
        <f t="shared" si="36"/>
        <v>1100</v>
      </c>
    </row>
    <row r="103" spans="1:12" s="20" customFormat="1" x14ac:dyDescent="0.25">
      <c r="A103" s="235" t="s">
        <v>302</v>
      </c>
      <c r="B103" s="236"/>
      <c r="C103" s="237"/>
      <c r="D103" s="24" t="s">
        <v>110</v>
      </c>
      <c r="E103" s="43">
        <f t="shared" si="36"/>
        <v>1100</v>
      </c>
      <c r="F103" s="43"/>
      <c r="G103" s="43"/>
      <c r="H103" s="43">
        <f t="shared" si="36"/>
        <v>1100</v>
      </c>
    </row>
    <row r="104" spans="1:12" x14ac:dyDescent="0.25">
      <c r="A104" s="238">
        <v>3</v>
      </c>
      <c r="B104" s="239"/>
      <c r="C104" s="240"/>
      <c r="D104" s="21" t="s">
        <v>14</v>
      </c>
      <c r="E104" s="18">
        <f t="shared" si="36"/>
        <v>1100</v>
      </c>
      <c r="F104" s="18"/>
      <c r="G104" s="18"/>
      <c r="H104" s="18">
        <f t="shared" si="36"/>
        <v>1100</v>
      </c>
      <c r="L104" s="20"/>
    </row>
    <row r="105" spans="1:12" s="20" customFormat="1" x14ac:dyDescent="0.25">
      <c r="A105" s="226">
        <v>32</v>
      </c>
      <c r="B105" s="227"/>
      <c r="C105" s="228"/>
      <c r="D105" s="21" t="s">
        <v>25</v>
      </c>
      <c r="E105" s="18">
        <f t="shared" si="36"/>
        <v>1100</v>
      </c>
      <c r="F105" s="18"/>
      <c r="G105" s="18"/>
      <c r="H105" s="18">
        <f t="shared" si="36"/>
        <v>1100</v>
      </c>
      <c r="L105"/>
    </row>
    <row r="106" spans="1:12" s="20" customFormat="1" ht="25.5" x14ac:dyDescent="0.25">
      <c r="A106" s="226">
        <v>329</v>
      </c>
      <c r="B106" s="227"/>
      <c r="C106" s="228"/>
      <c r="D106" s="21" t="s">
        <v>63</v>
      </c>
      <c r="E106" s="18">
        <f t="shared" si="36"/>
        <v>1100</v>
      </c>
      <c r="F106" s="18"/>
      <c r="G106" s="18"/>
      <c r="H106" s="18">
        <f t="shared" si="36"/>
        <v>1100</v>
      </c>
    </row>
    <row r="107" spans="1:12" s="20" customFormat="1" ht="25.5" x14ac:dyDescent="0.25">
      <c r="A107" s="229">
        <v>3299</v>
      </c>
      <c r="B107" s="230"/>
      <c r="C107" s="231"/>
      <c r="D107" s="22" t="s">
        <v>63</v>
      </c>
      <c r="E107" s="44">
        <v>1100</v>
      </c>
      <c r="F107" s="44"/>
      <c r="G107" s="44"/>
      <c r="H107" s="44">
        <v>1100</v>
      </c>
    </row>
    <row r="108" spans="1:12" s="20" customFormat="1" x14ac:dyDescent="0.25">
      <c r="A108" s="249" t="s">
        <v>194</v>
      </c>
      <c r="B108" s="250"/>
      <c r="C108" s="251"/>
      <c r="D108" s="23" t="s">
        <v>176</v>
      </c>
      <c r="E108" s="42"/>
      <c r="F108" s="42"/>
      <c r="G108" s="42"/>
      <c r="H108" s="42">
        <f t="shared" si="36"/>
        <v>0</v>
      </c>
    </row>
    <row r="109" spans="1:12" s="20" customFormat="1" x14ac:dyDescent="0.25">
      <c r="A109" s="235" t="s">
        <v>109</v>
      </c>
      <c r="B109" s="236"/>
      <c r="C109" s="237"/>
      <c r="D109" s="24" t="s">
        <v>110</v>
      </c>
      <c r="E109" s="43"/>
      <c r="F109" s="43"/>
      <c r="G109" s="43"/>
      <c r="H109" s="43">
        <f t="shared" si="36"/>
        <v>0</v>
      </c>
    </row>
    <row r="110" spans="1:12" x14ac:dyDescent="0.25">
      <c r="A110" s="238">
        <v>3</v>
      </c>
      <c r="B110" s="239"/>
      <c r="C110" s="240"/>
      <c r="D110" s="21" t="s">
        <v>14</v>
      </c>
      <c r="E110" s="18"/>
      <c r="F110" s="18"/>
      <c r="G110" s="18"/>
      <c r="H110" s="18">
        <f t="shared" si="36"/>
        <v>0</v>
      </c>
      <c r="L110" s="20"/>
    </row>
    <row r="111" spans="1:12" s="20" customFormat="1" x14ac:dyDescent="0.25">
      <c r="A111" s="226">
        <v>32</v>
      </c>
      <c r="B111" s="227"/>
      <c r="C111" s="228"/>
      <c r="D111" s="21" t="s">
        <v>25</v>
      </c>
      <c r="E111" s="18"/>
      <c r="F111" s="18"/>
      <c r="G111" s="18"/>
      <c r="H111" s="18">
        <f t="shared" si="36"/>
        <v>0</v>
      </c>
      <c r="L111"/>
    </row>
    <row r="112" spans="1:12" s="20" customFormat="1" ht="25.5" x14ac:dyDescent="0.25">
      <c r="A112" s="226">
        <v>329</v>
      </c>
      <c r="B112" s="227"/>
      <c r="C112" s="228"/>
      <c r="D112" s="21" t="s">
        <v>63</v>
      </c>
      <c r="E112" s="18"/>
      <c r="F112" s="18"/>
      <c r="G112" s="18"/>
      <c r="H112" s="18">
        <f t="shared" si="36"/>
        <v>0</v>
      </c>
    </row>
    <row r="113" spans="1:12" s="20" customFormat="1" ht="25.5" x14ac:dyDescent="0.25">
      <c r="A113" s="229">
        <v>3299</v>
      </c>
      <c r="B113" s="230"/>
      <c r="C113" s="231"/>
      <c r="D113" s="22" t="s">
        <v>63</v>
      </c>
      <c r="E113" s="44"/>
      <c r="F113" s="44"/>
      <c r="G113" s="44"/>
      <c r="H113" s="44"/>
    </row>
    <row r="114" spans="1:12" s="20" customFormat="1" x14ac:dyDescent="0.25">
      <c r="A114" s="249" t="s">
        <v>135</v>
      </c>
      <c r="B114" s="250"/>
      <c r="C114" s="251"/>
      <c r="D114" s="23" t="s">
        <v>136</v>
      </c>
      <c r="E114" s="42">
        <f t="shared" ref="E114:H118" si="37">E115</f>
        <v>531</v>
      </c>
      <c r="F114" s="42"/>
      <c r="G114" s="42"/>
      <c r="H114" s="42">
        <f t="shared" si="37"/>
        <v>531</v>
      </c>
    </row>
    <row r="115" spans="1:12" s="20" customFormat="1" x14ac:dyDescent="0.25">
      <c r="A115" s="235" t="s">
        <v>302</v>
      </c>
      <c r="B115" s="236"/>
      <c r="C115" s="237"/>
      <c r="D115" s="24" t="s">
        <v>110</v>
      </c>
      <c r="E115" s="43">
        <f t="shared" si="37"/>
        <v>531</v>
      </c>
      <c r="F115" s="43"/>
      <c r="G115" s="43"/>
      <c r="H115" s="43">
        <f t="shared" si="37"/>
        <v>531</v>
      </c>
    </row>
    <row r="116" spans="1:12" x14ac:dyDescent="0.25">
      <c r="A116" s="238">
        <v>3</v>
      </c>
      <c r="B116" s="239"/>
      <c r="C116" s="240"/>
      <c r="D116" s="21" t="s">
        <v>14</v>
      </c>
      <c r="E116" s="18">
        <f t="shared" si="37"/>
        <v>531</v>
      </c>
      <c r="F116" s="18"/>
      <c r="G116" s="18"/>
      <c r="H116" s="18">
        <f t="shared" si="37"/>
        <v>531</v>
      </c>
      <c r="L116" s="20"/>
    </row>
    <row r="117" spans="1:12" s="20" customFormat="1" x14ac:dyDescent="0.25">
      <c r="A117" s="226">
        <v>32</v>
      </c>
      <c r="B117" s="227"/>
      <c r="C117" s="228"/>
      <c r="D117" s="21" t="s">
        <v>25</v>
      </c>
      <c r="E117" s="18">
        <f t="shared" si="37"/>
        <v>531</v>
      </c>
      <c r="F117" s="18"/>
      <c r="G117" s="18"/>
      <c r="H117" s="18">
        <f t="shared" si="37"/>
        <v>531</v>
      </c>
      <c r="L117"/>
    </row>
    <row r="118" spans="1:12" s="20" customFormat="1" ht="25.5" x14ac:dyDescent="0.25">
      <c r="A118" s="226">
        <v>323</v>
      </c>
      <c r="B118" s="227"/>
      <c r="C118" s="228"/>
      <c r="D118" s="21" t="s">
        <v>63</v>
      </c>
      <c r="E118" s="18">
        <f>E119</f>
        <v>531</v>
      </c>
      <c r="F118" s="18"/>
      <c r="G118" s="18"/>
      <c r="H118" s="18">
        <f t="shared" si="37"/>
        <v>531</v>
      </c>
    </row>
    <row r="119" spans="1:12" s="20" customFormat="1" x14ac:dyDescent="0.25">
      <c r="A119" s="229">
        <v>3237</v>
      </c>
      <c r="B119" s="230"/>
      <c r="C119" s="231"/>
      <c r="D119" s="22" t="s">
        <v>74</v>
      </c>
      <c r="E119" s="44">
        <v>531</v>
      </c>
      <c r="F119" s="44"/>
      <c r="G119" s="44"/>
      <c r="H119" s="44">
        <v>531</v>
      </c>
    </row>
    <row r="120" spans="1:12" s="20" customFormat="1" x14ac:dyDescent="0.25">
      <c r="A120" s="249" t="s">
        <v>140</v>
      </c>
      <c r="B120" s="250"/>
      <c r="C120" s="251"/>
      <c r="D120" s="23" t="s">
        <v>141</v>
      </c>
      <c r="E120" s="42"/>
      <c r="F120" s="42"/>
      <c r="G120" s="42"/>
      <c r="H120" s="42">
        <f t="shared" ref="H120:H121" si="38">H121</f>
        <v>0</v>
      </c>
    </row>
    <row r="121" spans="1:12" s="20" customFormat="1" x14ac:dyDescent="0.25">
      <c r="A121" s="235" t="s">
        <v>109</v>
      </c>
      <c r="B121" s="236"/>
      <c r="C121" s="237"/>
      <c r="D121" s="24" t="s">
        <v>110</v>
      </c>
      <c r="E121" s="43"/>
      <c r="F121" s="43"/>
      <c r="G121" s="43"/>
      <c r="H121" s="43">
        <f t="shared" si="38"/>
        <v>0</v>
      </c>
    </row>
    <row r="122" spans="1:12" x14ac:dyDescent="0.25">
      <c r="A122" s="238">
        <v>3</v>
      </c>
      <c r="B122" s="239"/>
      <c r="C122" s="240"/>
      <c r="D122" s="21" t="s">
        <v>14</v>
      </c>
      <c r="E122" s="18"/>
      <c r="F122" s="18"/>
      <c r="G122" s="18"/>
      <c r="H122" s="18">
        <f t="shared" ref="H122" si="39">H123+H130</f>
        <v>0</v>
      </c>
      <c r="L122" s="20"/>
    </row>
    <row r="123" spans="1:12" s="20" customFormat="1" x14ac:dyDescent="0.25">
      <c r="A123" s="226">
        <v>31</v>
      </c>
      <c r="B123" s="227"/>
      <c r="C123" s="228"/>
      <c r="D123" s="21" t="s">
        <v>15</v>
      </c>
      <c r="E123" s="18"/>
      <c r="F123" s="18"/>
      <c r="G123" s="18"/>
      <c r="H123" s="18">
        <f t="shared" ref="H123" si="40">H124+H126+H128</f>
        <v>0</v>
      </c>
      <c r="L123"/>
    </row>
    <row r="124" spans="1:12" x14ac:dyDescent="0.25">
      <c r="A124" s="226">
        <v>311</v>
      </c>
      <c r="B124" s="227"/>
      <c r="C124" s="228"/>
      <c r="D124" s="21" t="s">
        <v>137</v>
      </c>
      <c r="E124" s="18"/>
      <c r="F124" s="18"/>
      <c r="G124" s="18"/>
      <c r="H124" s="18">
        <f t="shared" ref="H124" si="41">H125</f>
        <v>0</v>
      </c>
      <c r="L124" s="20"/>
    </row>
    <row r="125" spans="1:12" s="20" customFormat="1" x14ac:dyDescent="0.25">
      <c r="A125" s="229">
        <v>3111</v>
      </c>
      <c r="B125" s="230"/>
      <c r="C125" s="231"/>
      <c r="D125" s="22" t="s">
        <v>54</v>
      </c>
      <c r="E125" s="19"/>
      <c r="F125" s="19"/>
      <c r="G125" s="19"/>
      <c r="H125" s="19"/>
      <c r="L125"/>
    </row>
    <row r="126" spans="1:12" x14ac:dyDescent="0.25">
      <c r="A126" s="226">
        <v>312</v>
      </c>
      <c r="B126" s="227"/>
      <c r="C126" s="228"/>
      <c r="D126" s="21" t="s">
        <v>55</v>
      </c>
      <c r="E126" s="18"/>
      <c r="F126" s="18"/>
      <c r="G126" s="18"/>
      <c r="H126" s="18">
        <f t="shared" ref="H126" si="42">H127</f>
        <v>0</v>
      </c>
      <c r="J126" s="29"/>
      <c r="L126" s="20"/>
    </row>
    <row r="127" spans="1:12" s="20" customFormat="1" x14ac:dyDescent="0.25">
      <c r="A127" s="229">
        <v>3121</v>
      </c>
      <c r="B127" s="230"/>
      <c r="C127" s="231"/>
      <c r="D127" s="22" t="s">
        <v>55</v>
      </c>
      <c r="E127" s="19"/>
      <c r="F127" s="19"/>
      <c r="G127" s="19"/>
      <c r="H127" s="19"/>
      <c r="L127"/>
    </row>
    <row r="128" spans="1:12" s="20" customFormat="1" x14ac:dyDescent="0.25">
      <c r="A128" s="226">
        <v>313</v>
      </c>
      <c r="B128" s="227"/>
      <c r="C128" s="228"/>
      <c r="D128" s="21" t="s">
        <v>56</v>
      </c>
      <c r="E128" s="18"/>
      <c r="F128" s="18"/>
      <c r="G128" s="18"/>
      <c r="H128" s="18">
        <f t="shared" ref="H128" si="43">H129</f>
        <v>0</v>
      </c>
    </row>
    <row r="129" spans="1:12" ht="25.5" x14ac:dyDescent="0.25">
      <c r="A129" s="229">
        <v>3132</v>
      </c>
      <c r="B129" s="230"/>
      <c r="C129" s="231"/>
      <c r="D129" s="22" t="s">
        <v>57</v>
      </c>
      <c r="E129" s="19"/>
      <c r="F129" s="19"/>
      <c r="G129" s="19"/>
      <c r="H129" s="19"/>
      <c r="L129" s="20"/>
    </row>
    <row r="130" spans="1:12" x14ac:dyDescent="0.25">
      <c r="A130" s="226">
        <v>32</v>
      </c>
      <c r="B130" s="227"/>
      <c r="C130" s="228"/>
      <c r="D130" s="21" t="s">
        <v>138</v>
      </c>
      <c r="E130" s="18"/>
      <c r="F130" s="18"/>
      <c r="G130" s="18"/>
      <c r="H130" s="18">
        <f t="shared" ref="H130" si="44">H131</f>
        <v>0</v>
      </c>
    </row>
    <row r="131" spans="1:12" x14ac:dyDescent="0.25">
      <c r="A131" s="226">
        <v>321</v>
      </c>
      <c r="B131" s="227"/>
      <c r="C131" s="228"/>
      <c r="D131" s="21" t="s">
        <v>58</v>
      </c>
      <c r="E131" s="18"/>
      <c r="F131" s="18"/>
      <c r="G131" s="18"/>
      <c r="H131" s="18">
        <f t="shared" ref="H131" si="45">H132+H133</f>
        <v>0</v>
      </c>
    </row>
    <row r="132" spans="1:12" x14ac:dyDescent="0.25">
      <c r="A132" s="229">
        <v>3211</v>
      </c>
      <c r="B132" s="230"/>
      <c r="C132" s="231"/>
      <c r="D132" s="22" t="s">
        <v>68</v>
      </c>
      <c r="E132" s="19"/>
      <c r="F132" s="19"/>
      <c r="G132" s="19"/>
      <c r="H132" s="19"/>
    </row>
    <row r="133" spans="1:12" ht="25.5" x14ac:dyDescent="0.25">
      <c r="A133" s="229">
        <v>3212</v>
      </c>
      <c r="B133" s="230"/>
      <c r="C133" s="231"/>
      <c r="D133" s="22" t="s">
        <v>139</v>
      </c>
      <c r="E133" s="19"/>
      <c r="F133" s="19"/>
      <c r="G133" s="19"/>
      <c r="H133" s="19"/>
    </row>
    <row r="134" spans="1:12" x14ac:dyDescent="0.25">
      <c r="A134" s="249" t="s">
        <v>227</v>
      </c>
      <c r="B134" s="250"/>
      <c r="C134" s="251"/>
      <c r="D134" s="23" t="s">
        <v>226</v>
      </c>
      <c r="E134" s="42"/>
      <c r="F134" s="42"/>
      <c r="G134" s="42"/>
      <c r="H134" s="42">
        <f t="shared" ref="H134:H135" si="46">H135</f>
        <v>0</v>
      </c>
    </row>
    <row r="135" spans="1:12" x14ac:dyDescent="0.25">
      <c r="A135" s="235" t="s">
        <v>302</v>
      </c>
      <c r="B135" s="236"/>
      <c r="C135" s="237"/>
      <c r="D135" s="24" t="s">
        <v>110</v>
      </c>
      <c r="E135" s="43"/>
      <c r="F135" s="43"/>
      <c r="G135" s="43"/>
      <c r="H135" s="43">
        <f t="shared" si="46"/>
        <v>0</v>
      </c>
    </row>
    <row r="136" spans="1:12" x14ac:dyDescent="0.25">
      <c r="A136" s="238">
        <v>3</v>
      </c>
      <c r="B136" s="239"/>
      <c r="C136" s="240"/>
      <c r="D136" s="21" t="s">
        <v>14</v>
      </c>
      <c r="E136" s="18"/>
      <c r="F136" s="18"/>
      <c r="G136" s="18"/>
      <c r="H136" s="18"/>
    </row>
    <row r="137" spans="1:12" x14ac:dyDescent="0.25">
      <c r="A137" s="226">
        <v>31</v>
      </c>
      <c r="B137" s="227"/>
      <c r="C137" s="228"/>
      <c r="D137" s="21" t="s">
        <v>15</v>
      </c>
      <c r="E137" s="18"/>
      <c r="F137" s="18"/>
      <c r="G137" s="18"/>
      <c r="H137" s="18"/>
    </row>
    <row r="138" spans="1:12" x14ac:dyDescent="0.25">
      <c r="A138" s="226">
        <v>311</v>
      </c>
      <c r="B138" s="227"/>
      <c r="C138" s="228"/>
      <c r="D138" s="21" t="s">
        <v>137</v>
      </c>
      <c r="E138" s="18"/>
      <c r="F138" s="18"/>
      <c r="G138" s="18"/>
      <c r="H138" s="18"/>
    </row>
    <row r="139" spans="1:12" x14ac:dyDescent="0.25">
      <c r="A139" s="229">
        <v>3111</v>
      </c>
      <c r="B139" s="230"/>
      <c r="C139" s="231"/>
      <c r="D139" s="22" t="s">
        <v>54</v>
      </c>
      <c r="E139" s="19"/>
      <c r="F139" s="19"/>
      <c r="G139" s="19"/>
      <c r="H139" s="19"/>
    </row>
    <row r="140" spans="1:12" x14ac:dyDescent="0.25">
      <c r="A140" s="226">
        <v>312</v>
      </c>
      <c r="B140" s="227"/>
      <c r="C140" s="228"/>
      <c r="D140" s="21" t="s">
        <v>55</v>
      </c>
      <c r="E140" s="18"/>
      <c r="F140" s="18"/>
      <c r="G140" s="18"/>
      <c r="H140" s="18"/>
    </row>
    <row r="141" spans="1:12" x14ac:dyDescent="0.25">
      <c r="A141" s="229">
        <v>3121</v>
      </c>
      <c r="B141" s="230"/>
      <c r="C141" s="231"/>
      <c r="D141" s="22" t="s">
        <v>55</v>
      </c>
      <c r="E141" s="19"/>
      <c r="F141" s="19"/>
      <c r="G141" s="19"/>
      <c r="H141" s="19"/>
    </row>
    <row r="142" spans="1:12" x14ac:dyDescent="0.25">
      <c r="A142" s="226">
        <v>313</v>
      </c>
      <c r="B142" s="227"/>
      <c r="C142" s="228"/>
      <c r="D142" s="21" t="s">
        <v>56</v>
      </c>
      <c r="E142" s="18"/>
      <c r="F142" s="18"/>
      <c r="G142" s="18"/>
      <c r="H142" s="18"/>
    </row>
    <row r="143" spans="1:12" ht="25.5" x14ac:dyDescent="0.25">
      <c r="A143" s="229">
        <v>3132</v>
      </c>
      <c r="B143" s="230"/>
      <c r="C143" s="231"/>
      <c r="D143" s="22" t="s">
        <v>57</v>
      </c>
      <c r="E143" s="19"/>
      <c r="F143" s="19"/>
      <c r="G143" s="19"/>
      <c r="H143" s="19"/>
    </row>
    <row r="144" spans="1:12" x14ac:dyDescent="0.25">
      <c r="A144" s="226">
        <v>32</v>
      </c>
      <c r="B144" s="227"/>
      <c r="C144" s="228"/>
      <c r="D144" s="21" t="s">
        <v>138</v>
      </c>
      <c r="E144" s="18"/>
      <c r="F144" s="18"/>
      <c r="G144" s="18"/>
      <c r="H144" s="18"/>
    </row>
    <row r="145" spans="1:8" x14ac:dyDescent="0.25">
      <c r="A145" s="226">
        <v>321</v>
      </c>
      <c r="B145" s="227"/>
      <c r="C145" s="228"/>
      <c r="D145" s="21" t="s">
        <v>58</v>
      </c>
      <c r="E145" s="18"/>
      <c r="F145" s="18"/>
      <c r="G145" s="18"/>
      <c r="H145" s="18"/>
    </row>
    <row r="146" spans="1:8" x14ac:dyDescent="0.25">
      <c r="A146" s="229">
        <v>3211</v>
      </c>
      <c r="B146" s="230"/>
      <c r="C146" s="231"/>
      <c r="D146" s="22" t="s">
        <v>68</v>
      </c>
      <c r="E146" s="19"/>
      <c r="F146" s="19"/>
      <c r="G146" s="19"/>
      <c r="H146" s="19"/>
    </row>
    <row r="147" spans="1:8" ht="25.5" x14ac:dyDescent="0.25">
      <c r="A147" s="229">
        <v>3212</v>
      </c>
      <c r="B147" s="230"/>
      <c r="C147" s="231"/>
      <c r="D147" s="22" t="s">
        <v>139</v>
      </c>
      <c r="E147" s="19"/>
      <c r="F147" s="19"/>
      <c r="G147" s="19"/>
      <c r="H147" s="19"/>
    </row>
    <row r="148" spans="1:8" x14ac:dyDescent="0.25">
      <c r="A148" s="229">
        <v>3213</v>
      </c>
      <c r="B148" s="230"/>
      <c r="C148" s="231"/>
      <c r="D148" s="22" t="s">
        <v>69</v>
      </c>
      <c r="E148" s="19"/>
      <c r="F148" s="19"/>
      <c r="G148" s="19"/>
      <c r="H148" s="19"/>
    </row>
    <row r="149" spans="1:8" x14ac:dyDescent="0.25">
      <c r="A149" s="249" t="s">
        <v>331</v>
      </c>
      <c r="B149" s="250"/>
      <c r="C149" s="251"/>
      <c r="D149" s="23" t="s">
        <v>271</v>
      </c>
      <c r="E149" s="42">
        <f t="shared" ref="E149:H150" si="47">E150</f>
        <v>212505</v>
      </c>
      <c r="F149" s="42">
        <f>H149-E149</f>
        <v>19800</v>
      </c>
      <c r="G149" s="42"/>
      <c r="H149" s="42">
        <f t="shared" si="47"/>
        <v>232305</v>
      </c>
    </row>
    <row r="150" spans="1:8" ht="15" customHeight="1" x14ac:dyDescent="0.25">
      <c r="A150" s="235" t="s">
        <v>302</v>
      </c>
      <c r="B150" s="236"/>
      <c r="C150" s="237"/>
      <c r="D150" s="24" t="s">
        <v>110</v>
      </c>
      <c r="E150" s="43">
        <f t="shared" si="47"/>
        <v>212505</v>
      </c>
      <c r="F150" s="43">
        <f>H150-E150</f>
        <v>19800</v>
      </c>
      <c r="G150" s="43"/>
      <c r="H150" s="43">
        <f t="shared" si="47"/>
        <v>232305</v>
      </c>
    </row>
    <row r="151" spans="1:8" ht="15" customHeight="1" x14ac:dyDescent="0.25">
      <c r="A151" s="238">
        <v>3</v>
      </c>
      <c r="B151" s="239"/>
      <c r="C151" s="240"/>
      <c r="D151" s="21" t="s">
        <v>14</v>
      </c>
      <c r="E151" s="18">
        <f t="shared" ref="E151" si="48">E152+E159</f>
        <v>212505</v>
      </c>
      <c r="F151" s="18">
        <f>H151-E151</f>
        <v>19800</v>
      </c>
      <c r="G151" s="18"/>
      <c r="H151" s="18">
        <f t="shared" ref="H151" si="49">H152+H159</f>
        <v>232305</v>
      </c>
    </row>
    <row r="152" spans="1:8" x14ac:dyDescent="0.25">
      <c r="A152" s="226">
        <v>31</v>
      </c>
      <c r="B152" s="227"/>
      <c r="C152" s="228"/>
      <c r="D152" s="21" t="s">
        <v>15</v>
      </c>
      <c r="E152" s="18">
        <f t="shared" ref="E152" si="50">E153+E155+E157</f>
        <v>204200</v>
      </c>
      <c r="F152" s="18">
        <f t="shared" ref="F152:F165" si="51">H152-E152</f>
        <v>19800</v>
      </c>
      <c r="G152" s="18"/>
      <c r="H152" s="18">
        <f t="shared" ref="H152" si="52">H153+H155+H157</f>
        <v>224000</v>
      </c>
    </row>
    <row r="153" spans="1:8" x14ac:dyDescent="0.25">
      <c r="A153" s="226">
        <v>311</v>
      </c>
      <c r="B153" s="227"/>
      <c r="C153" s="228"/>
      <c r="D153" s="21" t="s">
        <v>137</v>
      </c>
      <c r="E153" s="18">
        <f t="shared" ref="E153:H153" si="53">E154</f>
        <v>156000</v>
      </c>
      <c r="F153" s="18">
        <f t="shared" si="51"/>
        <v>24000</v>
      </c>
      <c r="G153" s="18"/>
      <c r="H153" s="18">
        <f t="shared" si="53"/>
        <v>180000</v>
      </c>
    </row>
    <row r="154" spans="1:8" x14ac:dyDescent="0.25">
      <c r="A154" s="229">
        <v>3111</v>
      </c>
      <c r="B154" s="230"/>
      <c r="C154" s="231"/>
      <c r="D154" s="22" t="s">
        <v>54</v>
      </c>
      <c r="E154" s="19">
        <v>156000</v>
      </c>
      <c r="F154" s="85">
        <f t="shared" si="51"/>
        <v>24000</v>
      </c>
      <c r="G154" s="19"/>
      <c r="H154" s="19">
        <v>180000</v>
      </c>
    </row>
    <row r="155" spans="1:8" x14ac:dyDescent="0.25">
      <c r="A155" s="226">
        <v>312</v>
      </c>
      <c r="B155" s="227"/>
      <c r="C155" s="228"/>
      <c r="D155" s="21" t="s">
        <v>55</v>
      </c>
      <c r="E155" s="18">
        <f t="shared" ref="E155:H155" si="54">E156</f>
        <v>11000</v>
      </c>
      <c r="F155" s="18">
        <f t="shared" si="51"/>
        <v>1000</v>
      </c>
      <c r="G155" s="18"/>
      <c r="H155" s="18">
        <f t="shared" si="54"/>
        <v>12000</v>
      </c>
    </row>
    <row r="156" spans="1:8" x14ac:dyDescent="0.25">
      <c r="A156" s="229">
        <v>3121</v>
      </c>
      <c r="B156" s="230"/>
      <c r="C156" s="231"/>
      <c r="D156" s="22" t="s">
        <v>55</v>
      </c>
      <c r="E156" s="19">
        <v>11000</v>
      </c>
      <c r="F156" s="85">
        <f t="shared" si="51"/>
        <v>1000</v>
      </c>
      <c r="G156" s="19"/>
      <c r="H156" s="19">
        <v>12000</v>
      </c>
    </row>
    <row r="157" spans="1:8" x14ac:dyDescent="0.25">
      <c r="A157" s="226">
        <v>313</v>
      </c>
      <c r="B157" s="227"/>
      <c r="C157" s="228"/>
      <c r="D157" s="21" t="s">
        <v>56</v>
      </c>
      <c r="E157" s="18">
        <f t="shared" ref="E157:H157" si="55">E158</f>
        <v>37200</v>
      </c>
      <c r="F157" s="18">
        <f t="shared" si="51"/>
        <v>-5200</v>
      </c>
      <c r="G157" s="18"/>
      <c r="H157" s="18">
        <f t="shared" si="55"/>
        <v>32000</v>
      </c>
    </row>
    <row r="158" spans="1:8" ht="25.5" x14ac:dyDescent="0.25">
      <c r="A158" s="229">
        <v>3132</v>
      </c>
      <c r="B158" s="230"/>
      <c r="C158" s="231"/>
      <c r="D158" s="22" t="s">
        <v>57</v>
      </c>
      <c r="E158" s="19">
        <v>37200</v>
      </c>
      <c r="F158" s="85">
        <f t="shared" si="51"/>
        <v>-5200</v>
      </c>
      <c r="G158" s="19"/>
      <c r="H158" s="19">
        <v>32000</v>
      </c>
    </row>
    <row r="159" spans="1:8" x14ac:dyDescent="0.25">
      <c r="A159" s="226">
        <v>32</v>
      </c>
      <c r="B159" s="227"/>
      <c r="C159" s="228"/>
      <c r="D159" s="21" t="s">
        <v>138</v>
      </c>
      <c r="E159" s="18">
        <f t="shared" ref="E159:H159" si="56">E160</f>
        <v>8305</v>
      </c>
      <c r="F159" s="81">
        <f t="shared" si="51"/>
        <v>0</v>
      </c>
      <c r="G159" s="18"/>
      <c r="H159" s="18">
        <f t="shared" si="56"/>
        <v>8305</v>
      </c>
    </row>
    <row r="160" spans="1:8" x14ac:dyDescent="0.25">
      <c r="A160" s="226">
        <v>321</v>
      </c>
      <c r="B160" s="227"/>
      <c r="C160" s="228"/>
      <c r="D160" s="21" t="s">
        <v>58</v>
      </c>
      <c r="E160" s="18">
        <f>E161+E162+E164++E165+E163</f>
        <v>8305</v>
      </c>
      <c r="F160" s="81">
        <f t="shared" si="51"/>
        <v>0</v>
      </c>
      <c r="G160" s="18"/>
      <c r="H160" s="18">
        <f t="shared" ref="H160" si="57">H161+H162+H164++H165+H163</f>
        <v>8305</v>
      </c>
    </row>
    <row r="161" spans="1:8" x14ac:dyDescent="0.25">
      <c r="A161" s="229">
        <v>3211</v>
      </c>
      <c r="B161" s="230"/>
      <c r="C161" s="231"/>
      <c r="D161" s="22" t="s">
        <v>68</v>
      </c>
      <c r="E161" s="19">
        <v>1110</v>
      </c>
      <c r="F161" s="85">
        <f t="shared" si="51"/>
        <v>0</v>
      </c>
      <c r="G161" s="19"/>
      <c r="H161" s="19">
        <v>1110</v>
      </c>
    </row>
    <row r="162" spans="1:8" ht="25.5" x14ac:dyDescent="0.25">
      <c r="A162" s="229">
        <v>3212</v>
      </c>
      <c r="B162" s="230"/>
      <c r="C162" s="231"/>
      <c r="D162" s="22" t="s">
        <v>139</v>
      </c>
      <c r="E162" s="19">
        <v>5000</v>
      </c>
      <c r="F162" s="85">
        <f t="shared" si="51"/>
        <v>0</v>
      </c>
      <c r="G162" s="19"/>
      <c r="H162" s="19">
        <v>5000</v>
      </c>
    </row>
    <row r="163" spans="1:8" ht="15" customHeight="1" x14ac:dyDescent="0.25">
      <c r="A163" s="229">
        <v>3213</v>
      </c>
      <c r="B163" s="230"/>
      <c r="C163" s="231"/>
      <c r="D163" s="22" t="s">
        <v>69</v>
      </c>
      <c r="E163" s="19">
        <v>200</v>
      </c>
      <c r="F163" s="85">
        <f t="shared" si="51"/>
        <v>0</v>
      </c>
      <c r="G163" s="19"/>
      <c r="H163" s="19">
        <v>200</v>
      </c>
    </row>
    <row r="164" spans="1:8" ht="15" customHeight="1" x14ac:dyDescent="0.25">
      <c r="A164" s="30">
        <v>3236</v>
      </c>
      <c r="B164" s="31"/>
      <c r="C164" s="32"/>
      <c r="D164" s="22" t="s">
        <v>89</v>
      </c>
      <c r="E164" s="19">
        <v>1870</v>
      </c>
      <c r="F164" s="85">
        <f t="shared" si="51"/>
        <v>0</v>
      </c>
      <c r="G164" s="19"/>
      <c r="H164" s="19">
        <v>1870</v>
      </c>
    </row>
    <row r="165" spans="1:8" x14ac:dyDescent="0.25">
      <c r="A165" s="30">
        <v>3237</v>
      </c>
      <c r="B165" s="31"/>
      <c r="C165" s="32"/>
      <c r="D165" s="22" t="s">
        <v>74</v>
      </c>
      <c r="E165" s="19">
        <v>125</v>
      </c>
      <c r="F165" s="85">
        <f t="shared" si="51"/>
        <v>0</v>
      </c>
      <c r="G165" s="19"/>
      <c r="H165" s="19">
        <v>125</v>
      </c>
    </row>
    <row r="166" spans="1:8" x14ac:dyDescent="0.25">
      <c r="A166" s="272" t="s">
        <v>342</v>
      </c>
      <c r="B166" s="273"/>
      <c r="C166" s="274"/>
      <c r="D166" s="23" t="s">
        <v>298</v>
      </c>
      <c r="E166" s="42">
        <f t="shared" ref="E166:H167" si="58">E167</f>
        <v>0</v>
      </c>
      <c r="F166" s="42"/>
      <c r="G166" s="42"/>
      <c r="H166" s="42">
        <f t="shared" si="58"/>
        <v>0</v>
      </c>
    </row>
    <row r="167" spans="1:8" x14ac:dyDescent="0.25">
      <c r="A167" s="235" t="s">
        <v>302</v>
      </c>
      <c r="B167" s="236"/>
      <c r="C167" s="237"/>
      <c r="D167" s="24" t="s">
        <v>110</v>
      </c>
      <c r="E167" s="43">
        <f t="shared" si="58"/>
        <v>0</v>
      </c>
      <c r="F167" s="43"/>
      <c r="G167" s="43"/>
      <c r="H167" s="43">
        <f t="shared" si="58"/>
        <v>0</v>
      </c>
    </row>
    <row r="168" spans="1:8" x14ac:dyDescent="0.25">
      <c r="A168" s="238">
        <v>3</v>
      </c>
      <c r="B168" s="239"/>
      <c r="C168" s="240"/>
      <c r="D168" s="21" t="s">
        <v>14</v>
      </c>
      <c r="E168" s="18">
        <f t="shared" ref="E168:H168" si="59">E169+E176</f>
        <v>0</v>
      </c>
      <c r="F168" s="18"/>
      <c r="G168" s="18"/>
      <c r="H168" s="18">
        <f t="shared" si="59"/>
        <v>0</v>
      </c>
    </row>
    <row r="169" spans="1:8" x14ac:dyDescent="0.25">
      <c r="A169" s="226">
        <v>31</v>
      </c>
      <c r="B169" s="227"/>
      <c r="C169" s="228"/>
      <c r="D169" s="21" t="s">
        <v>15</v>
      </c>
      <c r="E169" s="18">
        <f t="shared" ref="E169" si="60">E170+E172+E174</f>
        <v>0</v>
      </c>
      <c r="F169" s="18"/>
      <c r="G169" s="18"/>
      <c r="H169" s="18">
        <f t="shared" ref="H169" si="61">H170+H172+H174</f>
        <v>0</v>
      </c>
    </row>
    <row r="170" spans="1:8" x14ac:dyDescent="0.25">
      <c r="A170" s="226">
        <v>311</v>
      </c>
      <c r="B170" s="227"/>
      <c r="C170" s="228"/>
      <c r="D170" s="21" t="s">
        <v>137</v>
      </c>
      <c r="E170" s="18">
        <f t="shared" ref="E170:H170" si="62">E171</f>
        <v>0</v>
      </c>
      <c r="F170" s="18"/>
      <c r="G170" s="18"/>
      <c r="H170" s="18">
        <f t="shared" si="62"/>
        <v>0</v>
      </c>
    </row>
    <row r="171" spans="1:8" x14ac:dyDescent="0.25">
      <c r="A171" s="229">
        <v>3111</v>
      </c>
      <c r="B171" s="230"/>
      <c r="C171" s="231"/>
      <c r="D171" s="22" t="s">
        <v>54</v>
      </c>
      <c r="E171" s="19">
        <v>0</v>
      </c>
      <c r="F171" s="19"/>
      <c r="G171" s="19"/>
      <c r="H171" s="19">
        <v>0</v>
      </c>
    </row>
    <row r="172" spans="1:8" x14ac:dyDescent="0.25">
      <c r="A172" s="226">
        <v>312</v>
      </c>
      <c r="B172" s="227"/>
      <c r="C172" s="228"/>
      <c r="D172" s="21" t="s">
        <v>55</v>
      </c>
      <c r="E172" s="18">
        <f t="shared" ref="E172:H172" si="63">E173</f>
        <v>0</v>
      </c>
      <c r="F172" s="18"/>
      <c r="G172" s="18"/>
      <c r="H172" s="18">
        <f t="shared" si="63"/>
        <v>0</v>
      </c>
    </row>
    <row r="173" spans="1:8" x14ac:dyDescent="0.25">
      <c r="A173" s="229">
        <v>3121</v>
      </c>
      <c r="B173" s="230"/>
      <c r="C173" s="231"/>
      <c r="D173" s="22" t="s">
        <v>55</v>
      </c>
      <c r="E173" s="19">
        <v>0</v>
      </c>
      <c r="F173" s="19"/>
      <c r="G173" s="19"/>
      <c r="H173" s="19">
        <v>0</v>
      </c>
    </row>
    <row r="174" spans="1:8" x14ac:dyDescent="0.25">
      <c r="A174" s="226">
        <v>313</v>
      </c>
      <c r="B174" s="227"/>
      <c r="C174" s="228"/>
      <c r="D174" s="21" t="s">
        <v>56</v>
      </c>
      <c r="E174" s="18">
        <f t="shared" ref="E174:H174" si="64">E175</f>
        <v>0</v>
      </c>
      <c r="F174" s="18"/>
      <c r="G174" s="18"/>
      <c r="H174" s="18">
        <f t="shared" si="64"/>
        <v>0</v>
      </c>
    </row>
    <row r="175" spans="1:8" ht="25.5" x14ac:dyDescent="0.25">
      <c r="A175" s="229">
        <v>3132</v>
      </c>
      <c r="B175" s="230"/>
      <c r="C175" s="231"/>
      <c r="D175" s="22" t="s">
        <v>57</v>
      </c>
      <c r="E175" s="19">
        <v>0</v>
      </c>
      <c r="F175" s="19"/>
      <c r="G175" s="19"/>
      <c r="H175" s="19">
        <v>0</v>
      </c>
    </row>
    <row r="176" spans="1:8" x14ac:dyDescent="0.25">
      <c r="A176" s="226">
        <v>32</v>
      </c>
      <c r="B176" s="227"/>
      <c r="C176" s="228"/>
      <c r="D176" s="21" t="s">
        <v>138</v>
      </c>
      <c r="E176" s="18">
        <f t="shared" ref="E176:H176" si="65">E177</f>
        <v>0</v>
      </c>
      <c r="F176" s="18"/>
      <c r="G176" s="18"/>
      <c r="H176" s="18">
        <f t="shared" si="65"/>
        <v>0</v>
      </c>
    </row>
    <row r="177" spans="1:15" x14ac:dyDescent="0.25">
      <c r="A177" s="226">
        <v>321</v>
      </c>
      <c r="B177" s="227"/>
      <c r="C177" s="228"/>
      <c r="D177" s="21" t="s">
        <v>58</v>
      </c>
      <c r="E177" s="18">
        <f>E178+E179+E180+E181</f>
        <v>0</v>
      </c>
      <c r="F177" s="18"/>
      <c r="G177" s="18"/>
      <c r="H177" s="18">
        <f t="shared" ref="H177" si="66">H178+H179+H180+H181</f>
        <v>0</v>
      </c>
    </row>
    <row r="178" spans="1:15" x14ac:dyDescent="0.25">
      <c r="A178" s="229">
        <v>3211</v>
      </c>
      <c r="B178" s="230"/>
      <c r="C178" s="231"/>
      <c r="D178" s="22" t="s">
        <v>68</v>
      </c>
      <c r="E178" s="19">
        <v>0</v>
      </c>
      <c r="F178" s="19"/>
      <c r="G178" s="19"/>
      <c r="H178" s="19">
        <v>0</v>
      </c>
    </row>
    <row r="179" spans="1:15" ht="25.5" x14ac:dyDescent="0.25">
      <c r="A179" s="229">
        <v>3212</v>
      </c>
      <c r="B179" s="230"/>
      <c r="C179" s="231"/>
      <c r="D179" s="22" t="s">
        <v>139</v>
      </c>
      <c r="E179" s="19">
        <v>0</v>
      </c>
      <c r="F179" s="19"/>
      <c r="G179" s="19"/>
      <c r="H179" s="19">
        <v>0</v>
      </c>
    </row>
    <row r="180" spans="1:15" s="20" customFormat="1" ht="25.5" customHeight="1" x14ac:dyDescent="0.25">
      <c r="A180" s="229">
        <v>3213</v>
      </c>
      <c r="B180" s="230"/>
      <c r="C180" s="231"/>
      <c r="D180" s="22" t="s">
        <v>69</v>
      </c>
      <c r="E180" s="19">
        <v>0</v>
      </c>
      <c r="F180" s="19"/>
      <c r="G180" s="19"/>
      <c r="H180" s="19">
        <v>0</v>
      </c>
      <c r="L180"/>
      <c r="M180"/>
      <c r="O180"/>
    </row>
    <row r="181" spans="1:15" s="20" customFormat="1" x14ac:dyDescent="0.25">
      <c r="A181" s="30">
        <v>3236</v>
      </c>
      <c r="B181" s="31"/>
      <c r="C181" s="32"/>
      <c r="D181" s="22" t="s">
        <v>89</v>
      </c>
      <c r="E181" s="19">
        <v>0</v>
      </c>
      <c r="F181" s="19"/>
      <c r="G181" s="19"/>
      <c r="H181" s="19">
        <v>0</v>
      </c>
    </row>
    <row r="182" spans="1:15" s="20" customFormat="1" x14ac:dyDescent="0.25">
      <c r="A182" s="30">
        <v>3237</v>
      </c>
      <c r="B182" s="31"/>
      <c r="C182" s="32"/>
      <c r="D182" s="22" t="s">
        <v>74</v>
      </c>
      <c r="E182" s="19"/>
      <c r="F182" s="19"/>
      <c r="G182" s="19"/>
      <c r="H182" s="19"/>
    </row>
    <row r="183" spans="1:15" s="20" customFormat="1" ht="25.5" x14ac:dyDescent="0.25">
      <c r="A183" s="241" t="s">
        <v>142</v>
      </c>
      <c r="B183" s="242"/>
      <c r="C183" s="243"/>
      <c r="D183" s="25" t="s">
        <v>143</v>
      </c>
      <c r="E183" s="41">
        <f t="shared" ref="E183:H188" si="67">E184</f>
        <v>2475</v>
      </c>
      <c r="F183" s="41">
        <f>H183-E183</f>
        <v>24025</v>
      </c>
      <c r="G183" s="41"/>
      <c r="H183" s="41">
        <f t="shared" si="67"/>
        <v>26500</v>
      </c>
    </row>
    <row r="184" spans="1:15" s="20" customFormat="1" ht="25.5" x14ac:dyDescent="0.25">
      <c r="A184" s="249" t="s">
        <v>108</v>
      </c>
      <c r="B184" s="250"/>
      <c r="C184" s="251"/>
      <c r="D184" s="23" t="s">
        <v>329</v>
      </c>
      <c r="E184" s="42">
        <f t="shared" si="67"/>
        <v>2475</v>
      </c>
      <c r="F184" s="42">
        <f>H184-E184</f>
        <v>24025</v>
      </c>
      <c r="G184" s="42"/>
      <c r="H184" s="42">
        <f t="shared" si="67"/>
        <v>26500</v>
      </c>
    </row>
    <row r="185" spans="1:15" s="20" customFormat="1" x14ac:dyDescent="0.25">
      <c r="A185" s="235" t="s">
        <v>303</v>
      </c>
      <c r="B185" s="236"/>
      <c r="C185" s="237"/>
      <c r="D185" s="24" t="s">
        <v>110</v>
      </c>
      <c r="E185" s="43">
        <f t="shared" si="67"/>
        <v>2475</v>
      </c>
      <c r="F185" s="43">
        <f>H185-E185</f>
        <v>24025</v>
      </c>
      <c r="G185" s="43"/>
      <c r="H185" s="43">
        <f t="shared" si="67"/>
        <v>26500</v>
      </c>
    </row>
    <row r="186" spans="1:15" x14ac:dyDescent="0.25">
      <c r="A186" s="238">
        <v>3</v>
      </c>
      <c r="B186" s="239"/>
      <c r="C186" s="240"/>
      <c r="D186" s="21" t="s">
        <v>14</v>
      </c>
      <c r="E186" s="18">
        <f t="shared" si="67"/>
        <v>2475</v>
      </c>
      <c r="F186" s="18">
        <f>H186-E186</f>
        <v>24025</v>
      </c>
      <c r="G186" s="18"/>
      <c r="H186" s="18">
        <f t="shared" si="67"/>
        <v>26500</v>
      </c>
      <c r="L186" s="20"/>
      <c r="M186" s="20"/>
      <c r="O186" s="20"/>
    </row>
    <row r="187" spans="1:15" s="20" customFormat="1" x14ac:dyDescent="0.25">
      <c r="A187" s="226">
        <v>32</v>
      </c>
      <c r="B187" s="227"/>
      <c r="C187" s="228"/>
      <c r="D187" s="21" t="s">
        <v>25</v>
      </c>
      <c r="E187" s="18">
        <f t="shared" si="67"/>
        <v>2475</v>
      </c>
      <c r="F187" s="18">
        <f t="shared" ref="F187:F189" si="68">H187-E187</f>
        <v>24025</v>
      </c>
      <c r="G187" s="18"/>
      <c r="H187" s="18">
        <f t="shared" si="67"/>
        <v>26500</v>
      </c>
      <c r="L187"/>
      <c r="M187"/>
      <c r="O187"/>
    </row>
    <row r="188" spans="1:15" s="20" customFormat="1" x14ac:dyDescent="0.25">
      <c r="A188" s="226">
        <v>323</v>
      </c>
      <c r="B188" s="227"/>
      <c r="C188" s="228"/>
      <c r="D188" s="21" t="s">
        <v>73</v>
      </c>
      <c r="E188" s="18">
        <f t="shared" si="67"/>
        <v>2475</v>
      </c>
      <c r="F188" s="18">
        <f t="shared" si="68"/>
        <v>24025</v>
      </c>
      <c r="G188" s="18"/>
      <c r="H188" s="18">
        <f t="shared" si="67"/>
        <v>26500</v>
      </c>
    </row>
    <row r="189" spans="1:15" s="20" customFormat="1" ht="25.5" x14ac:dyDescent="0.25">
      <c r="A189" s="229">
        <v>3232</v>
      </c>
      <c r="B189" s="230"/>
      <c r="C189" s="231"/>
      <c r="D189" s="22" t="s">
        <v>121</v>
      </c>
      <c r="E189" s="19">
        <v>2475</v>
      </c>
      <c r="F189" s="85">
        <f t="shared" si="68"/>
        <v>24025</v>
      </c>
      <c r="G189" s="19"/>
      <c r="H189" s="19">
        <v>26500</v>
      </c>
    </row>
    <row r="190" spans="1:15" s="20" customFormat="1" ht="25.5" x14ac:dyDescent="0.25">
      <c r="A190" s="241" t="s">
        <v>106</v>
      </c>
      <c r="B190" s="242"/>
      <c r="C190" s="243"/>
      <c r="D190" s="25" t="s">
        <v>144</v>
      </c>
      <c r="E190" s="41">
        <f t="shared" ref="E190:H195" si="69">E191</f>
        <v>7300</v>
      </c>
      <c r="F190" s="41">
        <f>H190-E190</f>
        <v>-7300</v>
      </c>
      <c r="G190" s="41"/>
      <c r="H190" s="41">
        <f t="shared" si="69"/>
        <v>0</v>
      </c>
    </row>
    <row r="191" spans="1:15" s="20" customFormat="1" ht="38.25" x14ac:dyDescent="0.25">
      <c r="A191" s="249" t="s">
        <v>145</v>
      </c>
      <c r="B191" s="250"/>
      <c r="C191" s="251"/>
      <c r="D191" s="23" t="s">
        <v>146</v>
      </c>
      <c r="E191" s="42">
        <f t="shared" si="69"/>
        <v>7300</v>
      </c>
      <c r="F191" s="42">
        <f>H191-E191</f>
        <v>-7300</v>
      </c>
      <c r="G191" s="42"/>
      <c r="H191" s="42">
        <f t="shared" si="69"/>
        <v>0</v>
      </c>
    </row>
    <row r="192" spans="1:15" s="20" customFormat="1" x14ac:dyDescent="0.25">
      <c r="A192" s="235" t="s">
        <v>304</v>
      </c>
      <c r="B192" s="236"/>
      <c r="C192" s="237"/>
      <c r="D192" s="24" t="s">
        <v>110</v>
      </c>
      <c r="E192" s="43">
        <f t="shared" si="69"/>
        <v>7300</v>
      </c>
      <c r="F192" s="43">
        <f>H192-E192</f>
        <v>-7300</v>
      </c>
      <c r="G192" s="43"/>
      <c r="H192" s="43">
        <f t="shared" si="69"/>
        <v>0</v>
      </c>
    </row>
    <row r="193" spans="1:15" x14ac:dyDescent="0.25">
      <c r="A193" s="238">
        <v>3</v>
      </c>
      <c r="B193" s="239"/>
      <c r="C193" s="240"/>
      <c r="D193" s="21" t="s">
        <v>14</v>
      </c>
      <c r="E193" s="18">
        <f t="shared" si="69"/>
        <v>7300</v>
      </c>
      <c r="F193" s="18">
        <f>H193-E193</f>
        <v>-7300</v>
      </c>
      <c r="G193" s="18"/>
      <c r="H193" s="18">
        <f t="shared" si="69"/>
        <v>0</v>
      </c>
      <c r="L193" s="20"/>
      <c r="M193" s="20"/>
      <c r="O193" s="20"/>
    </row>
    <row r="194" spans="1:15" s="20" customFormat="1" ht="25.5" customHeight="1" x14ac:dyDescent="0.25">
      <c r="A194" s="226">
        <v>37</v>
      </c>
      <c r="B194" s="227"/>
      <c r="C194" s="228"/>
      <c r="D194" s="21" t="s">
        <v>117</v>
      </c>
      <c r="E194" s="18">
        <f t="shared" si="69"/>
        <v>7300</v>
      </c>
      <c r="F194" s="18">
        <f t="shared" ref="F194:F196" si="70">H194-E194</f>
        <v>-7300</v>
      </c>
      <c r="G194" s="18"/>
      <c r="H194" s="18">
        <f t="shared" si="69"/>
        <v>0</v>
      </c>
      <c r="L194"/>
      <c r="M194"/>
      <c r="O194"/>
    </row>
    <row r="195" spans="1:15" s="20" customFormat="1" ht="51" customHeight="1" x14ac:dyDescent="0.25">
      <c r="A195" s="226">
        <v>372</v>
      </c>
      <c r="B195" s="227"/>
      <c r="C195" s="228"/>
      <c r="D195" s="21" t="s">
        <v>80</v>
      </c>
      <c r="E195" s="18">
        <f t="shared" si="69"/>
        <v>7300</v>
      </c>
      <c r="F195" s="18">
        <f t="shared" si="70"/>
        <v>-7300</v>
      </c>
      <c r="G195" s="18"/>
      <c r="H195" s="18">
        <f t="shared" si="69"/>
        <v>0</v>
      </c>
    </row>
    <row r="196" spans="1:15" s="20" customFormat="1" ht="24.75" customHeight="1" x14ac:dyDescent="0.25">
      <c r="A196" s="229">
        <v>3723</v>
      </c>
      <c r="B196" s="230"/>
      <c r="C196" s="231"/>
      <c r="D196" s="22" t="s">
        <v>195</v>
      </c>
      <c r="E196" s="19">
        <v>7300</v>
      </c>
      <c r="F196" s="85">
        <f t="shared" si="70"/>
        <v>-7300</v>
      </c>
      <c r="G196" s="19"/>
      <c r="H196" s="19">
        <v>0</v>
      </c>
    </row>
    <row r="197" spans="1:15" s="20" customFormat="1" ht="25.5" x14ac:dyDescent="0.25">
      <c r="A197" s="241" t="s">
        <v>106</v>
      </c>
      <c r="B197" s="242"/>
      <c r="C197" s="243"/>
      <c r="D197" s="25" t="s">
        <v>147</v>
      </c>
      <c r="E197" s="41">
        <f t="shared" ref="E197:H202" si="71">E198</f>
        <v>300000</v>
      </c>
      <c r="F197" s="41"/>
      <c r="G197" s="41"/>
      <c r="H197" s="41">
        <f t="shared" si="71"/>
        <v>300000</v>
      </c>
    </row>
    <row r="198" spans="1:15" s="20" customFormat="1" ht="38.25" x14ac:dyDescent="0.25">
      <c r="A198" s="249" t="s">
        <v>348</v>
      </c>
      <c r="B198" s="250"/>
      <c r="C198" s="251"/>
      <c r="D198" s="23" t="s">
        <v>349</v>
      </c>
      <c r="E198" s="42">
        <f t="shared" si="71"/>
        <v>300000</v>
      </c>
      <c r="F198" s="42"/>
      <c r="G198" s="42"/>
      <c r="H198" s="42">
        <f t="shared" si="71"/>
        <v>300000</v>
      </c>
    </row>
    <row r="199" spans="1:15" s="20" customFormat="1" x14ac:dyDescent="0.25">
      <c r="A199" s="235" t="s">
        <v>303</v>
      </c>
      <c r="B199" s="236"/>
      <c r="C199" s="237"/>
      <c r="D199" s="24" t="s">
        <v>110</v>
      </c>
      <c r="E199" s="43">
        <f t="shared" si="71"/>
        <v>300000</v>
      </c>
      <c r="F199" s="43"/>
      <c r="G199" s="43"/>
      <c r="H199" s="43">
        <f t="shared" si="71"/>
        <v>300000</v>
      </c>
    </row>
    <row r="200" spans="1:15" ht="25.5" x14ac:dyDescent="0.25">
      <c r="A200" s="238">
        <v>4</v>
      </c>
      <c r="B200" s="239"/>
      <c r="C200" s="240"/>
      <c r="D200" s="21" t="s">
        <v>16</v>
      </c>
      <c r="E200" s="18">
        <f>E201</f>
        <v>300000</v>
      </c>
      <c r="F200" s="18"/>
      <c r="G200" s="18"/>
      <c r="H200" s="18">
        <f t="shared" si="71"/>
        <v>300000</v>
      </c>
      <c r="L200" s="20"/>
      <c r="M200" s="20"/>
      <c r="O200" s="20"/>
    </row>
    <row r="201" spans="1:15" s="20" customFormat="1" ht="38.25" x14ac:dyDescent="0.25">
      <c r="A201" s="226">
        <v>42</v>
      </c>
      <c r="B201" s="227"/>
      <c r="C201" s="228"/>
      <c r="D201" s="21" t="s">
        <v>30</v>
      </c>
      <c r="E201" s="18">
        <f t="shared" si="71"/>
        <v>300000</v>
      </c>
      <c r="F201" s="18"/>
      <c r="G201" s="18"/>
      <c r="H201" s="18">
        <f t="shared" si="71"/>
        <v>300000</v>
      </c>
      <c r="L201"/>
      <c r="M201"/>
      <c r="O201"/>
    </row>
    <row r="202" spans="1:15" s="20" customFormat="1" x14ac:dyDescent="0.25">
      <c r="A202" s="226">
        <v>421</v>
      </c>
      <c r="B202" s="227"/>
      <c r="C202" s="228"/>
      <c r="D202" s="21" t="s">
        <v>148</v>
      </c>
      <c r="E202" s="18">
        <f t="shared" si="71"/>
        <v>300000</v>
      </c>
      <c r="F202" s="18"/>
      <c r="G202" s="18"/>
      <c r="H202" s="18">
        <f t="shared" si="71"/>
        <v>300000</v>
      </c>
    </row>
    <row r="203" spans="1:15" s="20" customFormat="1" x14ac:dyDescent="0.25">
      <c r="A203" s="229">
        <v>4212</v>
      </c>
      <c r="B203" s="230"/>
      <c r="C203" s="231"/>
      <c r="D203" s="22" t="s">
        <v>149</v>
      </c>
      <c r="E203" s="19">
        <v>300000</v>
      </c>
      <c r="F203" s="19"/>
      <c r="G203" s="19"/>
      <c r="H203" s="19">
        <v>300000</v>
      </c>
    </row>
    <row r="204" spans="1:15" s="20" customFormat="1" x14ac:dyDescent="0.25">
      <c r="A204" s="241" t="s">
        <v>341</v>
      </c>
      <c r="B204" s="242"/>
      <c r="C204" s="243"/>
      <c r="D204" s="25" t="s">
        <v>150</v>
      </c>
      <c r="E204" s="41">
        <f>E205+E222+E227+E218</f>
        <v>116500</v>
      </c>
      <c r="F204" s="41">
        <f>H204-E204</f>
        <v>-63000</v>
      </c>
      <c r="G204" s="41"/>
      <c r="H204" s="41">
        <f>H205+H222+H227+H218</f>
        <v>53500</v>
      </c>
    </row>
    <row r="205" spans="1:15" s="20" customFormat="1" x14ac:dyDescent="0.25">
      <c r="A205" s="249" t="s">
        <v>151</v>
      </c>
      <c r="B205" s="250"/>
      <c r="C205" s="251"/>
      <c r="D205" s="23" t="s">
        <v>152</v>
      </c>
      <c r="E205" s="42">
        <f>E206</f>
        <v>55000</v>
      </c>
      <c r="F205" s="42">
        <f>H205-E205</f>
        <v>-13500</v>
      </c>
      <c r="G205" s="42"/>
      <c r="H205" s="42">
        <f t="shared" ref="E205:H240" si="72">H206</f>
        <v>41500</v>
      </c>
    </row>
    <row r="206" spans="1:15" s="20" customFormat="1" x14ac:dyDescent="0.25">
      <c r="A206" s="235" t="s">
        <v>303</v>
      </c>
      <c r="B206" s="236"/>
      <c r="C206" s="237"/>
      <c r="D206" s="24" t="s">
        <v>110</v>
      </c>
      <c r="E206" s="43">
        <f>E211</f>
        <v>55000</v>
      </c>
      <c r="F206" s="43">
        <f>H206-E206</f>
        <v>-13500</v>
      </c>
      <c r="G206" s="43"/>
      <c r="H206" s="43">
        <f t="shared" ref="H206" si="73">H211</f>
        <v>41500</v>
      </c>
    </row>
    <row r="207" spans="1:15" s="20" customFormat="1" x14ac:dyDescent="0.25">
      <c r="A207" s="238">
        <v>3</v>
      </c>
      <c r="B207" s="218"/>
      <c r="C207" s="219"/>
      <c r="D207" s="117" t="s">
        <v>14</v>
      </c>
      <c r="E207" s="18"/>
      <c r="F207" s="18"/>
      <c r="G207" s="18"/>
      <c r="H207" s="18"/>
    </row>
    <row r="208" spans="1:15" s="20" customFormat="1" x14ac:dyDescent="0.25">
      <c r="A208" s="238">
        <v>32</v>
      </c>
      <c r="B208" s="218"/>
      <c r="C208" s="219"/>
      <c r="D208" s="117" t="s">
        <v>25</v>
      </c>
      <c r="E208" s="18"/>
      <c r="F208" s="18"/>
      <c r="G208" s="18"/>
      <c r="H208" s="18"/>
    </row>
    <row r="209" spans="1:15" s="20" customFormat="1" x14ac:dyDescent="0.25">
      <c r="A209" s="238">
        <v>322</v>
      </c>
      <c r="B209" s="218"/>
      <c r="C209" s="219"/>
      <c r="D209" s="117" t="s">
        <v>60</v>
      </c>
      <c r="E209" s="18"/>
      <c r="F209" s="18"/>
      <c r="G209" s="18"/>
      <c r="H209" s="18"/>
    </row>
    <row r="210" spans="1:15" s="20" customFormat="1" x14ac:dyDescent="0.25">
      <c r="A210" s="264">
        <v>3225</v>
      </c>
      <c r="B210" s="218"/>
      <c r="C210" s="219"/>
      <c r="D210" s="118" t="s">
        <v>61</v>
      </c>
      <c r="E210" s="18"/>
      <c r="F210" s="18"/>
      <c r="G210" s="18"/>
      <c r="H210" s="18"/>
    </row>
    <row r="211" spans="1:15" ht="25.5" x14ac:dyDescent="0.25">
      <c r="A211" s="238">
        <v>4</v>
      </c>
      <c r="B211" s="239"/>
      <c r="C211" s="240"/>
      <c r="D211" s="21" t="s">
        <v>16</v>
      </c>
      <c r="E211" s="18">
        <f>E212</f>
        <v>55000</v>
      </c>
      <c r="F211" s="18">
        <f>H211-E211</f>
        <v>-13500</v>
      </c>
      <c r="G211" s="18"/>
      <c r="H211" s="18">
        <f t="shared" si="72"/>
        <v>41500</v>
      </c>
      <c r="L211" s="20"/>
      <c r="M211" s="20"/>
      <c r="O211" s="20"/>
    </row>
    <row r="212" spans="1:15" ht="38.25" x14ac:dyDescent="0.25">
      <c r="A212" s="226">
        <v>42</v>
      </c>
      <c r="B212" s="227"/>
      <c r="C212" s="228"/>
      <c r="D212" s="21" t="s">
        <v>30</v>
      </c>
      <c r="E212" s="18">
        <f>E213</f>
        <v>55000</v>
      </c>
      <c r="F212" s="18">
        <f t="shared" ref="F212:F217" si="74">H212-E212</f>
        <v>-13500</v>
      </c>
      <c r="G212" s="18"/>
      <c r="H212" s="18">
        <f t="shared" si="72"/>
        <v>41500</v>
      </c>
      <c r="L212" s="20"/>
    </row>
    <row r="213" spans="1:15" x14ac:dyDescent="0.25">
      <c r="A213" s="226">
        <v>422</v>
      </c>
      <c r="B213" s="227"/>
      <c r="C213" s="228"/>
      <c r="D213" s="21" t="s">
        <v>75</v>
      </c>
      <c r="E213" s="18">
        <f>E214+E217+E215</f>
        <v>55000</v>
      </c>
      <c r="F213" s="18">
        <f t="shared" si="74"/>
        <v>-13500</v>
      </c>
      <c r="G213" s="18"/>
      <c r="H213" s="18">
        <f t="shared" ref="H213" si="75">H214+H217+H215</f>
        <v>41500</v>
      </c>
      <c r="L213" s="20"/>
    </row>
    <row r="214" spans="1:15" x14ac:dyDescent="0.25">
      <c r="A214" s="229">
        <v>4221</v>
      </c>
      <c r="B214" s="230"/>
      <c r="C214" s="231"/>
      <c r="D214" s="22" t="s">
        <v>76</v>
      </c>
      <c r="E214" s="19">
        <v>15000</v>
      </c>
      <c r="F214" s="85">
        <f t="shared" si="74"/>
        <v>11500</v>
      </c>
      <c r="G214" s="19"/>
      <c r="H214" s="19">
        <v>26500</v>
      </c>
    </row>
    <row r="215" spans="1:15" x14ac:dyDescent="0.25">
      <c r="A215" s="229">
        <v>4223</v>
      </c>
      <c r="B215" s="230"/>
      <c r="C215" s="231"/>
      <c r="D215" s="22" t="s">
        <v>180</v>
      </c>
      <c r="E215" s="19">
        <v>30000</v>
      </c>
      <c r="F215" s="85">
        <f t="shared" si="74"/>
        <v>-25000</v>
      </c>
      <c r="G215" s="19"/>
      <c r="H215" s="19">
        <v>5000</v>
      </c>
    </row>
    <row r="216" spans="1:15" x14ac:dyDescent="0.25">
      <c r="A216" s="229">
        <v>4226</v>
      </c>
      <c r="B216" s="230"/>
      <c r="C216" s="231"/>
      <c r="D216" s="22" t="s">
        <v>244</v>
      </c>
      <c r="E216" s="19"/>
      <c r="F216" s="85">
        <f t="shared" si="74"/>
        <v>0</v>
      </c>
      <c r="G216" s="19"/>
      <c r="H216" s="19"/>
    </row>
    <row r="217" spans="1:15" ht="25.5" x14ac:dyDescent="0.25">
      <c r="A217" s="229">
        <v>4227</v>
      </c>
      <c r="B217" s="230"/>
      <c r="C217" s="231"/>
      <c r="D217" s="22" t="s">
        <v>182</v>
      </c>
      <c r="E217" s="19">
        <v>10000</v>
      </c>
      <c r="F217" s="85">
        <f t="shared" si="74"/>
        <v>0</v>
      </c>
      <c r="G217" s="19"/>
      <c r="H217" s="19">
        <v>10000</v>
      </c>
    </row>
    <row r="218" spans="1:15" ht="15" customHeight="1" x14ac:dyDescent="0.25">
      <c r="A218" s="249" t="s">
        <v>345</v>
      </c>
      <c r="B218" s="250"/>
      <c r="C218" s="251"/>
      <c r="D218" s="23" t="s">
        <v>346</v>
      </c>
      <c r="E218" s="185">
        <f>E219</f>
        <v>1500</v>
      </c>
      <c r="F218" s="185">
        <f>H218-E218</f>
        <v>500</v>
      </c>
      <c r="G218" s="185"/>
      <c r="H218" s="185">
        <f t="shared" ref="H218" si="76">H219</f>
        <v>2000</v>
      </c>
    </row>
    <row r="219" spans="1:15" ht="44.25" customHeight="1" x14ac:dyDescent="0.25">
      <c r="A219" s="175">
        <v>424</v>
      </c>
      <c r="B219" s="176"/>
      <c r="C219" s="177"/>
      <c r="D219" s="117" t="s">
        <v>78</v>
      </c>
      <c r="E219" s="81">
        <f>E220</f>
        <v>1500</v>
      </c>
      <c r="F219" s="81">
        <f>H219-E219</f>
        <v>500</v>
      </c>
      <c r="G219" s="81"/>
      <c r="H219" s="81">
        <f t="shared" ref="H219" si="77">H220</f>
        <v>2000</v>
      </c>
    </row>
    <row r="220" spans="1:15" x14ac:dyDescent="0.25">
      <c r="A220" s="30">
        <v>4241</v>
      </c>
      <c r="B220" s="31"/>
      <c r="C220" s="32"/>
      <c r="D220" s="22" t="s">
        <v>79</v>
      </c>
      <c r="E220" s="19">
        <v>1500</v>
      </c>
      <c r="F220" s="19">
        <f>H220-E220</f>
        <v>500</v>
      </c>
      <c r="G220" s="19"/>
      <c r="H220" s="19">
        <v>2000</v>
      </c>
    </row>
    <row r="221" spans="1:15" x14ac:dyDescent="0.25">
      <c r="A221" s="30"/>
      <c r="B221" s="31"/>
      <c r="C221" s="32"/>
      <c r="D221" s="22"/>
      <c r="E221" s="19"/>
      <c r="F221" s="19"/>
      <c r="G221" s="19"/>
      <c r="H221" s="19"/>
    </row>
    <row r="222" spans="1:15" ht="38.25" x14ac:dyDescent="0.25">
      <c r="A222" s="249" t="s">
        <v>347</v>
      </c>
      <c r="B222" s="250"/>
      <c r="C222" s="251"/>
      <c r="D222" s="23" t="s">
        <v>245</v>
      </c>
      <c r="E222" s="42">
        <f>E223</f>
        <v>10000</v>
      </c>
      <c r="F222" s="42"/>
      <c r="G222" s="42"/>
      <c r="H222" s="42">
        <f t="shared" si="72"/>
        <v>10000</v>
      </c>
    </row>
    <row r="223" spans="1:15" ht="25.5" x14ac:dyDescent="0.25">
      <c r="A223" s="226">
        <v>4</v>
      </c>
      <c r="B223" s="265"/>
      <c r="C223" s="266"/>
      <c r="D223" s="21" t="s">
        <v>16</v>
      </c>
      <c r="E223" s="18">
        <f t="shared" si="72"/>
        <v>10000</v>
      </c>
      <c r="F223" s="18"/>
      <c r="G223" s="18"/>
      <c r="H223" s="18">
        <f t="shared" si="72"/>
        <v>10000</v>
      </c>
    </row>
    <row r="224" spans="1:15" ht="25.5" x14ac:dyDescent="0.25">
      <c r="A224" s="226">
        <v>45</v>
      </c>
      <c r="B224" s="265"/>
      <c r="C224" s="266"/>
      <c r="D224" s="21" t="s">
        <v>101</v>
      </c>
      <c r="E224" s="81">
        <f t="shared" ref="E224:H224" si="78">E225</f>
        <v>10000</v>
      </c>
      <c r="F224" s="81"/>
      <c r="G224" s="81"/>
      <c r="H224" s="81">
        <f t="shared" si="78"/>
        <v>10000</v>
      </c>
    </row>
    <row r="225" spans="1:15" ht="25.5" x14ac:dyDescent="0.25">
      <c r="A225" s="226">
        <v>451</v>
      </c>
      <c r="B225" s="265"/>
      <c r="C225" s="266"/>
      <c r="D225" s="21" t="s">
        <v>102</v>
      </c>
      <c r="E225" s="81">
        <f t="shared" ref="E225:H225" si="79">E226</f>
        <v>10000</v>
      </c>
      <c r="F225" s="81"/>
      <c r="G225" s="81"/>
      <c r="H225" s="81">
        <f t="shared" si="79"/>
        <v>10000</v>
      </c>
    </row>
    <row r="226" spans="1:15" ht="25.5" x14ac:dyDescent="0.25">
      <c r="A226" s="229">
        <v>4511</v>
      </c>
      <c r="B226" s="247"/>
      <c r="C226" s="248"/>
      <c r="D226" s="22" t="s">
        <v>102</v>
      </c>
      <c r="E226" s="19">
        <v>10000</v>
      </c>
      <c r="F226" s="19"/>
      <c r="G226" s="19"/>
      <c r="H226" s="19">
        <v>10000</v>
      </c>
    </row>
    <row r="227" spans="1:15" ht="25.5" x14ac:dyDescent="0.25">
      <c r="A227" s="249" t="s">
        <v>299</v>
      </c>
      <c r="B227" s="250"/>
      <c r="C227" s="251"/>
      <c r="D227" s="23" t="s">
        <v>330</v>
      </c>
      <c r="E227" s="42">
        <f>E228</f>
        <v>50000</v>
      </c>
      <c r="F227" s="42">
        <f>H227-E227</f>
        <v>-50000</v>
      </c>
      <c r="G227" s="42"/>
      <c r="H227" s="42">
        <f t="shared" si="72"/>
        <v>0</v>
      </c>
    </row>
    <row r="228" spans="1:15" ht="25.5" x14ac:dyDescent="0.25">
      <c r="A228" s="226">
        <v>4</v>
      </c>
      <c r="B228" s="265"/>
      <c r="C228" s="266"/>
      <c r="D228" s="21" t="s">
        <v>16</v>
      </c>
      <c r="E228" s="18">
        <f t="shared" si="72"/>
        <v>50000</v>
      </c>
      <c r="F228" s="18">
        <f>H228-E228</f>
        <v>-50000</v>
      </c>
      <c r="G228" s="18"/>
      <c r="H228" s="18">
        <f t="shared" si="72"/>
        <v>0</v>
      </c>
    </row>
    <row r="229" spans="1:15" s="20" customFormat="1" ht="25.5" x14ac:dyDescent="0.25">
      <c r="A229" s="226">
        <v>45</v>
      </c>
      <c r="B229" s="265"/>
      <c r="C229" s="266"/>
      <c r="D229" s="21" t="s">
        <v>101</v>
      </c>
      <c r="E229" s="81">
        <f t="shared" si="72"/>
        <v>50000</v>
      </c>
      <c r="F229" s="18">
        <f t="shared" ref="F229:F231" si="80">H229-E229</f>
        <v>-50000</v>
      </c>
      <c r="G229" s="81"/>
      <c r="H229" s="81">
        <f t="shared" si="72"/>
        <v>0</v>
      </c>
      <c r="J229" s="115"/>
      <c r="L229"/>
      <c r="M229"/>
      <c r="O229"/>
    </row>
    <row r="230" spans="1:15" s="20" customFormat="1" ht="25.5" x14ac:dyDescent="0.25">
      <c r="A230" s="226">
        <v>451</v>
      </c>
      <c r="B230" s="265"/>
      <c r="C230" s="266"/>
      <c r="D230" s="21" t="s">
        <v>102</v>
      </c>
      <c r="E230" s="81">
        <f t="shared" ref="E230:H230" si="81">E231</f>
        <v>50000</v>
      </c>
      <c r="F230" s="18">
        <f t="shared" si="80"/>
        <v>-50000</v>
      </c>
      <c r="G230" s="81"/>
      <c r="H230" s="81">
        <f t="shared" si="81"/>
        <v>0</v>
      </c>
    </row>
    <row r="231" spans="1:15" s="20" customFormat="1" ht="25.5" x14ac:dyDescent="0.25">
      <c r="A231" s="229">
        <v>4511</v>
      </c>
      <c r="B231" s="247"/>
      <c r="C231" s="248"/>
      <c r="D231" s="22" t="s">
        <v>102</v>
      </c>
      <c r="E231" s="19">
        <v>50000</v>
      </c>
      <c r="F231" s="85">
        <f t="shared" si="80"/>
        <v>-50000</v>
      </c>
      <c r="G231" s="19"/>
      <c r="H231" s="19">
        <v>0</v>
      </c>
    </row>
    <row r="232" spans="1:15" s="20" customFormat="1" x14ac:dyDescent="0.25">
      <c r="A232" s="241" t="s">
        <v>341</v>
      </c>
      <c r="B232" s="242"/>
      <c r="C232" s="243"/>
      <c r="D232" s="25" t="s">
        <v>150</v>
      </c>
      <c r="E232" s="186"/>
      <c r="F232" s="186"/>
      <c r="G232" s="186"/>
      <c r="H232" s="186"/>
    </row>
    <row r="233" spans="1:15" s="20" customFormat="1" ht="25.5" x14ac:dyDescent="0.25">
      <c r="A233" s="261" t="s">
        <v>197</v>
      </c>
      <c r="B233" s="262"/>
      <c r="C233" s="263"/>
      <c r="D233" s="119" t="s">
        <v>291</v>
      </c>
      <c r="E233" s="120">
        <f>E234</f>
        <v>0</v>
      </c>
      <c r="F233" s="120"/>
      <c r="G233" s="120"/>
      <c r="H233" s="120">
        <f t="shared" ref="H233" si="82">H234</f>
        <v>0</v>
      </c>
    </row>
    <row r="234" spans="1:15" s="20" customFormat="1" x14ac:dyDescent="0.25">
      <c r="A234" s="235" t="s">
        <v>305</v>
      </c>
      <c r="B234" s="236"/>
      <c r="C234" s="237"/>
      <c r="D234" s="24" t="s">
        <v>110</v>
      </c>
      <c r="E234" s="43">
        <f t="shared" si="72"/>
        <v>0</v>
      </c>
      <c r="F234" s="43"/>
      <c r="G234" s="43"/>
      <c r="H234" s="43">
        <f t="shared" si="72"/>
        <v>0</v>
      </c>
    </row>
    <row r="235" spans="1:15" s="20" customFormat="1" ht="25.5" x14ac:dyDescent="0.25">
      <c r="A235" s="238">
        <v>4</v>
      </c>
      <c r="B235" s="239"/>
      <c r="C235" s="240"/>
      <c r="D235" s="21" t="s">
        <v>16</v>
      </c>
      <c r="E235" s="18">
        <f t="shared" ref="E235:H235" si="83">E239</f>
        <v>0</v>
      </c>
      <c r="F235" s="18"/>
      <c r="G235" s="18"/>
      <c r="H235" s="18">
        <f t="shared" si="83"/>
        <v>0</v>
      </c>
    </row>
    <row r="236" spans="1:15" s="20" customFormat="1" ht="25.5" customHeight="1" x14ac:dyDescent="0.25">
      <c r="A236" s="238">
        <v>42</v>
      </c>
      <c r="B236" s="239"/>
      <c r="C236" s="240"/>
      <c r="D236" s="21" t="s">
        <v>202</v>
      </c>
      <c r="E236" s="18"/>
      <c r="F236" s="18"/>
      <c r="G236" s="18"/>
      <c r="H236" s="18"/>
    </row>
    <row r="237" spans="1:15" s="20" customFormat="1" x14ac:dyDescent="0.25">
      <c r="A237" s="238">
        <v>421</v>
      </c>
      <c r="B237" s="239"/>
      <c r="C237" s="240"/>
      <c r="D237" s="21" t="s">
        <v>97</v>
      </c>
      <c r="E237" s="18"/>
      <c r="F237" s="18"/>
      <c r="G237" s="18"/>
      <c r="H237" s="18"/>
    </row>
    <row r="238" spans="1:15" ht="25.5" x14ac:dyDescent="0.25">
      <c r="A238" s="264">
        <v>4212</v>
      </c>
      <c r="B238" s="267"/>
      <c r="C238" s="268"/>
      <c r="D238" s="22" t="s">
        <v>201</v>
      </c>
      <c r="E238" s="19"/>
      <c r="F238" s="19"/>
      <c r="G238" s="19"/>
      <c r="H238" s="19"/>
      <c r="L238" s="20"/>
      <c r="M238" s="20"/>
      <c r="O238" s="20"/>
    </row>
    <row r="239" spans="1:15" s="20" customFormat="1" ht="25.5" x14ac:dyDescent="0.25">
      <c r="A239" s="226">
        <v>45</v>
      </c>
      <c r="B239" s="227"/>
      <c r="C239" s="228"/>
      <c r="D239" s="21" t="s">
        <v>101</v>
      </c>
      <c r="E239" s="18">
        <f t="shared" si="72"/>
        <v>0</v>
      </c>
      <c r="F239" s="18"/>
      <c r="G239" s="18"/>
      <c r="H239" s="18">
        <f t="shared" si="72"/>
        <v>0</v>
      </c>
      <c r="L239"/>
      <c r="M239"/>
      <c r="O239"/>
    </row>
    <row r="240" spans="1:15" s="20" customFormat="1" ht="25.5" x14ac:dyDescent="0.25">
      <c r="A240" s="226">
        <v>451</v>
      </c>
      <c r="B240" s="227"/>
      <c r="C240" s="228"/>
      <c r="D240" s="21" t="s">
        <v>102</v>
      </c>
      <c r="E240" s="18">
        <f t="shared" si="72"/>
        <v>0</v>
      </c>
      <c r="F240" s="18"/>
      <c r="G240" s="18"/>
      <c r="H240" s="18">
        <f t="shared" si="72"/>
        <v>0</v>
      </c>
    </row>
    <row r="241" spans="1:15" s="20" customFormat="1" ht="25.5" x14ac:dyDescent="0.25">
      <c r="A241" s="229">
        <v>4511</v>
      </c>
      <c r="B241" s="230"/>
      <c r="C241" s="231"/>
      <c r="D241" s="22" t="s">
        <v>102</v>
      </c>
      <c r="E241" s="19">
        <v>0</v>
      </c>
      <c r="F241" s="19"/>
      <c r="G241" s="19"/>
      <c r="H241" s="19">
        <v>0</v>
      </c>
    </row>
    <row r="242" spans="1:15" s="20" customFormat="1" ht="38.25" x14ac:dyDescent="0.25">
      <c r="A242" s="241" t="s">
        <v>106</v>
      </c>
      <c r="B242" s="242"/>
      <c r="C242" s="243"/>
      <c r="D242" s="25" t="s">
        <v>153</v>
      </c>
      <c r="E242" s="41">
        <f>E243+E364+E396+E425+E439+E540+E546+E599+E612+E618+E683+E696+E707+E477+E359</f>
        <v>3054847</v>
      </c>
      <c r="F242" s="41">
        <f>H242-E242</f>
        <v>15563.339999999851</v>
      </c>
      <c r="G242" s="41">
        <f>G243+G364+G396+G425+G439+G540+G546+G599+G612+G618+G683+G696+G707+G477+G359</f>
        <v>0</v>
      </c>
      <c r="H242" s="41">
        <f>H243+H364+H396+H425+H439+H540+H546+H599+H612+H618+H683+H696+H707+H477+H359</f>
        <v>3070410.34</v>
      </c>
    </row>
    <row r="243" spans="1:15" s="20" customFormat="1" x14ac:dyDescent="0.25">
      <c r="A243" s="249" t="s">
        <v>108</v>
      </c>
      <c r="B243" s="250"/>
      <c r="C243" s="251"/>
      <c r="D243" s="23" t="s">
        <v>12</v>
      </c>
      <c r="E243" s="42">
        <f>E244+E266+E290+E307+E316+E339+E349+E301</f>
        <v>26850</v>
      </c>
      <c r="F243" s="42">
        <f>H243-E243</f>
        <v>2350.8199999999997</v>
      </c>
      <c r="G243" s="42"/>
      <c r="H243" s="42">
        <f t="shared" ref="H243" si="84">H244+H266+H290+H307+H316+H339+H349+H301</f>
        <v>29200.82</v>
      </c>
    </row>
    <row r="244" spans="1:15" s="20" customFormat="1" x14ac:dyDescent="0.25">
      <c r="A244" s="235" t="s">
        <v>306</v>
      </c>
      <c r="B244" s="236"/>
      <c r="C244" s="237"/>
      <c r="D244" s="24" t="s">
        <v>155</v>
      </c>
      <c r="E244" s="43">
        <f t="shared" ref="E244:H244" si="85">E245</f>
        <v>1500</v>
      </c>
      <c r="F244" s="43">
        <f>H244-E244</f>
        <v>-26</v>
      </c>
      <c r="G244" s="43"/>
      <c r="H244" s="43">
        <f t="shared" si="85"/>
        <v>1474</v>
      </c>
    </row>
    <row r="245" spans="1:15" x14ac:dyDescent="0.25">
      <c r="A245" s="238">
        <v>3</v>
      </c>
      <c r="B245" s="239"/>
      <c r="C245" s="240"/>
      <c r="D245" s="21" t="s">
        <v>14</v>
      </c>
      <c r="E245" s="18">
        <f>E246+E262</f>
        <v>1500</v>
      </c>
      <c r="F245" s="18">
        <f>H245-E245</f>
        <v>-26</v>
      </c>
      <c r="G245" s="18"/>
      <c r="H245" s="18">
        <f>H246+H262</f>
        <v>1474</v>
      </c>
      <c r="L245" s="20"/>
      <c r="M245" s="20"/>
      <c r="O245" s="20"/>
    </row>
    <row r="246" spans="1:15" x14ac:dyDescent="0.25">
      <c r="A246" s="226">
        <v>32</v>
      </c>
      <c r="B246" s="227"/>
      <c r="C246" s="228"/>
      <c r="D246" s="21" t="s">
        <v>25</v>
      </c>
      <c r="E246" s="18">
        <f t="shared" ref="E246:H246" si="86">E247+E251+E256+E259</f>
        <v>1470</v>
      </c>
      <c r="F246" s="18">
        <f t="shared" ref="F246:F264" si="87">H246-E246</f>
        <v>-26</v>
      </c>
      <c r="G246" s="18"/>
      <c r="H246" s="18">
        <f t="shared" si="86"/>
        <v>1444</v>
      </c>
    </row>
    <row r="247" spans="1:15" x14ac:dyDescent="0.25">
      <c r="A247" s="226">
        <v>321</v>
      </c>
      <c r="B247" s="227"/>
      <c r="C247" s="228"/>
      <c r="D247" s="21" t="s">
        <v>58</v>
      </c>
      <c r="E247" s="18">
        <f>E248+E249+E250</f>
        <v>550</v>
      </c>
      <c r="F247" s="18">
        <f t="shared" si="87"/>
        <v>450</v>
      </c>
      <c r="G247" s="18"/>
      <c r="H247" s="18">
        <f>H248+H249+H250</f>
        <v>1000</v>
      </c>
    </row>
    <row r="248" spans="1:15" s="20" customFormat="1" x14ac:dyDescent="0.25">
      <c r="A248" s="229">
        <v>3211</v>
      </c>
      <c r="B248" s="230"/>
      <c r="C248" s="231"/>
      <c r="D248" s="22" t="s">
        <v>68</v>
      </c>
      <c r="E248" s="19">
        <v>350</v>
      </c>
      <c r="F248" s="85">
        <f t="shared" si="87"/>
        <v>350</v>
      </c>
      <c r="G248" s="19"/>
      <c r="H248" s="19">
        <v>700</v>
      </c>
      <c r="L248"/>
      <c r="M248"/>
      <c r="O248"/>
    </row>
    <row r="249" spans="1:15" s="20" customFormat="1" x14ac:dyDescent="0.25">
      <c r="A249" s="229">
        <v>3213</v>
      </c>
      <c r="B249" s="230"/>
      <c r="C249" s="231"/>
      <c r="D249" s="22" t="s">
        <v>69</v>
      </c>
      <c r="E249" s="19">
        <v>100</v>
      </c>
      <c r="F249" s="85">
        <f t="shared" si="87"/>
        <v>100</v>
      </c>
      <c r="G249" s="19"/>
      <c r="H249" s="19">
        <v>200</v>
      </c>
    </row>
    <row r="250" spans="1:15" s="20" customFormat="1" ht="25.5" x14ac:dyDescent="0.25">
      <c r="A250" s="229">
        <v>3214</v>
      </c>
      <c r="B250" s="230"/>
      <c r="C250" s="231"/>
      <c r="D250" s="22" t="s">
        <v>70</v>
      </c>
      <c r="E250" s="19">
        <v>100</v>
      </c>
      <c r="F250" s="85">
        <f t="shared" si="87"/>
        <v>0</v>
      </c>
      <c r="G250" s="19"/>
      <c r="H250" s="19">
        <v>100</v>
      </c>
    </row>
    <row r="251" spans="1:15" x14ac:dyDescent="0.25">
      <c r="A251" s="226">
        <v>322</v>
      </c>
      <c r="B251" s="227"/>
      <c r="C251" s="228"/>
      <c r="D251" s="21" t="s">
        <v>60</v>
      </c>
      <c r="E251" s="18">
        <f>E252+E253+E254+E255</f>
        <v>550</v>
      </c>
      <c r="F251" s="18">
        <f t="shared" si="87"/>
        <v>-200</v>
      </c>
      <c r="G251" s="18"/>
      <c r="H251" s="18">
        <f>SUM(H252:H255)</f>
        <v>350</v>
      </c>
      <c r="L251" s="20"/>
      <c r="M251" s="20"/>
      <c r="O251" s="20"/>
    </row>
    <row r="252" spans="1:15" ht="25.5" x14ac:dyDescent="0.25">
      <c r="A252" s="229">
        <v>3221</v>
      </c>
      <c r="B252" s="230"/>
      <c r="C252" s="231"/>
      <c r="D252" s="22" t="s">
        <v>112</v>
      </c>
      <c r="E252" s="19">
        <v>150</v>
      </c>
      <c r="F252" s="85">
        <f t="shared" si="87"/>
        <v>0</v>
      </c>
      <c r="G252" s="19"/>
      <c r="H252" s="19">
        <v>150</v>
      </c>
    </row>
    <row r="253" spans="1:15" s="20" customFormat="1" x14ac:dyDescent="0.25">
      <c r="A253" s="229">
        <v>3222</v>
      </c>
      <c r="B253" s="230"/>
      <c r="C253" s="231"/>
      <c r="D253" s="22" t="s">
        <v>72</v>
      </c>
      <c r="E253" s="19">
        <v>50</v>
      </c>
      <c r="F253" s="85">
        <f t="shared" si="87"/>
        <v>0</v>
      </c>
      <c r="G253" s="19"/>
      <c r="H253" s="19">
        <v>50</v>
      </c>
      <c r="L253"/>
      <c r="M253"/>
      <c r="O253"/>
    </row>
    <row r="254" spans="1:15" x14ac:dyDescent="0.25">
      <c r="A254" s="229">
        <v>3223</v>
      </c>
      <c r="B254" s="230"/>
      <c r="C254" s="231"/>
      <c r="D254" s="22" t="s">
        <v>84</v>
      </c>
      <c r="E254" s="19">
        <v>300</v>
      </c>
      <c r="F254" s="85">
        <f t="shared" si="87"/>
        <v>-200</v>
      </c>
      <c r="G254" s="19"/>
      <c r="H254" s="19">
        <v>100</v>
      </c>
      <c r="L254" s="20"/>
      <c r="M254" s="20"/>
      <c r="O254" s="20"/>
    </row>
    <row r="255" spans="1:15" x14ac:dyDescent="0.25">
      <c r="A255" s="229">
        <v>3225</v>
      </c>
      <c r="B255" s="230"/>
      <c r="C255" s="231"/>
      <c r="D255" s="22" t="s">
        <v>113</v>
      </c>
      <c r="E255" s="19">
        <v>50</v>
      </c>
      <c r="F255" s="85">
        <f t="shared" si="87"/>
        <v>0</v>
      </c>
      <c r="G255" s="19"/>
      <c r="H255" s="19">
        <v>50</v>
      </c>
    </row>
    <row r="256" spans="1:15" s="20" customFormat="1" x14ac:dyDescent="0.25">
      <c r="A256" s="226">
        <v>323</v>
      </c>
      <c r="B256" s="227"/>
      <c r="C256" s="228"/>
      <c r="D256" s="21" t="s">
        <v>73</v>
      </c>
      <c r="E256" s="18"/>
      <c r="F256" s="85"/>
      <c r="G256" s="18"/>
      <c r="H256" s="18">
        <f t="shared" ref="H256" si="88">H257+H258</f>
        <v>0</v>
      </c>
      <c r="L256"/>
      <c r="M256"/>
      <c r="O256"/>
    </row>
    <row r="257" spans="1:15" x14ac:dyDescent="0.25">
      <c r="A257" s="229">
        <v>3231</v>
      </c>
      <c r="B257" s="230"/>
      <c r="C257" s="231"/>
      <c r="D257" s="22" t="s">
        <v>115</v>
      </c>
      <c r="E257" s="19"/>
      <c r="F257" s="85"/>
      <c r="G257" s="19"/>
      <c r="H257" s="19"/>
      <c r="L257" s="20"/>
      <c r="M257" s="20"/>
      <c r="O257" s="20"/>
    </row>
    <row r="258" spans="1:15" x14ac:dyDescent="0.25">
      <c r="A258" s="229">
        <v>3239</v>
      </c>
      <c r="B258" s="230"/>
      <c r="C258" s="231"/>
      <c r="D258" s="22" t="s">
        <v>94</v>
      </c>
      <c r="E258" s="19"/>
      <c r="F258" s="85"/>
      <c r="G258" s="19"/>
      <c r="H258" s="19"/>
    </row>
    <row r="259" spans="1:15" ht="25.5" x14ac:dyDescent="0.25">
      <c r="A259" s="226">
        <v>329</v>
      </c>
      <c r="B259" s="227"/>
      <c r="C259" s="228"/>
      <c r="D259" s="21" t="s">
        <v>63</v>
      </c>
      <c r="E259" s="18">
        <f t="shared" ref="E259:H259" si="89">E260+E261</f>
        <v>370</v>
      </c>
      <c r="F259" s="18">
        <f t="shared" si="87"/>
        <v>-276</v>
      </c>
      <c r="G259" s="18"/>
      <c r="H259" s="18">
        <f t="shared" si="89"/>
        <v>94</v>
      </c>
    </row>
    <row r="260" spans="1:15" x14ac:dyDescent="0.25">
      <c r="A260" s="229">
        <v>3293</v>
      </c>
      <c r="B260" s="230"/>
      <c r="C260" s="231"/>
      <c r="D260" s="22" t="s">
        <v>103</v>
      </c>
      <c r="E260" s="19"/>
      <c r="F260" s="18">
        <f t="shared" si="87"/>
        <v>0</v>
      </c>
      <c r="G260" s="19"/>
      <c r="H260" s="19">
        <v>0</v>
      </c>
    </row>
    <row r="261" spans="1:15" ht="25.5" x14ac:dyDescent="0.25">
      <c r="A261" s="229">
        <v>3299</v>
      </c>
      <c r="B261" s="230"/>
      <c r="C261" s="231"/>
      <c r="D261" s="22" t="s">
        <v>63</v>
      </c>
      <c r="E261" s="19">
        <v>370</v>
      </c>
      <c r="F261" s="85">
        <f t="shared" si="87"/>
        <v>-276</v>
      </c>
      <c r="G261" s="19"/>
      <c r="H261" s="19">
        <v>94</v>
      </c>
    </row>
    <row r="262" spans="1:15" x14ac:dyDescent="0.25">
      <c r="A262" s="226">
        <v>34</v>
      </c>
      <c r="B262" s="227"/>
      <c r="C262" s="228"/>
      <c r="D262" s="21" t="s">
        <v>65</v>
      </c>
      <c r="E262" s="18">
        <f t="shared" ref="E262:H262" si="90">SUM(E263)</f>
        <v>30</v>
      </c>
      <c r="F262" s="18">
        <f t="shared" si="87"/>
        <v>0</v>
      </c>
      <c r="G262" s="18"/>
      <c r="H262" s="18">
        <f t="shared" si="90"/>
        <v>30</v>
      </c>
    </row>
    <row r="263" spans="1:15" s="20" customFormat="1" x14ac:dyDescent="0.25">
      <c r="A263" s="226">
        <v>343</v>
      </c>
      <c r="B263" s="227"/>
      <c r="C263" s="228"/>
      <c r="D263" s="21" t="s">
        <v>66</v>
      </c>
      <c r="E263" s="18">
        <f t="shared" ref="E263:H263" si="91">E264+E265</f>
        <v>30</v>
      </c>
      <c r="F263" s="18">
        <f t="shared" si="87"/>
        <v>0</v>
      </c>
      <c r="G263" s="18"/>
      <c r="H263" s="18">
        <f t="shared" si="91"/>
        <v>30</v>
      </c>
      <c r="L263"/>
      <c r="M263"/>
      <c r="O263"/>
    </row>
    <row r="264" spans="1:15" s="20" customFormat="1" ht="25.5" x14ac:dyDescent="0.25">
      <c r="A264" s="229">
        <v>3431</v>
      </c>
      <c r="B264" s="230"/>
      <c r="C264" s="231"/>
      <c r="D264" s="22" t="s">
        <v>307</v>
      </c>
      <c r="E264" s="44">
        <v>30</v>
      </c>
      <c r="F264" s="85">
        <f t="shared" si="87"/>
        <v>0</v>
      </c>
      <c r="G264" s="44"/>
      <c r="H264" s="44">
        <v>30</v>
      </c>
    </row>
    <row r="265" spans="1:15" s="20" customFormat="1" x14ac:dyDescent="0.25">
      <c r="A265" s="229">
        <v>3433</v>
      </c>
      <c r="B265" s="230"/>
      <c r="C265" s="231"/>
      <c r="D265" s="22" t="s">
        <v>67</v>
      </c>
      <c r="E265" s="19"/>
      <c r="F265" s="18"/>
      <c r="G265" s="19"/>
      <c r="H265" s="19"/>
    </row>
    <row r="266" spans="1:15" s="20" customFormat="1" ht="38.25" x14ac:dyDescent="0.25">
      <c r="A266" s="235" t="s">
        <v>308</v>
      </c>
      <c r="B266" s="236"/>
      <c r="C266" s="237"/>
      <c r="D266" s="24" t="s">
        <v>157</v>
      </c>
      <c r="E266" s="43">
        <f t="shared" ref="E266" si="92">E267</f>
        <v>0</v>
      </c>
      <c r="F266" s="43">
        <f>H266-E266</f>
        <v>251.82</v>
      </c>
      <c r="G266" s="43"/>
      <c r="H266" s="43">
        <f t="shared" ref="H266" si="93">H267</f>
        <v>251.82</v>
      </c>
    </row>
    <row r="267" spans="1:15" s="20" customFormat="1" x14ac:dyDescent="0.25">
      <c r="A267" s="238">
        <v>3</v>
      </c>
      <c r="B267" s="239"/>
      <c r="C267" s="240"/>
      <c r="D267" s="21" t="s">
        <v>14</v>
      </c>
      <c r="E267" s="18"/>
      <c r="F267" s="18">
        <f>H267-E267</f>
        <v>251.82</v>
      </c>
      <c r="G267" s="18"/>
      <c r="H267" s="18">
        <f t="shared" ref="H267" si="94">H268</f>
        <v>251.82</v>
      </c>
    </row>
    <row r="268" spans="1:15" s="20" customFormat="1" x14ac:dyDescent="0.25">
      <c r="A268" s="226">
        <v>32</v>
      </c>
      <c r="B268" s="227"/>
      <c r="C268" s="228"/>
      <c r="D268" s="21" t="s">
        <v>25</v>
      </c>
      <c r="E268" s="18"/>
      <c r="F268" s="18">
        <f>H268-E268</f>
        <v>251.82</v>
      </c>
      <c r="G268" s="18"/>
      <c r="H268" s="18">
        <f>H269+H273+H278+H280</f>
        <v>251.82</v>
      </c>
    </row>
    <row r="269" spans="1:15" s="20" customFormat="1" x14ac:dyDescent="0.25">
      <c r="A269" s="226">
        <v>321</v>
      </c>
      <c r="B269" s="227"/>
      <c r="C269" s="228"/>
      <c r="D269" s="21" t="s">
        <v>58</v>
      </c>
      <c r="E269" s="18"/>
      <c r="F269" s="18"/>
      <c r="G269" s="18"/>
      <c r="H269" s="18">
        <f>SUM(H270:H272)</f>
        <v>0</v>
      </c>
    </row>
    <row r="270" spans="1:15" s="20" customFormat="1" x14ac:dyDescent="0.25">
      <c r="A270" s="229">
        <v>3211</v>
      </c>
      <c r="B270" s="230"/>
      <c r="C270" s="231"/>
      <c r="D270" s="22" t="s">
        <v>68</v>
      </c>
      <c r="E270" s="19"/>
      <c r="F270" s="19"/>
      <c r="G270" s="19"/>
      <c r="H270" s="19"/>
    </row>
    <row r="271" spans="1:15" s="20" customFormat="1" x14ac:dyDescent="0.25">
      <c r="A271" s="229">
        <v>3213</v>
      </c>
      <c r="B271" s="230"/>
      <c r="C271" s="231"/>
      <c r="D271" s="22" t="s">
        <v>69</v>
      </c>
      <c r="E271" s="19"/>
      <c r="F271" s="19"/>
      <c r="G271" s="19"/>
      <c r="H271" s="19"/>
    </row>
    <row r="272" spans="1:15" s="20" customFormat="1" ht="25.5" x14ac:dyDescent="0.25">
      <c r="A272" s="229">
        <v>3214</v>
      </c>
      <c r="B272" s="230"/>
      <c r="C272" s="231"/>
      <c r="D272" s="22" t="s">
        <v>70</v>
      </c>
      <c r="E272" s="19"/>
      <c r="F272" s="19"/>
      <c r="G272" s="19"/>
      <c r="H272" s="19"/>
    </row>
    <row r="273" spans="1:15" s="20" customFormat="1" x14ac:dyDescent="0.25">
      <c r="A273" s="226">
        <v>322</v>
      </c>
      <c r="B273" s="227"/>
      <c r="C273" s="228"/>
      <c r="D273" s="21" t="s">
        <v>60</v>
      </c>
      <c r="E273" s="18"/>
      <c r="F273" s="18">
        <f>F275</f>
        <v>251.82</v>
      </c>
      <c r="G273" s="18"/>
      <c r="H273" s="18">
        <f>H275+H276</f>
        <v>251.82</v>
      </c>
    </row>
    <row r="274" spans="1:15" s="20" customFormat="1" ht="25.5" x14ac:dyDescent="0.25">
      <c r="A274" s="229">
        <v>3221</v>
      </c>
      <c r="B274" s="230"/>
      <c r="C274" s="231"/>
      <c r="D274" s="22" t="s">
        <v>112</v>
      </c>
      <c r="E274" s="19"/>
      <c r="F274" s="19"/>
      <c r="G274" s="19"/>
      <c r="H274" s="19"/>
    </row>
    <row r="275" spans="1:15" s="20" customFormat="1" x14ac:dyDescent="0.25">
      <c r="A275" s="229">
        <v>3223</v>
      </c>
      <c r="B275" s="230"/>
      <c r="C275" s="231"/>
      <c r="D275" s="22" t="s">
        <v>84</v>
      </c>
      <c r="E275" s="19"/>
      <c r="F275" s="19">
        <f>H275-E275</f>
        <v>251.82</v>
      </c>
      <c r="G275" s="19"/>
      <c r="H275" s="19">
        <v>251.82</v>
      </c>
    </row>
    <row r="276" spans="1:15" s="20" customFormat="1" x14ac:dyDescent="0.25">
      <c r="A276" s="229">
        <v>3225</v>
      </c>
      <c r="B276" s="230"/>
      <c r="C276" s="231"/>
      <c r="D276" s="22" t="s">
        <v>113</v>
      </c>
      <c r="E276" s="19"/>
      <c r="F276" s="19"/>
      <c r="G276" s="19"/>
      <c r="H276" s="19"/>
    </row>
    <row r="277" spans="1:15" s="20" customFormat="1" ht="25.5" x14ac:dyDescent="0.25">
      <c r="A277" s="30">
        <v>3227</v>
      </c>
      <c r="B277" s="31"/>
      <c r="C277" s="32"/>
      <c r="D277" s="22" t="s">
        <v>198</v>
      </c>
      <c r="E277" s="19"/>
      <c r="F277" s="19"/>
      <c r="G277" s="19"/>
      <c r="H277" s="19"/>
    </row>
    <row r="278" spans="1:15" s="20" customFormat="1" x14ac:dyDescent="0.25">
      <c r="A278" s="226">
        <v>323</v>
      </c>
      <c r="B278" s="227"/>
      <c r="C278" s="228"/>
      <c r="D278" s="21" t="s">
        <v>73</v>
      </c>
      <c r="E278" s="18"/>
      <c r="F278" s="18"/>
      <c r="G278" s="18"/>
      <c r="H278" s="18">
        <f>H289</f>
        <v>0</v>
      </c>
    </row>
    <row r="279" spans="1:15" s="20" customFormat="1" x14ac:dyDescent="0.25">
      <c r="A279" s="229">
        <v>3234</v>
      </c>
      <c r="B279" s="247"/>
      <c r="C279" s="248"/>
      <c r="D279" s="22" t="s">
        <v>88</v>
      </c>
      <c r="E279" s="19"/>
      <c r="F279" s="19"/>
      <c r="G279" s="19"/>
      <c r="H279" s="19"/>
    </row>
    <row r="280" spans="1:15" s="20" customFormat="1" ht="25.5" x14ac:dyDescent="0.25">
      <c r="A280" s="226">
        <v>329</v>
      </c>
      <c r="B280" s="227"/>
      <c r="C280" s="228"/>
      <c r="D280" s="21" t="s">
        <v>63</v>
      </c>
      <c r="E280" s="18"/>
      <c r="F280" s="18"/>
      <c r="G280" s="18"/>
      <c r="H280" s="18">
        <f t="shared" ref="H280" si="95">H281+H282</f>
        <v>0</v>
      </c>
    </row>
    <row r="281" spans="1:15" s="20" customFormat="1" x14ac:dyDescent="0.25">
      <c r="A281" s="229">
        <v>3293</v>
      </c>
      <c r="B281" s="230"/>
      <c r="C281" s="231"/>
      <c r="D281" s="22" t="s">
        <v>103</v>
      </c>
      <c r="E281" s="19"/>
      <c r="F281" s="19"/>
      <c r="G281" s="19"/>
      <c r="H281" s="19"/>
    </row>
    <row r="282" spans="1:15" s="20" customFormat="1" x14ac:dyDescent="0.25">
      <c r="A282" s="229">
        <v>3294</v>
      </c>
      <c r="B282" s="230"/>
      <c r="C282" s="231"/>
      <c r="D282" s="22" t="s">
        <v>95</v>
      </c>
      <c r="E282" s="19"/>
      <c r="F282" s="19"/>
      <c r="G282" s="19"/>
      <c r="H282" s="19"/>
    </row>
    <row r="283" spans="1:15" s="20" customFormat="1" x14ac:dyDescent="0.25">
      <c r="A283" s="229">
        <v>3295</v>
      </c>
      <c r="B283" s="230"/>
      <c r="C283" s="231"/>
      <c r="D283" s="22" t="s">
        <v>62</v>
      </c>
      <c r="E283" s="19"/>
      <c r="F283" s="19"/>
      <c r="G283" s="19"/>
      <c r="H283" s="19"/>
    </row>
    <row r="284" spans="1:15" s="20" customFormat="1" x14ac:dyDescent="0.25">
      <c r="A284" s="229">
        <v>3296</v>
      </c>
      <c r="B284" s="230"/>
      <c r="C284" s="231"/>
      <c r="D284" s="22" t="s">
        <v>64</v>
      </c>
      <c r="E284" s="19"/>
      <c r="F284" s="19"/>
      <c r="G284" s="19"/>
      <c r="H284" s="19"/>
    </row>
    <row r="285" spans="1:15" s="20" customFormat="1" ht="25.5" x14ac:dyDescent="0.25">
      <c r="A285" s="229">
        <v>3299</v>
      </c>
      <c r="B285" s="230"/>
      <c r="C285" s="231"/>
      <c r="D285" s="22" t="s">
        <v>63</v>
      </c>
      <c r="E285" s="19"/>
      <c r="F285" s="19"/>
      <c r="G285" s="19"/>
      <c r="H285" s="19"/>
    </row>
    <row r="286" spans="1:15" x14ac:dyDescent="0.25">
      <c r="A286" s="226">
        <v>34</v>
      </c>
      <c r="B286" s="227"/>
      <c r="C286" s="228"/>
      <c r="D286" s="21" t="s">
        <v>65</v>
      </c>
      <c r="E286" s="18"/>
      <c r="F286" s="18"/>
      <c r="G286" s="18"/>
      <c r="H286" s="18">
        <f t="shared" ref="H286" si="96">SUM(H287)</f>
        <v>0</v>
      </c>
      <c r="L286" s="20"/>
      <c r="M286" s="20"/>
      <c r="O286" s="20"/>
    </row>
    <row r="287" spans="1:15" s="20" customFormat="1" x14ac:dyDescent="0.25">
      <c r="A287" s="226">
        <v>343</v>
      </c>
      <c r="B287" s="227"/>
      <c r="C287" s="228"/>
      <c r="D287" s="21" t="s">
        <v>66</v>
      </c>
      <c r="E287" s="18"/>
      <c r="F287" s="18"/>
      <c r="G287" s="18"/>
      <c r="H287" s="18">
        <f t="shared" ref="H287" si="97">H288</f>
        <v>0</v>
      </c>
      <c r="L287"/>
      <c r="M287"/>
      <c r="O287"/>
    </row>
    <row r="288" spans="1:15" s="20" customFormat="1" ht="25.5" x14ac:dyDescent="0.25">
      <c r="A288" s="229">
        <v>3431</v>
      </c>
      <c r="B288" s="230"/>
      <c r="C288" s="231"/>
      <c r="D288" s="22" t="s">
        <v>96</v>
      </c>
      <c r="E288" s="44"/>
      <c r="F288" s="44"/>
      <c r="G288" s="44"/>
      <c r="H288" s="44"/>
    </row>
    <row r="289" spans="1:15" s="20" customFormat="1" x14ac:dyDescent="0.25">
      <c r="A289" s="229">
        <v>3433</v>
      </c>
      <c r="B289" s="230"/>
      <c r="C289" s="231"/>
      <c r="D289" s="22" t="s">
        <v>67</v>
      </c>
      <c r="E289" s="19"/>
      <c r="F289" s="19"/>
      <c r="G289" s="19"/>
      <c r="H289" s="19"/>
    </row>
    <row r="290" spans="1:15" s="20" customFormat="1" ht="25.5" x14ac:dyDescent="0.25">
      <c r="A290" s="244" t="s">
        <v>309</v>
      </c>
      <c r="B290" s="245"/>
      <c r="C290" s="246"/>
      <c r="D290" s="24" t="s">
        <v>159</v>
      </c>
      <c r="E290" s="43">
        <f t="shared" ref="E290:H291" si="98">E291</f>
        <v>13700</v>
      </c>
      <c r="F290" s="43">
        <f>H290-E290</f>
        <v>-1000</v>
      </c>
      <c r="G290" s="43"/>
      <c r="H290" s="43">
        <f t="shared" si="98"/>
        <v>12700</v>
      </c>
      <c r="J290" s="115"/>
    </row>
    <row r="291" spans="1:15" x14ac:dyDescent="0.25">
      <c r="A291" s="238">
        <v>3</v>
      </c>
      <c r="B291" s="239"/>
      <c r="C291" s="240"/>
      <c r="D291" s="21" t="s">
        <v>14</v>
      </c>
      <c r="E291" s="18">
        <f t="shared" si="98"/>
        <v>13700</v>
      </c>
      <c r="F291" s="18">
        <f>H291-E291</f>
        <v>-1000</v>
      </c>
      <c r="G291" s="18"/>
      <c r="H291" s="18">
        <f t="shared" si="98"/>
        <v>12700</v>
      </c>
      <c r="L291" s="20"/>
      <c r="M291" s="20"/>
      <c r="O291" s="20"/>
    </row>
    <row r="292" spans="1:15" s="20" customFormat="1" x14ac:dyDescent="0.25">
      <c r="A292" s="226">
        <v>32</v>
      </c>
      <c r="B292" s="227"/>
      <c r="C292" s="228"/>
      <c r="D292" s="21" t="s">
        <v>25</v>
      </c>
      <c r="E292" s="18">
        <f t="shared" ref="E292:H292" si="99">E293+E295+E298</f>
        <v>13700</v>
      </c>
      <c r="F292" s="18">
        <f t="shared" ref="F292:F300" si="100">H292-E292</f>
        <v>-1000</v>
      </c>
      <c r="G292" s="18"/>
      <c r="H292" s="18">
        <f t="shared" si="99"/>
        <v>12700</v>
      </c>
      <c r="L292"/>
      <c r="M292"/>
      <c r="O292"/>
    </row>
    <row r="293" spans="1:15" x14ac:dyDescent="0.25">
      <c r="A293" s="226">
        <v>321</v>
      </c>
      <c r="B293" s="227"/>
      <c r="C293" s="228"/>
      <c r="D293" s="21" t="s">
        <v>58</v>
      </c>
      <c r="E293" s="18">
        <f>E294</f>
        <v>1000</v>
      </c>
      <c r="F293" s="18">
        <f t="shared" si="100"/>
        <v>0</v>
      </c>
      <c r="G293" s="18"/>
      <c r="H293" s="18">
        <f t="shared" ref="H293" si="101">H294</f>
        <v>1000</v>
      </c>
      <c r="L293" s="20"/>
      <c r="M293" s="20"/>
      <c r="O293" s="20"/>
    </row>
    <row r="294" spans="1:15" x14ac:dyDescent="0.25">
      <c r="A294" s="229">
        <v>3211</v>
      </c>
      <c r="B294" s="230"/>
      <c r="C294" s="231"/>
      <c r="D294" s="22" t="s">
        <v>68</v>
      </c>
      <c r="E294" s="19">
        <v>1000</v>
      </c>
      <c r="F294" s="85">
        <f t="shared" si="100"/>
        <v>0</v>
      </c>
      <c r="G294" s="19"/>
      <c r="H294" s="19">
        <v>1000</v>
      </c>
    </row>
    <row r="295" spans="1:15" s="20" customFormat="1" x14ac:dyDescent="0.25">
      <c r="A295" s="226">
        <v>323</v>
      </c>
      <c r="B295" s="227"/>
      <c r="C295" s="228"/>
      <c r="D295" s="21" t="s">
        <v>73</v>
      </c>
      <c r="E295" s="18">
        <f t="shared" ref="E295:H295" si="102">E296+E297</f>
        <v>6000</v>
      </c>
      <c r="F295" s="18">
        <f t="shared" si="100"/>
        <v>-600</v>
      </c>
      <c r="G295" s="18"/>
      <c r="H295" s="18">
        <f t="shared" si="102"/>
        <v>5400</v>
      </c>
      <c r="L295"/>
      <c r="M295"/>
      <c r="O295"/>
    </row>
    <row r="296" spans="1:15" x14ac:dyDescent="0.25">
      <c r="A296" s="229">
        <v>3231</v>
      </c>
      <c r="B296" s="230"/>
      <c r="C296" s="231"/>
      <c r="D296" s="22" t="s">
        <v>115</v>
      </c>
      <c r="E296" s="19">
        <v>6000</v>
      </c>
      <c r="F296" s="85">
        <f t="shared" si="100"/>
        <v>-600</v>
      </c>
      <c r="G296" s="19"/>
      <c r="H296" s="19">
        <v>5400</v>
      </c>
      <c r="L296" s="20"/>
      <c r="M296" s="20"/>
      <c r="O296" s="20"/>
    </row>
    <row r="297" spans="1:15" x14ac:dyDescent="0.25">
      <c r="A297" s="229">
        <v>3239</v>
      </c>
      <c r="B297" s="230"/>
      <c r="C297" s="231"/>
      <c r="D297" s="22" t="s">
        <v>94</v>
      </c>
      <c r="E297" s="19"/>
      <c r="F297" s="18"/>
      <c r="G297" s="19"/>
      <c r="H297" s="19"/>
    </row>
    <row r="298" spans="1:15" ht="25.5" x14ac:dyDescent="0.25">
      <c r="A298" s="226">
        <v>329</v>
      </c>
      <c r="B298" s="227"/>
      <c r="C298" s="228"/>
      <c r="D298" s="21" t="s">
        <v>63</v>
      </c>
      <c r="E298" s="18">
        <f t="shared" ref="E298:H298" si="103">E299+E300</f>
        <v>6700</v>
      </c>
      <c r="F298" s="18">
        <f t="shared" si="100"/>
        <v>-400</v>
      </c>
      <c r="G298" s="18"/>
      <c r="H298" s="18">
        <f t="shared" si="103"/>
        <v>6300</v>
      </c>
    </row>
    <row r="299" spans="1:15" x14ac:dyDescent="0.25">
      <c r="A299" s="229">
        <v>3293</v>
      </c>
      <c r="B299" s="230"/>
      <c r="C299" s="231"/>
      <c r="D299" s="22" t="s">
        <v>103</v>
      </c>
      <c r="E299" s="19"/>
      <c r="F299" s="18"/>
      <c r="G299" s="19"/>
      <c r="H299" s="19"/>
    </row>
    <row r="300" spans="1:15" ht="25.5" x14ac:dyDescent="0.25">
      <c r="A300" s="229">
        <v>3299</v>
      </c>
      <c r="B300" s="230"/>
      <c r="C300" s="231"/>
      <c r="D300" s="22" t="s">
        <v>63</v>
      </c>
      <c r="E300" s="19">
        <v>6700</v>
      </c>
      <c r="F300" s="85">
        <f t="shared" si="100"/>
        <v>-400</v>
      </c>
      <c r="G300" s="19"/>
      <c r="H300" s="19">
        <v>6300</v>
      </c>
    </row>
    <row r="301" spans="1:15" ht="38.25" x14ac:dyDescent="0.25">
      <c r="A301" s="235" t="s">
        <v>167</v>
      </c>
      <c r="B301" s="236"/>
      <c r="C301" s="237"/>
      <c r="D301" s="24" t="s">
        <v>203</v>
      </c>
      <c r="E301" s="43"/>
      <c r="F301" s="43"/>
      <c r="G301" s="43"/>
      <c r="H301" s="43">
        <f>H302</f>
        <v>0</v>
      </c>
    </row>
    <row r="302" spans="1:15" ht="24.75" customHeight="1" x14ac:dyDescent="0.25">
      <c r="A302" s="238">
        <v>3</v>
      </c>
      <c r="B302" s="239"/>
      <c r="C302" s="240"/>
      <c r="D302" s="21" t="s">
        <v>14</v>
      </c>
      <c r="E302" s="18"/>
      <c r="F302" s="18"/>
      <c r="G302" s="18"/>
      <c r="H302" s="18">
        <f t="shared" ref="H302:H303" si="104">H303</f>
        <v>0</v>
      </c>
    </row>
    <row r="303" spans="1:15" ht="15" customHeight="1" x14ac:dyDescent="0.25">
      <c r="A303" s="226">
        <v>32</v>
      </c>
      <c r="B303" s="227"/>
      <c r="C303" s="228"/>
      <c r="D303" s="21" t="s">
        <v>25</v>
      </c>
      <c r="E303" s="18"/>
      <c r="F303" s="18"/>
      <c r="G303" s="18"/>
      <c r="H303" s="18">
        <f t="shared" si="104"/>
        <v>0</v>
      </c>
    </row>
    <row r="304" spans="1:15" s="20" customFormat="1" x14ac:dyDescent="0.25">
      <c r="A304" s="226">
        <v>322</v>
      </c>
      <c r="B304" s="227"/>
      <c r="C304" s="228"/>
      <c r="D304" s="21" t="s">
        <v>60</v>
      </c>
      <c r="E304" s="18"/>
      <c r="F304" s="18"/>
      <c r="G304" s="18"/>
      <c r="H304" s="18">
        <f t="shared" ref="H304" si="105">H305+H306</f>
        <v>0</v>
      </c>
      <c r="L304"/>
      <c r="M304"/>
      <c r="O304"/>
    </row>
    <row r="305" spans="1:15" s="20" customFormat="1" ht="25.5" x14ac:dyDescent="0.25">
      <c r="A305" s="229">
        <v>3221</v>
      </c>
      <c r="B305" s="230"/>
      <c r="C305" s="231"/>
      <c r="D305" s="22" t="s">
        <v>112</v>
      </c>
      <c r="E305" s="19"/>
      <c r="F305" s="19"/>
      <c r="G305" s="19"/>
      <c r="H305" s="19">
        <v>0</v>
      </c>
    </row>
    <row r="306" spans="1:15" s="20" customFormat="1" x14ac:dyDescent="0.25">
      <c r="A306" s="229">
        <v>3225</v>
      </c>
      <c r="B306" s="230"/>
      <c r="C306" s="231"/>
      <c r="D306" s="22" t="s">
        <v>61</v>
      </c>
      <c r="E306" s="19"/>
      <c r="F306" s="19"/>
      <c r="G306" s="19"/>
      <c r="H306" s="19">
        <v>0</v>
      </c>
    </row>
    <row r="307" spans="1:15" s="20" customFormat="1" ht="25.5" x14ac:dyDescent="0.25">
      <c r="A307" s="235" t="s">
        <v>310</v>
      </c>
      <c r="B307" s="236"/>
      <c r="C307" s="237"/>
      <c r="D307" s="24" t="s">
        <v>161</v>
      </c>
      <c r="E307" s="43"/>
      <c r="F307" s="43"/>
      <c r="G307" s="43"/>
      <c r="H307" s="43">
        <f t="shared" ref="H307:H312" si="106">H308</f>
        <v>0</v>
      </c>
    </row>
    <row r="308" spans="1:15" s="20" customFormat="1" x14ac:dyDescent="0.25">
      <c r="A308" s="238">
        <v>3</v>
      </c>
      <c r="B308" s="239"/>
      <c r="C308" s="240"/>
      <c r="D308" s="21" t="s">
        <v>14</v>
      </c>
      <c r="E308" s="18"/>
      <c r="F308" s="18"/>
      <c r="G308" s="18"/>
      <c r="H308" s="18">
        <f t="shared" si="106"/>
        <v>0</v>
      </c>
    </row>
    <row r="309" spans="1:15" s="20" customFormat="1" x14ac:dyDescent="0.25">
      <c r="A309" s="226">
        <v>32</v>
      </c>
      <c r="B309" s="227"/>
      <c r="C309" s="228"/>
      <c r="D309" s="21" t="s">
        <v>25</v>
      </c>
      <c r="E309" s="18"/>
      <c r="F309" s="18"/>
      <c r="G309" s="18"/>
      <c r="H309" s="18">
        <f>H312</f>
        <v>0</v>
      </c>
    </row>
    <row r="310" spans="1:15" x14ac:dyDescent="0.25">
      <c r="A310" s="107">
        <v>322</v>
      </c>
      <c r="B310" s="108"/>
      <c r="C310" s="109"/>
      <c r="D310" s="21" t="s">
        <v>60</v>
      </c>
      <c r="E310" s="18"/>
      <c r="F310" s="18"/>
      <c r="G310" s="18"/>
      <c r="H310" s="18"/>
      <c r="L310" s="20"/>
      <c r="M310" s="20"/>
      <c r="O310" s="20"/>
    </row>
    <row r="311" spans="1:15" x14ac:dyDescent="0.25">
      <c r="A311" s="172">
        <v>3225</v>
      </c>
      <c r="B311" s="173"/>
      <c r="C311" s="174"/>
      <c r="D311" s="118" t="s">
        <v>61</v>
      </c>
      <c r="E311" s="85"/>
      <c r="F311" s="85"/>
      <c r="G311" s="85"/>
      <c r="H311" s="85"/>
      <c r="L311" s="20"/>
      <c r="M311" s="20"/>
      <c r="O311" s="20"/>
    </row>
    <row r="312" spans="1:15" x14ac:dyDescent="0.25">
      <c r="A312" s="226">
        <v>323</v>
      </c>
      <c r="B312" s="227"/>
      <c r="C312" s="228"/>
      <c r="D312" s="21" t="s">
        <v>73</v>
      </c>
      <c r="E312" s="18"/>
      <c r="F312" s="18"/>
      <c r="G312" s="18"/>
      <c r="H312" s="18">
        <f t="shared" si="106"/>
        <v>0</v>
      </c>
      <c r="L312" s="20"/>
      <c r="M312" s="20"/>
      <c r="O312" s="20"/>
    </row>
    <row r="313" spans="1:15" s="20" customFormat="1" x14ac:dyDescent="0.25">
      <c r="A313" s="229">
        <v>3237</v>
      </c>
      <c r="B313" s="230"/>
      <c r="C313" s="231"/>
      <c r="D313" s="22" t="s">
        <v>74</v>
      </c>
      <c r="E313" s="19"/>
      <c r="F313" s="19"/>
      <c r="G313" s="19"/>
      <c r="H313" s="19"/>
      <c r="L313"/>
      <c r="M313"/>
      <c r="O313"/>
    </row>
    <row r="314" spans="1:15" s="20" customFormat="1" ht="25.5" x14ac:dyDescent="0.25">
      <c r="A314" s="175">
        <v>329</v>
      </c>
      <c r="B314" s="176"/>
      <c r="C314" s="177"/>
      <c r="D314" s="117" t="s">
        <v>63</v>
      </c>
      <c r="E314" s="81"/>
      <c r="F314" s="81"/>
      <c r="G314" s="81"/>
      <c r="H314" s="81"/>
    </row>
    <row r="315" spans="1:15" s="20" customFormat="1" ht="25.5" x14ac:dyDescent="0.25">
      <c r="A315" s="30">
        <v>3299</v>
      </c>
      <c r="B315" s="31"/>
      <c r="C315" s="32"/>
      <c r="D315" s="22" t="s">
        <v>63</v>
      </c>
      <c r="E315" s="19"/>
      <c r="F315" s="19"/>
      <c r="G315" s="19"/>
      <c r="H315" s="19"/>
    </row>
    <row r="316" spans="1:15" s="20" customFormat="1" x14ac:dyDescent="0.25">
      <c r="A316" s="235" t="s">
        <v>311</v>
      </c>
      <c r="B316" s="236"/>
      <c r="C316" s="237"/>
      <c r="D316" s="24" t="s">
        <v>163</v>
      </c>
      <c r="E316" s="43">
        <f>E317</f>
        <v>7700</v>
      </c>
      <c r="F316" s="43">
        <f>H316-E316</f>
        <v>4475</v>
      </c>
      <c r="G316" s="43"/>
      <c r="H316" s="43">
        <f t="shared" ref="H316" si="107">H317</f>
        <v>12175</v>
      </c>
      <c r="J316" s="115"/>
    </row>
    <row r="317" spans="1:15" x14ac:dyDescent="0.25">
      <c r="A317" s="238">
        <v>3</v>
      </c>
      <c r="B317" s="239"/>
      <c r="C317" s="240"/>
      <c r="D317" s="21" t="s">
        <v>14</v>
      </c>
      <c r="E317" s="18">
        <f>E318+E321+E335</f>
        <v>7700</v>
      </c>
      <c r="F317" s="18">
        <f>H317-E317</f>
        <v>4475</v>
      </c>
      <c r="G317" s="18"/>
      <c r="H317" s="18">
        <f t="shared" ref="H317" si="108">H318+H321+H335</f>
        <v>12175</v>
      </c>
      <c r="L317" s="20"/>
      <c r="M317" s="20"/>
      <c r="O317" s="20"/>
    </row>
    <row r="318" spans="1:15" s="20" customFormat="1" x14ac:dyDescent="0.25">
      <c r="A318" s="226">
        <v>31</v>
      </c>
      <c r="B318" s="227"/>
      <c r="C318" s="228"/>
      <c r="D318" s="21" t="s">
        <v>15</v>
      </c>
      <c r="E318" s="18"/>
      <c r="F318" s="18">
        <f t="shared" ref="F318:F334" si="109">H318-E318</f>
        <v>0</v>
      </c>
      <c r="G318" s="18"/>
      <c r="H318" s="18">
        <f t="shared" ref="H318:H319" si="110">H319</f>
        <v>0</v>
      </c>
      <c r="L318"/>
      <c r="M318"/>
      <c r="O318"/>
    </row>
    <row r="319" spans="1:15" s="20" customFormat="1" x14ac:dyDescent="0.25">
      <c r="A319" s="226">
        <v>312</v>
      </c>
      <c r="B319" s="227"/>
      <c r="C319" s="228"/>
      <c r="D319" s="21" t="s">
        <v>137</v>
      </c>
      <c r="E319" s="18"/>
      <c r="F319" s="18">
        <f t="shared" si="109"/>
        <v>0</v>
      </c>
      <c r="G319" s="18"/>
      <c r="H319" s="18">
        <f t="shared" si="110"/>
        <v>0</v>
      </c>
    </row>
    <row r="320" spans="1:15" x14ac:dyDescent="0.25">
      <c r="A320" s="229">
        <v>3121</v>
      </c>
      <c r="B320" s="230"/>
      <c r="C320" s="231"/>
      <c r="D320" s="22" t="s">
        <v>54</v>
      </c>
      <c r="E320" s="19"/>
      <c r="F320" s="18"/>
      <c r="G320" s="19"/>
      <c r="H320" s="19"/>
      <c r="L320" s="20"/>
      <c r="M320" s="20"/>
      <c r="O320" s="20"/>
    </row>
    <row r="321" spans="1:15" x14ac:dyDescent="0.25">
      <c r="A321" s="226">
        <v>32</v>
      </c>
      <c r="B321" s="227"/>
      <c r="C321" s="228"/>
      <c r="D321" s="21" t="s">
        <v>15</v>
      </c>
      <c r="E321" s="18">
        <f t="shared" ref="E321" si="111">E322+E327+E331</f>
        <v>7700</v>
      </c>
      <c r="F321" s="18">
        <f t="shared" si="109"/>
        <v>4475</v>
      </c>
      <c r="G321" s="18"/>
      <c r="H321" s="18">
        <f>H322+H327+H331+H324</f>
        <v>12175</v>
      </c>
    </row>
    <row r="322" spans="1:15" x14ac:dyDescent="0.25">
      <c r="A322" s="226">
        <v>321</v>
      </c>
      <c r="B322" s="227"/>
      <c r="C322" s="228"/>
      <c r="D322" s="21" t="s">
        <v>58</v>
      </c>
      <c r="E322" s="18">
        <f>E323</f>
        <v>200</v>
      </c>
      <c r="F322" s="18">
        <f t="shared" si="109"/>
        <v>-92</v>
      </c>
      <c r="G322" s="18"/>
      <c r="H322" s="18">
        <f t="shared" ref="H322" si="112">H323</f>
        <v>108</v>
      </c>
    </row>
    <row r="323" spans="1:15" s="20" customFormat="1" x14ac:dyDescent="0.25">
      <c r="A323" s="229">
        <v>3211</v>
      </c>
      <c r="B323" s="230"/>
      <c r="C323" s="231"/>
      <c r="D323" s="22" t="s">
        <v>68</v>
      </c>
      <c r="E323" s="19">
        <v>200</v>
      </c>
      <c r="F323" s="85">
        <f t="shared" si="109"/>
        <v>-92</v>
      </c>
      <c r="G323" s="19"/>
      <c r="H323" s="19">
        <v>108</v>
      </c>
      <c r="L323"/>
      <c r="M323"/>
      <c r="O323"/>
    </row>
    <row r="324" spans="1:15" x14ac:dyDescent="0.25">
      <c r="A324" s="226">
        <v>322</v>
      </c>
      <c r="B324" s="227"/>
      <c r="C324" s="228"/>
      <c r="D324" s="21" t="s">
        <v>60</v>
      </c>
      <c r="E324" s="18"/>
      <c r="F324" s="18">
        <f t="shared" si="109"/>
        <v>1567</v>
      </c>
      <c r="G324" s="18"/>
      <c r="H324" s="18">
        <f>H325+H326</f>
        <v>1567</v>
      </c>
      <c r="L324" s="20"/>
      <c r="M324" s="20"/>
      <c r="O324" s="20"/>
    </row>
    <row r="325" spans="1:15" ht="25.5" x14ac:dyDescent="0.25">
      <c r="A325" s="172">
        <v>3221</v>
      </c>
      <c r="B325" s="108"/>
      <c r="C325" s="109"/>
      <c r="D325" s="118" t="s">
        <v>112</v>
      </c>
      <c r="E325" s="18"/>
      <c r="F325" s="85">
        <f t="shared" si="109"/>
        <v>1460</v>
      </c>
      <c r="G325" s="18"/>
      <c r="H325" s="85">
        <v>1460</v>
      </c>
      <c r="L325" s="20"/>
      <c r="M325" s="20"/>
      <c r="O325" s="20"/>
    </row>
    <row r="326" spans="1:15" x14ac:dyDescent="0.25">
      <c r="A326" s="229">
        <v>3225</v>
      </c>
      <c r="B326" s="230"/>
      <c r="C326" s="231"/>
      <c r="D326" s="22" t="s">
        <v>61</v>
      </c>
      <c r="E326" s="19"/>
      <c r="F326" s="85">
        <f t="shared" si="109"/>
        <v>107</v>
      </c>
      <c r="G326" s="19"/>
      <c r="H326" s="19">
        <v>107</v>
      </c>
    </row>
    <row r="327" spans="1:15" x14ac:dyDescent="0.25">
      <c r="A327" s="226">
        <v>323</v>
      </c>
      <c r="B327" s="227"/>
      <c r="C327" s="228"/>
      <c r="D327" s="21" t="s">
        <v>73</v>
      </c>
      <c r="E327" s="18">
        <f>E328+E329+E330</f>
        <v>100</v>
      </c>
      <c r="F327" s="81">
        <f t="shared" si="109"/>
        <v>0</v>
      </c>
      <c r="G327" s="18"/>
      <c r="H327" s="18">
        <f t="shared" ref="H327" si="113">H328+H329+H330</f>
        <v>100</v>
      </c>
    </row>
    <row r="328" spans="1:15" s="20" customFormat="1" x14ac:dyDescent="0.25">
      <c r="A328" s="229">
        <v>3236</v>
      </c>
      <c r="B328" s="230"/>
      <c r="C328" s="231"/>
      <c r="D328" s="22" t="s">
        <v>89</v>
      </c>
      <c r="E328" s="19"/>
      <c r="F328" s="85">
        <f t="shared" si="109"/>
        <v>0</v>
      </c>
      <c r="G328" s="19"/>
      <c r="H328" s="19"/>
      <c r="L328"/>
      <c r="M328"/>
      <c r="O328"/>
    </row>
    <row r="329" spans="1:15" s="20" customFormat="1" ht="25.5" x14ac:dyDescent="0.25">
      <c r="A329" s="229">
        <v>3237</v>
      </c>
      <c r="B329" s="230"/>
      <c r="C329" s="231"/>
      <c r="D329" s="22" t="s">
        <v>325</v>
      </c>
      <c r="E329" s="19">
        <v>100</v>
      </c>
      <c r="F329" s="85">
        <f t="shared" si="109"/>
        <v>0</v>
      </c>
      <c r="G329" s="19"/>
      <c r="H329" s="19">
        <v>100</v>
      </c>
    </row>
    <row r="330" spans="1:15" s="20" customFormat="1" x14ac:dyDescent="0.25">
      <c r="A330" s="229">
        <v>3239</v>
      </c>
      <c r="B330" s="230"/>
      <c r="C330" s="231"/>
      <c r="D330" s="22" t="s">
        <v>94</v>
      </c>
      <c r="E330" s="19"/>
      <c r="F330" s="18"/>
      <c r="G330" s="19"/>
      <c r="H330" s="19"/>
    </row>
    <row r="331" spans="1:15" ht="25.5" x14ac:dyDescent="0.25">
      <c r="A331" s="226">
        <v>329</v>
      </c>
      <c r="B331" s="227"/>
      <c r="C331" s="228"/>
      <c r="D331" s="21" t="s">
        <v>63</v>
      </c>
      <c r="E331" s="18">
        <f>SUM(E332:E334)</f>
        <v>7400</v>
      </c>
      <c r="F331" s="18">
        <f t="shared" si="109"/>
        <v>3000</v>
      </c>
      <c r="G331" s="18"/>
      <c r="H331" s="18">
        <f>SUM(H332:H334)</f>
        <v>10400</v>
      </c>
      <c r="L331" s="20"/>
      <c r="M331" s="20"/>
      <c r="O331" s="20"/>
    </row>
    <row r="332" spans="1:15" x14ac:dyDescent="0.25">
      <c r="A332" s="229">
        <v>3295</v>
      </c>
      <c r="B332" s="230"/>
      <c r="C332" s="231"/>
      <c r="D332" s="22" t="s">
        <v>62</v>
      </c>
      <c r="E332" s="19">
        <v>500</v>
      </c>
      <c r="F332" s="85">
        <f t="shared" si="109"/>
        <v>3000</v>
      </c>
      <c r="G332" s="19"/>
      <c r="H332" s="19">
        <v>3500</v>
      </c>
    </row>
    <row r="333" spans="1:15" x14ac:dyDescent="0.25">
      <c r="A333" s="229">
        <v>3296</v>
      </c>
      <c r="B333" s="230"/>
      <c r="C333" s="231"/>
      <c r="D333" s="22" t="s">
        <v>64</v>
      </c>
      <c r="E333" s="19"/>
      <c r="F333" s="85"/>
      <c r="G333" s="19"/>
      <c r="H333" s="19"/>
    </row>
    <row r="334" spans="1:15" ht="25.5" x14ac:dyDescent="0.25">
      <c r="A334" s="229">
        <v>3299</v>
      </c>
      <c r="B334" s="230"/>
      <c r="C334" s="231"/>
      <c r="D334" s="22" t="s">
        <v>63</v>
      </c>
      <c r="E334" s="19">
        <v>6900</v>
      </c>
      <c r="F334" s="85">
        <f t="shared" si="109"/>
        <v>0</v>
      </c>
      <c r="G334" s="19"/>
      <c r="H334" s="19">
        <v>6900</v>
      </c>
    </row>
    <row r="335" spans="1:15" x14ac:dyDescent="0.25">
      <c r="A335" s="226">
        <v>34</v>
      </c>
      <c r="B335" s="227"/>
      <c r="C335" s="228"/>
      <c r="D335" s="21" t="s">
        <v>65</v>
      </c>
      <c r="E335" s="19"/>
      <c r="F335" s="18"/>
      <c r="G335" s="19"/>
      <c r="H335" s="19"/>
    </row>
    <row r="336" spans="1:15" s="20" customFormat="1" x14ac:dyDescent="0.25">
      <c r="A336" s="226">
        <v>343</v>
      </c>
      <c r="B336" s="227"/>
      <c r="C336" s="228"/>
      <c r="D336" s="21" t="s">
        <v>66</v>
      </c>
      <c r="E336" s="18"/>
      <c r="F336" s="18"/>
      <c r="G336" s="18"/>
      <c r="H336" s="18">
        <f>SUM(H337:H338)</f>
        <v>0</v>
      </c>
      <c r="L336"/>
      <c r="M336"/>
      <c r="O336"/>
    </row>
    <row r="337" spans="1:15" s="20" customFormat="1" ht="25.5" x14ac:dyDescent="0.25">
      <c r="A337" s="229">
        <v>3431</v>
      </c>
      <c r="B337" s="230"/>
      <c r="C337" s="231"/>
      <c r="D337" s="22" t="s">
        <v>96</v>
      </c>
      <c r="E337" s="19"/>
      <c r="F337" s="18"/>
      <c r="G337" s="19"/>
      <c r="H337" s="19"/>
    </row>
    <row r="338" spans="1:15" s="20" customFormat="1" x14ac:dyDescent="0.25">
      <c r="A338" s="229">
        <v>3433</v>
      </c>
      <c r="B338" s="230"/>
      <c r="C338" s="231"/>
      <c r="D338" s="22" t="s">
        <v>67</v>
      </c>
      <c r="E338" s="19"/>
      <c r="F338" s="18"/>
      <c r="G338" s="19"/>
      <c r="H338" s="19"/>
    </row>
    <row r="339" spans="1:15" s="20" customFormat="1" x14ac:dyDescent="0.25">
      <c r="A339" s="235" t="s">
        <v>312</v>
      </c>
      <c r="B339" s="236"/>
      <c r="C339" s="237"/>
      <c r="D339" s="24" t="s">
        <v>164</v>
      </c>
      <c r="E339" s="43">
        <f t="shared" ref="E339:H340" si="114">E340</f>
        <v>3450</v>
      </c>
      <c r="F339" s="43">
        <f>H339-E339</f>
        <v>-850</v>
      </c>
      <c r="G339" s="43"/>
      <c r="H339" s="43">
        <f t="shared" si="114"/>
        <v>2600</v>
      </c>
    </row>
    <row r="340" spans="1:15" s="20" customFormat="1" x14ac:dyDescent="0.25">
      <c r="A340" s="238">
        <v>3</v>
      </c>
      <c r="B340" s="239"/>
      <c r="C340" s="240"/>
      <c r="D340" s="21" t="s">
        <v>14</v>
      </c>
      <c r="E340" s="18">
        <f t="shared" si="114"/>
        <v>3450</v>
      </c>
      <c r="F340" s="18">
        <f>H340-E340</f>
        <v>-850</v>
      </c>
      <c r="G340" s="18"/>
      <c r="H340" s="18">
        <f t="shared" si="114"/>
        <v>2600</v>
      </c>
    </row>
    <row r="341" spans="1:15" s="20" customFormat="1" x14ac:dyDescent="0.25">
      <c r="A341" s="226">
        <v>32</v>
      </c>
      <c r="B341" s="227"/>
      <c r="C341" s="228"/>
      <c r="D341" s="21" t="s">
        <v>25</v>
      </c>
      <c r="E341" s="18">
        <f t="shared" ref="E341:H341" si="115">E344+E347+E342</f>
        <v>3450</v>
      </c>
      <c r="F341" s="18">
        <f t="shared" ref="F341:F348" si="116">H341-E341</f>
        <v>-850</v>
      </c>
      <c r="G341" s="18"/>
      <c r="H341" s="18">
        <f t="shared" si="115"/>
        <v>2600</v>
      </c>
    </row>
    <row r="342" spans="1:15" x14ac:dyDescent="0.25">
      <c r="A342" s="226">
        <v>321</v>
      </c>
      <c r="B342" s="227"/>
      <c r="C342" s="228"/>
      <c r="D342" s="21" t="s">
        <v>58</v>
      </c>
      <c r="E342" s="18">
        <f t="shared" ref="E342:H342" si="117">E343</f>
        <v>3200</v>
      </c>
      <c r="F342" s="18">
        <f t="shared" si="116"/>
        <v>-600</v>
      </c>
      <c r="G342" s="18"/>
      <c r="H342" s="18">
        <f t="shared" si="117"/>
        <v>2600</v>
      </c>
      <c r="L342" s="20"/>
      <c r="M342" s="20"/>
      <c r="O342" s="20"/>
    </row>
    <row r="343" spans="1:15" x14ac:dyDescent="0.25">
      <c r="A343" s="229">
        <v>3211</v>
      </c>
      <c r="B343" s="230"/>
      <c r="C343" s="231"/>
      <c r="D343" s="22" t="s">
        <v>68</v>
      </c>
      <c r="E343" s="19">
        <v>3200</v>
      </c>
      <c r="F343" s="85">
        <f t="shared" si="116"/>
        <v>-600</v>
      </c>
      <c r="G343" s="19"/>
      <c r="H343" s="19">
        <v>2600</v>
      </c>
    </row>
    <row r="344" spans="1:15" s="20" customFormat="1" x14ac:dyDescent="0.25">
      <c r="A344" s="226">
        <v>322</v>
      </c>
      <c r="B344" s="227"/>
      <c r="C344" s="228"/>
      <c r="D344" s="21" t="s">
        <v>60</v>
      </c>
      <c r="E344" s="18"/>
      <c r="F344" s="18"/>
      <c r="G344" s="18"/>
      <c r="H344" s="18">
        <f t="shared" ref="H344" si="118">H345+H346</f>
        <v>0</v>
      </c>
      <c r="L344"/>
      <c r="M344"/>
      <c r="O344"/>
    </row>
    <row r="345" spans="1:15" ht="25.5" x14ac:dyDescent="0.25">
      <c r="A345" s="229">
        <v>3221</v>
      </c>
      <c r="B345" s="230"/>
      <c r="C345" s="231"/>
      <c r="D345" s="22" t="s">
        <v>112</v>
      </c>
      <c r="E345" s="19"/>
      <c r="F345" s="18"/>
      <c r="G345" s="19"/>
      <c r="H345" s="19"/>
      <c r="L345" s="20"/>
      <c r="M345" s="20"/>
      <c r="O345" s="20"/>
    </row>
    <row r="346" spans="1:15" ht="25.5" customHeight="1" x14ac:dyDescent="0.25">
      <c r="A346" s="229">
        <v>3225</v>
      </c>
      <c r="B346" s="230"/>
      <c r="C346" s="231"/>
      <c r="D346" s="22" t="s">
        <v>113</v>
      </c>
      <c r="E346" s="19"/>
      <c r="F346" s="18"/>
      <c r="G346" s="19"/>
      <c r="H346" s="19"/>
    </row>
    <row r="347" spans="1:15" ht="25.5" x14ac:dyDescent="0.25">
      <c r="A347" s="226">
        <v>329</v>
      </c>
      <c r="B347" s="227"/>
      <c r="C347" s="228"/>
      <c r="D347" s="21" t="s">
        <v>63</v>
      </c>
      <c r="E347" s="18">
        <f t="shared" ref="E347:H347" si="119">E348</f>
        <v>250</v>
      </c>
      <c r="F347" s="18">
        <f t="shared" si="116"/>
        <v>-250</v>
      </c>
      <c r="G347" s="18"/>
      <c r="H347" s="18">
        <f t="shared" si="119"/>
        <v>0</v>
      </c>
    </row>
    <row r="348" spans="1:15" ht="25.5" x14ac:dyDescent="0.25">
      <c r="A348" s="229">
        <v>3299</v>
      </c>
      <c r="B348" s="230"/>
      <c r="C348" s="231"/>
      <c r="D348" s="22" t="s">
        <v>63</v>
      </c>
      <c r="E348" s="19">
        <v>250</v>
      </c>
      <c r="F348" s="85">
        <f t="shared" si="116"/>
        <v>-250</v>
      </c>
      <c r="G348" s="19"/>
      <c r="H348" s="19">
        <v>0</v>
      </c>
    </row>
    <row r="349" spans="1:15" ht="25.5" x14ac:dyDescent="0.25">
      <c r="A349" s="235" t="s">
        <v>313</v>
      </c>
      <c r="B349" s="236"/>
      <c r="C349" s="237"/>
      <c r="D349" s="24" t="s">
        <v>196</v>
      </c>
      <c r="E349" s="43">
        <f t="shared" ref="E349:H349" si="120">E350</f>
        <v>500</v>
      </c>
      <c r="F349" s="43">
        <f>H349-E349</f>
        <v>-500</v>
      </c>
      <c r="G349" s="43"/>
      <c r="H349" s="43">
        <f t="shared" si="120"/>
        <v>0</v>
      </c>
    </row>
    <row r="350" spans="1:15" x14ac:dyDescent="0.25">
      <c r="A350" s="238">
        <v>3</v>
      </c>
      <c r="B350" s="239"/>
      <c r="C350" s="240"/>
      <c r="D350" s="21" t="s">
        <v>14</v>
      </c>
      <c r="E350" s="18">
        <f t="shared" ref="E350:H350" si="121">E351</f>
        <v>500</v>
      </c>
      <c r="F350" s="18">
        <f>H350-E350</f>
        <v>-500</v>
      </c>
      <c r="G350" s="18"/>
      <c r="H350" s="18">
        <f t="shared" si="121"/>
        <v>0</v>
      </c>
    </row>
    <row r="351" spans="1:15" x14ac:dyDescent="0.25">
      <c r="A351" s="226">
        <v>32</v>
      </c>
      <c r="B351" s="227"/>
      <c r="C351" s="228"/>
      <c r="D351" s="21" t="s">
        <v>25</v>
      </c>
      <c r="E351" s="18">
        <f>E352+E355+E357</f>
        <v>500</v>
      </c>
      <c r="F351" s="18">
        <f t="shared" ref="F351:F358" si="122">H351-E351</f>
        <v>-500</v>
      </c>
      <c r="G351" s="18"/>
      <c r="H351" s="18">
        <f t="shared" ref="H351" si="123">H352+H355+H357</f>
        <v>0</v>
      </c>
    </row>
    <row r="352" spans="1:15" x14ac:dyDescent="0.25">
      <c r="A352" s="226">
        <v>321</v>
      </c>
      <c r="B352" s="227"/>
      <c r="C352" s="228"/>
      <c r="D352" s="21" t="s">
        <v>58</v>
      </c>
      <c r="E352" s="18">
        <f t="shared" ref="E352:H352" si="124">SUM(E353:E354)</f>
        <v>200</v>
      </c>
      <c r="F352" s="18">
        <f t="shared" si="122"/>
        <v>-200</v>
      </c>
      <c r="G352" s="18"/>
      <c r="H352" s="18">
        <f t="shared" si="124"/>
        <v>0</v>
      </c>
    </row>
    <row r="353" spans="1:15" x14ac:dyDescent="0.25">
      <c r="A353" s="229">
        <v>3211</v>
      </c>
      <c r="B353" s="230"/>
      <c r="C353" s="231"/>
      <c r="D353" s="22" t="s">
        <v>68</v>
      </c>
      <c r="E353" s="19">
        <v>150</v>
      </c>
      <c r="F353" s="85">
        <f t="shared" si="122"/>
        <v>-150</v>
      </c>
      <c r="G353" s="19"/>
      <c r="H353" s="19">
        <v>0</v>
      </c>
    </row>
    <row r="354" spans="1:15" ht="25.5" x14ac:dyDescent="0.25">
      <c r="A354" s="30">
        <v>3214</v>
      </c>
      <c r="B354" s="108"/>
      <c r="C354" s="109"/>
      <c r="D354" s="22" t="s">
        <v>70</v>
      </c>
      <c r="E354" s="19">
        <v>50</v>
      </c>
      <c r="F354" s="85">
        <f t="shared" si="122"/>
        <v>-50</v>
      </c>
      <c r="G354" s="19"/>
      <c r="H354" s="19">
        <v>0</v>
      </c>
    </row>
    <row r="355" spans="1:15" x14ac:dyDescent="0.25">
      <c r="A355" s="226">
        <v>322</v>
      </c>
      <c r="B355" s="227"/>
      <c r="C355" s="228"/>
      <c r="D355" s="21" t="s">
        <v>60</v>
      </c>
      <c r="E355" s="18">
        <f>E356</f>
        <v>200</v>
      </c>
      <c r="F355" s="18">
        <f t="shared" si="122"/>
        <v>-200</v>
      </c>
      <c r="G355" s="18"/>
      <c r="H355" s="18">
        <f>H356</f>
        <v>0</v>
      </c>
    </row>
    <row r="356" spans="1:15" ht="29.25" customHeight="1" x14ac:dyDescent="0.25">
      <c r="A356" s="229">
        <v>3221</v>
      </c>
      <c r="B356" s="230"/>
      <c r="C356" s="231"/>
      <c r="D356" s="22" t="s">
        <v>112</v>
      </c>
      <c r="E356" s="19">
        <v>200</v>
      </c>
      <c r="F356" s="85">
        <f t="shared" si="122"/>
        <v>-200</v>
      </c>
      <c r="G356" s="19"/>
      <c r="H356" s="19">
        <v>0</v>
      </c>
    </row>
    <row r="357" spans="1:15" ht="25.5" x14ac:dyDescent="0.25">
      <c r="A357" s="107">
        <v>329</v>
      </c>
      <c r="B357" s="108"/>
      <c r="C357" s="109"/>
      <c r="D357" s="21" t="s">
        <v>63</v>
      </c>
      <c r="E357" s="18">
        <f>E358</f>
        <v>100</v>
      </c>
      <c r="F357" s="18">
        <f t="shared" si="122"/>
        <v>-100</v>
      </c>
      <c r="G357" s="18"/>
      <c r="H357" s="18">
        <f>H358</f>
        <v>0</v>
      </c>
    </row>
    <row r="358" spans="1:15" ht="25.5" x14ac:dyDescent="0.25">
      <c r="A358" s="30">
        <v>3299</v>
      </c>
      <c r="B358" s="31"/>
      <c r="C358" s="32"/>
      <c r="D358" s="22" t="s">
        <v>63</v>
      </c>
      <c r="E358" s="19">
        <v>100</v>
      </c>
      <c r="F358" s="85">
        <f t="shared" si="122"/>
        <v>-100</v>
      </c>
      <c r="G358" s="19"/>
      <c r="H358" s="19">
        <v>0</v>
      </c>
    </row>
    <row r="359" spans="1:15" ht="24" x14ac:dyDescent="0.25">
      <c r="A359" s="249" t="s">
        <v>350</v>
      </c>
      <c r="B359" s="250"/>
      <c r="C359" s="251"/>
      <c r="D359" s="180" t="s">
        <v>314</v>
      </c>
      <c r="E359" s="42">
        <f t="shared" ref="E359:H359" si="125">E361+E367</f>
        <v>2000</v>
      </c>
      <c r="F359" s="42">
        <f>H359-E359</f>
        <v>-546</v>
      </c>
      <c r="G359" s="42"/>
      <c r="H359" s="42">
        <f t="shared" si="125"/>
        <v>1454</v>
      </c>
    </row>
    <row r="360" spans="1:15" s="20" customFormat="1" x14ac:dyDescent="0.25">
      <c r="A360" s="235" t="s">
        <v>315</v>
      </c>
      <c r="B360" s="236"/>
      <c r="C360" s="237"/>
      <c r="D360" s="24" t="s">
        <v>163</v>
      </c>
      <c r="E360" s="43">
        <f t="shared" ref="E360:E362" si="126">E361</f>
        <v>2000</v>
      </c>
      <c r="F360" s="43">
        <f>H360-E360</f>
        <v>-546</v>
      </c>
      <c r="G360" s="43"/>
      <c r="H360" s="43">
        <f t="shared" ref="H360:H361" si="127">H361</f>
        <v>1454</v>
      </c>
      <c r="L360"/>
      <c r="M360"/>
      <c r="O360"/>
    </row>
    <row r="361" spans="1:15" s="20" customFormat="1" x14ac:dyDescent="0.25">
      <c r="A361" s="269">
        <v>38</v>
      </c>
      <c r="B361" s="270"/>
      <c r="C361" s="271"/>
      <c r="D361" s="117" t="s">
        <v>172</v>
      </c>
      <c r="E361" s="81">
        <f t="shared" si="126"/>
        <v>2000</v>
      </c>
      <c r="F361" s="81">
        <f>H361-E361</f>
        <v>-546</v>
      </c>
      <c r="G361" s="81"/>
      <c r="H361" s="81">
        <f t="shared" si="127"/>
        <v>1454</v>
      </c>
    </row>
    <row r="362" spans="1:15" s="20" customFormat="1" x14ac:dyDescent="0.25">
      <c r="A362" s="269">
        <v>381</v>
      </c>
      <c r="B362" s="270"/>
      <c r="C362" s="271"/>
      <c r="D362" s="117" t="s">
        <v>49</v>
      </c>
      <c r="E362" s="81">
        <f t="shared" si="126"/>
        <v>2000</v>
      </c>
      <c r="F362" s="81">
        <f t="shared" ref="F362:F363" si="128">H362-E362</f>
        <v>-546</v>
      </c>
      <c r="G362" s="81"/>
      <c r="H362" s="81">
        <f t="shared" ref="H362" si="129">H363</f>
        <v>1454</v>
      </c>
    </row>
    <row r="363" spans="1:15" s="20" customFormat="1" x14ac:dyDescent="0.25">
      <c r="A363" s="30">
        <v>3812</v>
      </c>
      <c r="B363" s="108"/>
      <c r="C363" s="109"/>
      <c r="D363" s="22" t="s">
        <v>316</v>
      </c>
      <c r="E363" s="19">
        <v>2000</v>
      </c>
      <c r="F363" s="85">
        <f t="shared" si="128"/>
        <v>-546</v>
      </c>
      <c r="G363" s="19"/>
      <c r="H363" s="19">
        <v>1454</v>
      </c>
    </row>
    <row r="364" spans="1:15" s="20" customFormat="1" ht="25.5" x14ac:dyDescent="0.25">
      <c r="A364" s="249" t="s">
        <v>118</v>
      </c>
      <c r="B364" s="250"/>
      <c r="C364" s="251"/>
      <c r="D364" s="23" t="s">
        <v>165</v>
      </c>
      <c r="E364" s="42">
        <f t="shared" ref="E364" si="130">E365+E375</f>
        <v>2535500</v>
      </c>
      <c r="F364" s="42">
        <f>H364-E364</f>
        <v>38000</v>
      </c>
      <c r="G364" s="42"/>
      <c r="H364" s="42">
        <f>H365+H375</f>
        <v>2573500</v>
      </c>
    </row>
    <row r="365" spans="1:15" x14ac:dyDescent="0.25">
      <c r="A365" s="235" t="s">
        <v>154</v>
      </c>
      <c r="B365" s="236"/>
      <c r="C365" s="237"/>
      <c r="D365" s="24" t="s">
        <v>155</v>
      </c>
      <c r="E365" s="43"/>
      <c r="F365" s="43"/>
      <c r="G365" s="43"/>
      <c r="H365" s="43">
        <f t="shared" ref="H365:H366" si="131">H366</f>
        <v>0</v>
      </c>
      <c r="L365" s="20"/>
      <c r="M365" s="20"/>
      <c r="O365" s="20"/>
    </row>
    <row r="366" spans="1:15" s="20" customFormat="1" x14ac:dyDescent="0.25">
      <c r="A366" s="238">
        <v>3</v>
      </c>
      <c r="B366" s="239"/>
      <c r="C366" s="240"/>
      <c r="D366" s="21" t="s">
        <v>14</v>
      </c>
      <c r="E366" s="18"/>
      <c r="F366" s="18"/>
      <c r="G366" s="18"/>
      <c r="H366" s="18">
        <f t="shared" si="131"/>
        <v>0</v>
      </c>
      <c r="L366"/>
      <c r="M366"/>
      <c r="O366"/>
    </row>
    <row r="367" spans="1:15" x14ac:dyDescent="0.25">
      <c r="A367" s="226">
        <v>31</v>
      </c>
      <c r="B367" s="227"/>
      <c r="C367" s="228"/>
      <c r="D367" s="21" t="s">
        <v>15</v>
      </c>
      <c r="E367" s="18"/>
      <c r="F367" s="18"/>
      <c r="G367" s="18"/>
      <c r="H367" s="18">
        <f t="shared" ref="H367" si="132">H368+H370+H372</f>
        <v>0</v>
      </c>
      <c r="L367" s="20"/>
      <c r="M367" s="20"/>
      <c r="O367" s="20"/>
    </row>
    <row r="368" spans="1:15" s="20" customFormat="1" x14ac:dyDescent="0.25">
      <c r="A368" s="226">
        <v>311</v>
      </c>
      <c r="B368" s="227"/>
      <c r="C368" s="228"/>
      <c r="D368" s="21" t="s">
        <v>137</v>
      </c>
      <c r="E368" s="18"/>
      <c r="F368" s="18"/>
      <c r="G368" s="18"/>
      <c r="H368" s="18">
        <f t="shared" ref="H368" si="133">H369</f>
        <v>0</v>
      </c>
      <c r="L368"/>
      <c r="M368"/>
      <c r="O368"/>
    </row>
    <row r="369" spans="1:15" x14ac:dyDescent="0.25">
      <c r="A369" s="229">
        <v>3111</v>
      </c>
      <c r="B369" s="230"/>
      <c r="C369" s="231"/>
      <c r="D369" s="22" t="s">
        <v>54</v>
      </c>
      <c r="E369" s="19"/>
      <c r="F369" s="19"/>
      <c r="G369" s="19"/>
      <c r="H369" s="19"/>
      <c r="L369" s="20"/>
      <c r="M369" s="20"/>
      <c r="O369" s="20"/>
    </row>
    <row r="370" spans="1:15" x14ac:dyDescent="0.25">
      <c r="A370" s="226">
        <v>312</v>
      </c>
      <c r="B370" s="227"/>
      <c r="C370" s="228"/>
      <c r="D370" s="21" t="s">
        <v>55</v>
      </c>
      <c r="E370" s="18"/>
      <c r="F370" s="18"/>
      <c r="G370" s="18"/>
      <c r="H370" s="18">
        <f t="shared" ref="H370" si="134">H371</f>
        <v>0</v>
      </c>
    </row>
    <row r="371" spans="1:15" s="20" customFormat="1" x14ac:dyDescent="0.25">
      <c r="A371" s="229">
        <v>3121</v>
      </c>
      <c r="B371" s="230"/>
      <c r="C371" s="231"/>
      <c r="D371" s="22" t="s">
        <v>55</v>
      </c>
      <c r="E371" s="19"/>
      <c r="F371" s="19"/>
      <c r="G371" s="19"/>
      <c r="H371" s="19"/>
      <c r="L371"/>
      <c r="M371"/>
      <c r="O371"/>
    </row>
    <row r="372" spans="1:15" s="20" customFormat="1" x14ac:dyDescent="0.25">
      <c r="A372" s="226">
        <v>313</v>
      </c>
      <c r="B372" s="227"/>
      <c r="C372" s="228"/>
      <c r="D372" s="21" t="s">
        <v>56</v>
      </c>
      <c r="E372" s="18"/>
      <c r="F372" s="18"/>
      <c r="G372" s="18"/>
      <c r="H372" s="18">
        <f t="shared" ref="H372" si="135">H373</f>
        <v>0</v>
      </c>
    </row>
    <row r="373" spans="1:15" s="20" customFormat="1" ht="25.5" x14ac:dyDescent="0.25">
      <c r="A373" s="229">
        <v>3132</v>
      </c>
      <c r="B373" s="230"/>
      <c r="C373" s="231"/>
      <c r="D373" s="22" t="s">
        <v>57</v>
      </c>
      <c r="E373" s="19"/>
      <c r="F373" s="19"/>
      <c r="G373" s="19"/>
      <c r="H373" s="19"/>
    </row>
    <row r="374" spans="1:15" s="20" customFormat="1" ht="25.5" x14ac:dyDescent="0.25">
      <c r="A374" s="229">
        <v>3133</v>
      </c>
      <c r="B374" s="230"/>
      <c r="C374" s="231"/>
      <c r="D374" s="22" t="s">
        <v>199</v>
      </c>
      <c r="E374" s="19"/>
      <c r="F374" s="19"/>
      <c r="G374" s="19"/>
      <c r="H374" s="19"/>
    </row>
    <row r="375" spans="1:15" x14ac:dyDescent="0.25">
      <c r="A375" s="235" t="s">
        <v>311</v>
      </c>
      <c r="B375" s="236"/>
      <c r="C375" s="237"/>
      <c r="D375" s="24" t="s">
        <v>163</v>
      </c>
      <c r="E375" s="43">
        <f t="shared" ref="E375:H375" si="136">E376</f>
        <v>2535500</v>
      </c>
      <c r="F375" s="43">
        <f>H375-E375</f>
        <v>38000</v>
      </c>
      <c r="G375" s="43"/>
      <c r="H375" s="43">
        <f t="shared" si="136"/>
        <v>2573500</v>
      </c>
      <c r="L375" s="20"/>
      <c r="M375" s="20"/>
      <c r="O375" s="20"/>
    </row>
    <row r="376" spans="1:15" s="20" customFormat="1" x14ac:dyDescent="0.25">
      <c r="A376" s="238">
        <v>3</v>
      </c>
      <c r="B376" s="239"/>
      <c r="C376" s="240"/>
      <c r="D376" s="21" t="s">
        <v>14</v>
      </c>
      <c r="E376" s="18">
        <f t="shared" ref="E376:H376" si="137">E377+E386+E393</f>
        <v>2535500</v>
      </c>
      <c r="F376" s="18">
        <f>H376-E376</f>
        <v>38000</v>
      </c>
      <c r="G376" s="18"/>
      <c r="H376" s="18">
        <f t="shared" si="137"/>
        <v>2573500</v>
      </c>
      <c r="L376"/>
      <c r="M376"/>
      <c r="O376"/>
    </row>
    <row r="377" spans="1:15" s="20" customFormat="1" x14ac:dyDescent="0.25">
      <c r="A377" s="226">
        <v>31</v>
      </c>
      <c r="B377" s="227"/>
      <c r="C377" s="228"/>
      <c r="D377" s="21" t="s">
        <v>15</v>
      </c>
      <c r="E377" s="18">
        <f t="shared" ref="E377:H377" si="138">E378+E382+E384</f>
        <v>2455000</v>
      </c>
      <c r="F377" s="18">
        <f t="shared" ref="F377:F389" si="139">H377-E377</f>
        <v>38000</v>
      </c>
      <c r="G377" s="18"/>
      <c r="H377" s="18">
        <f t="shared" si="138"/>
        <v>2493000</v>
      </c>
      <c r="L377"/>
      <c r="M377"/>
      <c r="O377"/>
    </row>
    <row r="378" spans="1:15" s="20" customFormat="1" x14ac:dyDescent="0.25">
      <c r="A378" s="226">
        <v>311</v>
      </c>
      <c r="B378" s="227"/>
      <c r="C378" s="228"/>
      <c r="D378" s="21" t="s">
        <v>137</v>
      </c>
      <c r="E378" s="18">
        <f t="shared" ref="E378:H378" si="140">E379+E380+E381</f>
        <v>2016000</v>
      </c>
      <c r="F378" s="18">
        <f t="shared" si="139"/>
        <v>38000</v>
      </c>
      <c r="G378" s="18"/>
      <c r="H378" s="18">
        <f t="shared" si="140"/>
        <v>2054000</v>
      </c>
      <c r="L378"/>
      <c r="M378"/>
      <c r="O378"/>
    </row>
    <row r="379" spans="1:15" x14ac:dyDescent="0.25">
      <c r="A379" s="229">
        <v>3111</v>
      </c>
      <c r="B379" s="230"/>
      <c r="C379" s="231"/>
      <c r="D379" s="22" t="s">
        <v>54</v>
      </c>
      <c r="E379" s="19">
        <v>1856000</v>
      </c>
      <c r="F379" s="85">
        <f t="shared" si="139"/>
        <v>84000</v>
      </c>
      <c r="G379" s="19"/>
      <c r="H379" s="19">
        <v>1940000</v>
      </c>
      <c r="L379" s="20"/>
      <c r="M379" s="20"/>
      <c r="O379" s="20"/>
    </row>
    <row r="380" spans="1:15" s="20" customFormat="1" x14ac:dyDescent="0.25">
      <c r="A380" s="30">
        <v>3113</v>
      </c>
      <c r="B380" s="31"/>
      <c r="C380" s="32"/>
      <c r="D380" s="22" t="s">
        <v>326</v>
      </c>
      <c r="E380" s="19">
        <v>90000</v>
      </c>
      <c r="F380" s="85">
        <f t="shared" si="139"/>
        <v>0</v>
      </c>
      <c r="G380" s="19"/>
      <c r="H380" s="19">
        <v>90000</v>
      </c>
      <c r="L380"/>
      <c r="M380"/>
      <c r="O380"/>
    </row>
    <row r="381" spans="1:15" x14ac:dyDescent="0.25">
      <c r="A381" s="30">
        <v>3114</v>
      </c>
      <c r="B381" s="31"/>
      <c r="C381" s="32"/>
      <c r="D381" s="22" t="s">
        <v>327</v>
      </c>
      <c r="E381" s="19">
        <v>70000</v>
      </c>
      <c r="F381" s="85">
        <f t="shared" si="139"/>
        <v>-46000</v>
      </c>
      <c r="G381" s="19"/>
      <c r="H381" s="19">
        <v>24000</v>
      </c>
      <c r="L381" s="20"/>
      <c r="M381" s="20"/>
      <c r="O381" s="20"/>
    </row>
    <row r="382" spans="1:15" s="20" customFormat="1" x14ac:dyDescent="0.25">
      <c r="A382" s="226">
        <v>312</v>
      </c>
      <c r="B382" s="227"/>
      <c r="C382" s="228"/>
      <c r="D382" s="21" t="s">
        <v>55</v>
      </c>
      <c r="E382" s="18">
        <f t="shared" ref="E382:H382" si="141">E383</f>
        <v>95800</v>
      </c>
      <c r="F382" s="18">
        <f t="shared" si="139"/>
        <v>0</v>
      </c>
      <c r="G382" s="18"/>
      <c r="H382" s="18">
        <f t="shared" si="141"/>
        <v>95800</v>
      </c>
      <c r="L382"/>
      <c r="M382"/>
      <c r="O382"/>
    </row>
    <row r="383" spans="1:15" s="20" customFormat="1" x14ac:dyDescent="0.25">
      <c r="A383" s="229">
        <v>3121</v>
      </c>
      <c r="B383" s="230"/>
      <c r="C383" s="231"/>
      <c r="D383" s="22" t="s">
        <v>55</v>
      </c>
      <c r="E383" s="19">
        <v>95800</v>
      </c>
      <c r="F383" s="85">
        <f t="shared" si="139"/>
        <v>0</v>
      </c>
      <c r="G383" s="19"/>
      <c r="H383" s="19">
        <v>95800</v>
      </c>
    </row>
    <row r="384" spans="1:15" s="20" customFormat="1" x14ac:dyDescent="0.25">
      <c r="A384" s="226">
        <v>313</v>
      </c>
      <c r="B384" s="227"/>
      <c r="C384" s="228"/>
      <c r="D384" s="21" t="s">
        <v>56</v>
      </c>
      <c r="E384" s="18">
        <f>E385</f>
        <v>343200</v>
      </c>
      <c r="F384" s="18">
        <f t="shared" si="139"/>
        <v>0</v>
      </c>
      <c r="G384" s="18"/>
      <c r="H384" s="18">
        <f t="shared" ref="H384" si="142">H385</f>
        <v>343200</v>
      </c>
    </row>
    <row r="385" spans="1:15" ht="25.5" x14ac:dyDescent="0.25">
      <c r="A385" s="229">
        <v>3132</v>
      </c>
      <c r="B385" s="230"/>
      <c r="C385" s="231"/>
      <c r="D385" s="22" t="s">
        <v>57</v>
      </c>
      <c r="E385" s="19">
        <v>343200</v>
      </c>
      <c r="F385" s="85">
        <f t="shared" si="139"/>
        <v>0</v>
      </c>
      <c r="G385" s="19"/>
      <c r="H385" s="19">
        <v>343200</v>
      </c>
      <c r="L385" s="20"/>
      <c r="M385" s="20"/>
      <c r="O385" s="20"/>
    </row>
    <row r="386" spans="1:15" s="20" customFormat="1" x14ac:dyDescent="0.25">
      <c r="A386" s="226">
        <v>32</v>
      </c>
      <c r="B386" s="227"/>
      <c r="C386" s="228"/>
      <c r="D386" s="21" t="s">
        <v>25</v>
      </c>
      <c r="E386" s="18">
        <f t="shared" ref="E386:H386" si="143">E387+E390</f>
        <v>80500</v>
      </c>
      <c r="F386" s="18">
        <f t="shared" si="139"/>
        <v>0</v>
      </c>
      <c r="G386" s="18"/>
      <c r="H386" s="18">
        <f t="shared" si="143"/>
        <v>80500</v>
      </c>
      <c r="L386"/>
      <c r="M386"/>
      <c r="O386"/>
    </row>
    <row r="387" spans="1:15" x14ac:dyDescent="0.25">
      <c r="A387" s="226">
        <v>321</v>
      </c>
      <c r="B387" s="227"/>
      <c r="C387" s="228"/>
      <c r="D387" s="21" t="s">
        <v>58</v>
      </c>
      <c r="E387" s="18">
        <f t="shared" ref="E387:H387" si="144">E389+E388</f>
        <v>80500</v>
      </c>
      <c r="F387" s="18">
        <f t="shared" si="139"/>
        <v>0</v>
      </c>
      <c r="G387" s="18"/>
      <c r="H387" s="18">
        <f t="shared" si="144"/>
        <v>80500</v>
      </c>
      <c r="L387" s="20"/>
      <c r="M387" s="20"/>
      <c r="O387" s="20"/>
    </row>
    <row r="388" spans="1:15" x14ac:dyDescent="0.25">
      <c r="A388" s="232">
        <v>3211</v>
      </c>
      <c r="B388" s="233"/>
      <c r="C388" s="234"/>
      <c r="D388" s="118" t="s">
        <v>68</v>
      </c>
      <c r="E388" s="85">
        <v>500</v>
      </c>
      <c r="F388" s="85">
        <f t="shared" si="139"/>
        <v>0</v>
      </c>
      <c r="G388" s="85"/>
      <c r="H388" s="85">
        <v>500</v>
      </c>
    </row>
    <row r="389" spans="1:15" s="20" customFormat="1" ht="25.5" x14ac:dyDescent="0.25">
      <c r="A389" s="229">
        <v>3212</v>
      </c>
      <c r="B389" s="230"/>
      <c r="C389" s="231"/>
      <c r="D389" s="22" t="s">
        <v>139</v>
      </c>
      <c r="E389" s="19">
        <v>80000</v>
      </c>
      <c r="F389" s="85">
        <f t="shared" si="139"/>
        <v>0</v>
      </c>
      <c r="G389" s="19"/>
      <c r="H389" s="19">
        <v>80000</v>
      </c>
      <c r="L389"/>
      <c r="M389"/>
      <c r="O389"/>
    </row>
    <row r="390" spans="1:15" s="20" customFormat="1" ht="25.5" x14ac:dyDescent="0.25">
      <c r="A390" s="226">
        <v>329</v>
      </c>
      <c r="B390" s="227"/>
      <c r="C390" s="228"/>
      <c r="D390" s="21" t="s">
        <v>63</v>
      </c>
      <c r="E390" s="18"/>
      <c r="F390" s="18"/>
      <c r="G390" s="18"/>
      <c r="H390" s="18">
        <f t="shared" ref="H390" si="145">H391+H392</f>
        <v>0</v>
      </c>
    </row>
    <row r="391" spans="1:15" x14ac:dyDescent="0.25">
      <c r="A391" s="229">
        <v>3295</v>
      </c>
      <c r="B391" s="230"/>
      <c r="C391" s="231"/>
      <c r="D391" s="22" t="s">
        <v>62</v>
      </c>
      <c r="E391" s="19"/>
      <c r="F391" s="19"/>
      <c r="G391" s="19"/>
      <c r="H391" s="19"/>
      <c r="L391" s="20"/>
      <c r="M391" s="20"/>
      <c r="O391" s="20"/>
    </row>
    <row r="392" spans="1:15" s="20" customFormat="1" x14ac:dyDescent="0.25">
      <c r="A392" s="229">
        <v>3296</v>
      </c>
      <c r="B392" s="230"/>
      <c r="C392" s="231"/>
      <c r="D392" s="22" t="s">
        <v>64</v>
      </c>
      <c r="E392" s="19"/>
      <c r="F392" s="19"/>
      <c r="G392" s="19"/>
      <c r="H392" s="19"/>
      <c r="L392"/>
      <c r="M392"/>
      <c r="O392"/>
    </row>
    <row r="393" spans="1:15" s="20" customFormat="1" x14ac:dyDescent="0.25">
      <c r="A393" s="226">
        <v>34</v>
      </c>
      <c r="B393" s="227"/>
      <c r="C393" s="228"/>
      <c r="D393" s="21" t="s">
        <v>65</v>
      </c>
      <c r="E393" s="18"/>
      <c r="F393" s="18"/>
      <c r="G393" s="18"/>
      <c r="H393" s="18">
        <f t="shared" ref="H393:H394" si="146">H394</f>
        <v>0</v>
      </c>
    </row>
    <row r="394" spans="1:15" s="20" customFormat="1" x14ac:dyDescent="0.25">
      <c r="A394" s="226">
        <v>343</v>
      </c>
      <c r="B394" s="227"/>
      <c r="C394" s="228"/>
      <c r="D394" s="21" t="s">
        <v>66</v>
      </c>
      <c r="E394" s="18"/>
      <c r="F394" s="18"/>
      <c r="G394" s="18"/>
      <c r="H394" s="18">
        <f t="shared" si="146"/>
        <v>0</v>
      </c>
    </row>
    <row r="395" spans="1:15" s="20" customFormat="1" x14ac:dyDescent="0.25">
      <c r="A395" s="229">
        <v>3433</v>
      </c>
      <c r="B395" s="230"/>
      <c r="C395" s="231"/>
      <c r="D395" s="22" t="s">
        <v>67</v>
      </c>
      <c r="E395" s="19"/>
      <c r="F395" s="19"/>
      <c r="G395" s="19"/>
      <c r="H395" s="19"/>
    </row>
    <row r="396" spans="1:15" s="20" customFormat="1" x14ac:dyDescent="0.25">
      <c r="A396" s="249" t="s">
        <v>151</v>
      </c>
      <c r="B396" s="250"/>
      <c r="C396" s="251"/>
      <c r="D396" s="23" t="s">
        <v>127</v>
      </c>
      <c r="E396" s="42">
        <f>E397+E412</f>
        <v>520</v>
      </c>
      <c r="F396" s="42">
        <f>H396-E396</f>
        <v>-30</v>
      </c>
      <c r="G396" s="42"/>
      <c r="H396" s="42">
        <f t="shared" ref="H396" si="147">H397+H412</f>
        <v>490</v>
      </c>
    </row>
    <row r="397" spans="1:15" x14ac:dyDescent="0.25">
      <c r="A397" s="235" t="s">
        <v>334</v>
      </c>
      <c r="B397" s="236"/>
      <c r="C397" s="237"/>
      <c r="D397" s="24" t="s">
        <v>163</v>
      </c>
      <c r="E397" s="43">
        <f t="shared" ref="E397:H398" si="148">E398</f>
        <v>520</v>
      </c>
      <c r="F397" s="43">
        <f>H397-E397</f>
        <v>-30</v>
      </c>
      <c r="G397" s="43"/>
      <c r="H397" s="43">
        <f t="shared" si="148"/>
        <v>490</v>
      </c>
      <c r="L397" s="20"/>
      <c r="M397" s="20"/>
      <c r="O397" s="20"/>
    </row>
    <row r="398" spans="1:15" x14ac:dyDescent="0.25">
      <c r="A398" s="238">
        <v>3</v>
      </c>
      <c r="B398" s="239"/>
      <c r="C398" s="240"/>
      <c r="D398" s="21" t="s">
        <v>14</v>
      </c>
      <c r="E398" s="18">
        <f t="shared" si="148"/>
        <v>520</v>
      </c>
      <c r="F398" s="18">
        <f>H398-E398</f>
        <v>-30</v>
      </c>
      <c r="G398" s="18"/>
      <c r="H398" s="18">
        <f t="shared" si="148"/>
        <v>490</v>
      </c>
    </row>
    <row r="399" spans="1:15" x14ac:dyDescent="0.25">
      <c r="A399" s="226">
        <v>32</v>
      </c>
      <c r="B399" s="227"/>
      <c r="C399" s="228"/>
      <c r="D399" s="21" t="s">
        <v>25</v>
      </c>
      <c r="E399" s="18">
        <f t="shared" ref="E399:H399" si="149">E400+E408+E410+E404</f>
        <v>520</v>
      </c>
      <c r="F399" s="18">
        <f t="shared" ref="F399:F411" si="150">H399-E399</f>
        <v>-30</v>
      </c>
      <c r="G399" s="18"/>
      <c r="H399" s="18">
        <f t="shared" si="149"/>
        <v>490</v>
      </c>
    </row>
    <row r="400" spans="1:15" x14ac:dyDescent="0.25">
      <c r="A400" s="226">
        <v>321</v>
      </c>
      <c r="B400" s="227"/>
      <c r="C400" s="228"/>
      <c r="D400" s="21" t="s">
        <v>58</v>
      </c>
      <c r="E400" s="18">
        <f t="shared" ref="E400:H400" si="151">SUM(E401:E403)</f>
        <v>50</v>
      </c>
      <c r="F400" s="18">
        <f t="shared" si="150"/>
        <v>96</v>
      </c>
      <c r="G400" s="18"/>
      <c r="H400" s="18">
        <f t="shared" si="151"/>
        <v>146</v>
      </c>
    </row>
    <row r="401" spans="1:15" x14ac:dyDescent="0.25">
      <c r="A401" s="229">
        <v>3211</v>
      </c>
      <c r="B401" s="230"/>
      <c r="C401" s="231"/>
      <c r="D401" s="22" t="s">
        <v>68</v>
      </c>
      <c r="E401" s="19">
        <v>30</v>
      </c>
      <c r="F401" s="85">
        <f t="shared" si="150"/>
        <v>96</v>
      </c>
      <c r="G401" s="19"/>
      <c r="H401" s="19">
        <v>126</v>
      </c>
    </row>
    <row r="402" spans="1:15" x14ac:dyDescent="0.25">
      <c r="A402" s="229">
        <v>3213</v>
      </c>
      <c r="B402" s="230"/>
      <c r="C402" s="231"/>
      <c r="D402" s="22" t="s">
        <v>69</v>
      </c>
      <c r="E402" s="19">
        <v>10</v>
      </c>
      <c r="F402" s="85">
        <f t="shared" si="150"/>
        <v>0</v>
      </c>
      <c r="G402" s="19"/>
      <c r="H402" s="19">
        <v>10</v>
      </c>
    </row>
    <row r="403" spans="1:15" ht="25.5" x14ac:dyDescent="0.25">
      <c r="A403" s="229">
        <v>3214</v>
      </c>
      <c r="B403" s="230"/>
      <c r="C403" s="231"/>
      <c r="D403" s="22" t="s">
        <v>70</v>
      </c>
      <c r="E403" s="19">
        <v>10</v>
      </c>
      <c r="F403" s="85">
        <f t="shared" si="150"/>
        <v>0</v>
      </c>
      <c r="G403" s="19"/>
      <c r="H403" s="19">
        <v>10</v>
      </c>
    </row>
    <row r="404" spans="1:15" s="20" customFormat="1" x14ac:dyDescent="0.25">
      <c r="A404" s="226">
        <v>322</v>
      </c>
      <c r="B404" s="227"/>
      <c r="C404" s="228"/>
      <c r="D404" s="21" t="s">
        <v>60</v>
      </c>
      <c r="E404" s="18">
        <f t="shared" ref="E404:H404" si="152">SUM(E405:E407)</f>
        <v>50</v>
      </c>
      <c r="F404" s="18">
        <f t="shared" si="150"/>
        <v>-40</v>
      </c>
      <c r="G404" s="18"/>
      <c r="H404" s="18">
        <f t="shared" si="152"/>
        <v>10</v>
      </c>
      <c r="L404"/>
      <c r="M404"/>
      <c r="O404"/>
    </row>
    <row r="405" spans="1:15" ht="25.5" x14ac:dyDescent="0.25">
      <c r="A405" s="229">
        <v>3221</v>
      </c>
      <c r="B405" s="230"/>
      <c r="C405" s="231"/>
      <c r="D405" s="22" t="s">
        <v>112</v>
      </c>
      <c r="E405" s="19">
        <v>50</v>
      </c>
      <c r="F405" s="85">
        <f t="shared" si="150"/>
        <v>-40</v>
      </c>
      <c r="G405" s="19"/>
      <c r="H405" s="19">
        <v>10</v>
      </c>
      <c r="L405" s="20"/>
      <c r="M405" s="20"/>
      <c r="O405" s="20"/>
    </row>
    <row r="406" spans="1:15" s="20" customFormat="1" x14ac:dyDescent="0.25">
      <c r="A406" s="229">
        <v>3222</v>
      </c>
      <c r="B406" s="230"/>
      <c r="C406" s="231"/>
      <c r="D406" s="22" t="s">
        <v>72</v>
      </c>
      <c r="E406" s="19"/>
      <c r="F406" s="18"/>
      <c r="G406" s="19"/>
      <c r="H406" s="19"/>
      <c r="L406"/>
      <c r="M406"/>
      <c r="O406"/>
    </row>
    <row r="407" spans="1:15" x14ac:dyDescent="0.25">
      <c r="A407" s="229">
        <v>3225</v>
      </c>
      <c r="B407" s="230"/>
      <c r="C407" s="231"/>
      <c r="D407" s="22" t="s">
        <v>61</v>
      </c>
      <c r="E407" s="19"/>
      <c r="F407" s="18"/>
      <c r="G407" s="19"/>
      <c r="H407" s="19"/>
      <c r="L407" s="20"/>
      <c r="M407" s="20"/>
      <c r="O407" s="20"/>
    </row>
    <row r="408" spans="1:15" x14ac:dyDescent="0.25">
      <c r="A408" s="226">
        <v>323</v>
      </c>
      <c r="B408" s="227"/>
      <c r="C408" s="228"/>
      <c r="D408" s="21" t="s">
        <v>73</v>
      </c>
      <c r="E408" s="18">
        <f t="shared" ref="E408:H408" si="153">E409</f>
        <v>250</v>
      </c>
      <c r="F408" s="18">
        <f t="shared" si="150"/>
        <v>-73</v>
      </c>
      <c r="G408" s="18"/>
      <c r="H408" s="18">
        <f t="shared" si="153"/>
        <v>177</v>
      </c>
      <c r="L408" s="20"/>
      <c r="M408" s="20"/>
      <c r="O408" s="20"/>
    </row>
    <row r="409" spans="1:15" x14ac:dyDescent="0.25">
      <c r="A409" s="229">
        <v>3237</v>
      </c>
      <c r="B409" s="230"/>
      <c r="C409" s="231"/>
      <c r="D409" s="22" t="s">
        <v>74</v>
      </c>
      <c r="E409" s="19">
        <v>250</v>
      </c>
      <c r="F409" s="85">
        <f t="shared" si="150"/>
        <v>-73</v>
      </c>
      <c r="G409" s="19"/>
      <c r="H409" s="19">
        <v>177</v>
      </c>
      <c r="L409" s="20"/>
      <c r="M409" s="20"/>
      <c r="O409" s="20"/>
    </row>
    <row r="410" spans="1:15" ht="25.5" x14ac:dyDescent="0.25">
      <c r="A410" s="226">
        <v>329</v>
      </c>
      <c r="B410" s="227"/>
      <c r="C410" s="228"/>
      <c r="D410" s="21" t="s">
        <v>63</v>
      </c>
      <c r="E410" s="18">
        <f t="shared" ref="E410:H410" si="154">E411</f>
        <v>170</v>
      </c>
      <c r="F410" s="18">
        <f t="shared" si="150"/>
        <v>-13</v>
      </c>
      <c r="G410" s="18"/>
      <c r="H410" s="18">
        <f t="shared" si="154"/>
        <v>157</v>
      </c>
      <c r="L410" s="20"/>
      <c r="M410" s="20"/>
      <c r="O410" s="20"/>
    </row>
    <row r="411" spans="1:15" ht="25.5" x14ac:dyDescent="0.25">
      <c r="A411" s="229">
        <v>3299</v>
      </c>
      <c r="B411" s="230"/>
      <c r="C411" s="231"/>
      <c r="D411" s="22" t="s">
        <v>63</v>
      </c>
      <c r="E411" s="19">
        <v>170</v>
      </c>
      <c r="F411" s="85">
        <f t="shared" si="150"/>
        <v>-13</v>
      </c>
      <c r="G411" s="19"/>
      <c r="H411" s="19">
        <v>157</v>
      </c>
      <c r="L411" s="20"/>
      <c r="M411" s="20"/>
      <c r="O411" s="20"/>
    </row>
    <row r="412" spans="1:15" ht="25.5" x14ac:dyDescent="0.25">
      <c r="A412" s="235" t="s">
        <v>162</v>
      </c>
      <c r="B412" s="236"/>
      <c r="C412" s="237"/>
      <c r="D412" s="24" t="s">
        <v>161</v>
      </c>
      <c r="E412" s="43"/>
      <c r="F412" s="43"/>
      <c r="G412" s="43"/>
      <c r="H412" s="43">
        <f t="shared" ref="H412:H423" si="155">H413</f>
        <v>0</v>
      </c>
      <c r="L412" s="20"/>
      <c r="M412" s="20"/>
      <c r="O412" s="20"/>
    </row>
    <row r="413" spans="1:15" x14ac:dyDescent="0.25">
      <c r="A413" s="238">
        <v>3</v>
      </c>
      <c r="B413" s="239"/>
      <c r="C413" s="240"/>
      <c r="D413" s="21" t="s">
        <v>14</v>
      </c>
      <c r="E413" s="18"/>
      <c r="F413" s="18"/>
      <c r="G413" s="18"/>
      <c r="H413" s="18">
        <f t="shared" si="155"/>
        <v>0</v>
      </c>
      <c r="L413" s="20"/>
      <c r="M413" s="20"/>
      <c r="O413" s="20"/>
    </row>
    <row r="414" spans="1:15" x14ac:dyDescent="0.25">
      <c r="A414" s="226">
        <v>32</v>
      </c>
      <c r="B414" s="227"/>
      <c r="C414" s="228"/>
      <c r="D414" s="21" t="s">
        <v>25</v>
      </c>
      <c r="E414" s="18"/>
      <c r="F414" s="18"/>
      <c r="G414" s="18"/>
      <c r="H414" s="18">
        <f>H423</f>
        <v>0</v>
      </c>
      <c r="L414" s="20"/>
      <c r="M414" s="20"/>
      <c r="O414" s="20"/>
    </row>
    <row r="415" spans="1:15" x14ac:dyDescent="0.25">
      <c r="A415" s="107">
        <v>321</v>
      </c>
      <c r="B415" s="108"/>
      <c r="C415" s="109"/>
      <c r="D415" s="21" t="s">
        <v>58</v>
      </c>
      <c r="E415" s="18"/>
      <c r="F415" s="18"/>
      <c r="G415" s="18"/>
      <c r="H415" s="18"/>
      <c r="L415" s="20"/>
      <c r="M415" s="20"/>
      <c r="O415" s="20"/>
    </row>
    <row r="416" spans="1:15" x14ac:dyDescent="0.25">
      <c r="A416" s="172">
        <v>3211</v>
      </c>
      <c r="B416" s="173"/>
      <c r="C416" s="174"/>
      <c r="D416" s="118" t="s">
        <v>68</v>
      </c>
      <c r="E416" s="85"/>
      <c r="F416" s="85"/>
      <c r="G416" s="85"/>
      <c r="H416" s="85"/>
      <c r="L416" s="20"/>
      <c r="M416" s="20"/>
      <c r="O416" s="20"/>
    </row>
    <row r="417" spans="1:15" x14ac:dyDescent="0.25">
      <c r="A417" s="172">
        <v>3213</v>
      </c>
      <c r="B417" s="173"/>
      <c r="C417" s="174"/>
      <c r="D417" s="118" t="s">
        <v>69</v>
      </c>
      <c r="E417" s="85"/>
      <c r="F417" s="85"/>
      <c r="G417" s="85"/>
      <c r="H417" s="85"/>
      <c r="L417" s="20"/>
      <c r="M417" s="20"/>
      <c r="O417" s="20"/>
    </row>
    <row r="418" spans="1:15" ht="25.5" x14ac:dyDescent="0.25">
      <c r="A418" s="172">
        <v>3214</v>
      </c>
      <c r="B418" s="173"/>
      <c r="C418" s="174"/>
      <c r="D418" s="118" t="s">
        <v>70</v>
      </c>
      <c r="E418" s="85"/>
      <c r="F418" s="85"/>
      <c r="G418" s="85"/>
      <c r="H418" s="85"/>
      <c r="L418" s="20"/>
      <c r="M418" s="20"/>
      <c r="O418" s="20"/>
    </row>
    <row r="419" spans="1:15" x14ac:dyDescent="0.25">
      <c r="A419" s="175">
        <v>322</v>
      </c>
      <c r="B419" s="176"/>
      <c r="C419" s="177"/>
      <c r="D419" s="117" t="s">
        <v>60</v>
      </c>
      <c r="E419" s="81"/>
      <c r="F419" s="81"/>
      <c r="G419" s="81"/>
      <c r="H419" s="81"/>
      <c r="L419" s="20"/>
      <c r="M419" s="20"/>
      <c r="O419" s="20"/>
    </row>
    <row r="420" spans="1:15" ht="25.5" x14ac:dyDescent="0.25">
      <c r="A420" s="172">
        <v>3221</v>
      </c>
      <c r="B420" s="173"/>
      <c r="C420" s="174"/>
      <c r="D420" s="118" t="s">
        <v>112</v>
      </c>
      <c r="E420" s="85"/>
      <c r="F420" s="85"/>
      <c r="G420" s="85"/>
      <c r="H420" s="85"/>
      <c r="L420" s="20"/>
      <c r="M420" s="20"/>
      <c r="O420" s="20"/>
    </row>
    <row r="421" spans="1:15" s="20" customFormat="1" x14ac:dyDescent="0.25">
      <c r="A421" s="172">
        <v>3222</v>
      </c>
      <c r="B421" s="173"/>
      <c r="C421" s="174"/>
      <c r="D421" s="118" t="s">
        <v>72</v>
      </c>
      <c r="E421" s="85"/>
      <c r="F421" s="85"/>
      <c r="G421" s="85"/>
      <c r="H421" s="85"/>
      <c r="L421"/>
      <c r="M421"/>
      <c r="O421"/>
    </row>
    <row r="422" spans="1:15" s="20" customFormat="1" x14ac:dyDescent="0.25">
      <c r="A422" s="172">
        <v>3225</v>
      </c>
      <c r="B422" s="173"/>
      <c r="C422" s="174"/>
      <c r="D422" s="118" t="s">
        <v>61</v>
      </c>
      <c r="E422" s="85"/>
      <c r="F422" s="85"/>
      <c r="G422" s="85"/>
      <c r="H422" s="85"/>
    </row>
    <row r="423" spans="1:15" s="20" customFormat="1" ht="25.5" x14ac:dyDescent="0.25">
      <c r="A423" s="226">
        <v>329</v>
      </c>
      <c r="B423" s="227"/>
      <c r="C423" s="228"/>
      <c r="D423" s="21" t="s">
        <v>63</v>
      </c>
      <c r="E423" s="18"/>
      <c r="F423" s="18"/>
      <c r="G423" s="18"/>
      <c r="H423" s="18">
        <f t="shared" si="155"/>
        <v>0</v>
      </c>
    </row>
    <row r="424" spans="1:15" s="20" customFormat="1" ht="25.5" x14ac:dyDescent="0.25">
      <c r="A424" s="229">
        <v>3299</v>
      </c>
      <c r="B424" s="230"/>
      <c r="C424" s="231"/>
      <c r="D424" s="22" t="s">
        <v>63</v>
      </c>
      <c r="E424" s="19"/>
      <c r="F424" s="19"/>
      <c r="G424" s="19"/>
      <c r="H424" s="19">
        <v>0</v>
      </c>
    </row>
    <row r="425" spans="1:15" s="20" customFormat="1" x14ac:dyDescent="0.25">
      <c r="A425" s="249" t="s">
        <v>126</v>
      </c>
      <c r="B425" s="250"/>
      <c r="C425" s="251"/>
      <c r="D425" s="23" t="s">
        <v>129</v>
      </c>
      <c r="E425" s="42">
        <f>E426</f>
        <v>2500</v>
      </c>
      <c r="F425" s="42">
        <f>H425-E425</f>
        <v>-2500</v>
      </c>
      <c r="G425" s="42"/>
      <c r="H425" s="42">
        <f t="shared" ref="E425:H426" si="156">H426</f>
        <v>0</v>
      </c>
    </row>
    <row r="426" spans="1:15" x14ac:dyDescent="0.25">
      <c r="A426" s="235" t="s">
        <v>315</v>
      </c>
      <c r="B426" s="236"/>
      <c r="C426" s="237"/>
      <c r="D426" s="24" t="s">
        <v>163</v>
      </c>
      <c r="E426" s="43">
        <f t="shared" si="156"/>
        <v>2500</v>
      </c>
      <c r="F426" s="43">
        <f>H426-E426</f>
        <v>-2500</v>
      </c>
      <c r="G426" s="43"/>
      <c r="H426" s="43">
        <f t="shared" si="156"/>
        <v>0</v>
      </c>
      <c r="L426" s="20"/>
      <c r="M426" s="20"/>
      <c r="O426" s="20"/>
    </row>
    <row r="427" spans="1:15" x14ac:dyDescent="0.25">
      <c r="A427" s="238">
        <v>3</v>
      </c>
      <c r="B427" s="239"/>
      <c r="C427" s="240"/>
      <c r="D427" s="21" t="s">
        <v>14</v>
      </c>
      <c r="E427" s="18">
        <f>E428+E436</f>
        <v>2500</v>
      </c>
      <c r="F427" s="18">
        <f>H427-E427</f>
        <v>-2500</v>
      </c>
      <c r="G427" s="18"/>
      <c r="H427" s="18">
        <f>H428+H436</f>
        <v>0</v>
      </c>
    </row>
    <row r="428" spans="1:15" s="20" customFormat="1" x14ac:dyDescent="0.25">
      <c r="A428" s="226">
        <v>32</v>
      </c>
      <c r="B428" s="227"/>
      <c r="C428" s="228"/>
      <c r="D428" s="21" t="s">
        <v>25</v>
      </c>
      <c r="E428" s="18">
        <f t="shared" ref="E428:H428" si="157">E429+E432+E434</f>
        <v>1500</v>
      </c>
      <c r="F428" s="18">
        <f t="shared" ref="F428:F438" si="158">H428-E428</f>
        <v>-1500</v>
      </c>
      <c r="G428" s="18"/>
      <c r="H428" s="18">
        <f t="shared" si="157"/>
        <v>0</v>
      </c>
      <c r="L428"/>
      <c r="M428"/>
      <c r="O428"/>
    </row>
    <row r="429" spans="1:15" x14ac:dyDescent="0.25">
      <c r="A429" s="226">
        <v>321</v>
      </c>
      <c r="B429" s="227"/>
      <c r="C429" s="228"/>
      <c r="D429" s="21" t="s">
        <v>58</v>
      </c>
      <c r="E429" s="18"/>
      <c r="F429" s="18"/>
      <c r="G429" s="18"/>
      <c r="H429" s="18">
        <f t="shared" ref="H429" si="159">H430+H431</f>
        <v>0</v>
      </c>
      <c r="L429" s="20"/>
      <c r="M429" s="20"/>
      <c r="O429" s="20"/>
    </row>
    <row r="430" spans="1:15" x14ac:dyDescent="0.25">
      <c r="A430" s="229">
        <v>3211</v>
      </c>
      <c r="B430" s="230"/>
      <c r="C430" s="231"/>
      <c r="D430" s="22" t="s">
        <v>68</v>
      </c>
      <c r="E430" s="19"/>
      <c r="F430" s="18"/>
      <c r="G430" s="19"/>
      <c r="H430" s="19"/>
    </row>
    <row r="431" spans="1:15" ht="25.5" x14ac:dyDescent="0.25">
      <c r="A431" s="229">
        <v>3214</v>
      </c>
      <c r="B431" s="230"/>
      <c r="C431" s="231"/>
      <c r="D431" s="22" t="s">
        <v>70</v>
      </c>
      <c r="E431" s="19"/>
      <c r="F431" s="18"/>
      <c r="G431" s="19"/>
      <c r="H431" s="19"/>
    </row>
    <row r="432" spans="1:15" s="20" customFormat="1" x14ac:dyDescent="0.25">
      <c r="A432" s="226">
        <v>323</v>
      </c>
      <c r="B432" s="227"/>
      <c r="C432" s="228"/>
      <c r="D432" s="21" t="s">
        <v>73</v>
      </c>
      <c r="E432" s="18"/>
      <c r="F432" s="18"/>
      <c r="G432" s="18"/>
      <c r="H432" s="18">
        <f t="shared" ref="H432" si="160">H433</f>
        <v>0</v>
      </c>
      <c r="L432"/>
      <c r="M432"/>
      <c r="O432"/>
    </row>
    <row r="433" spans="1:15" x14ac:dyDescent="0.25">
      <c r="A433" s="229">
        <v>3231</v>
      </c>
      <c r="B433" s="230"/>
      <c r="C433" s="231"/>
      <c r="D433" s="22" t="s">
        <v>115</v>
      </c>
      <c r="E433" s="19"/>
      <c r="F433" s="18"/>
      <c r="G433" s="19"/>
      <c r="H433" s="19"/>
    </row>
    <row r="434" spans="1:15" ht="25.5" x14ac:dyDescent="0.25">
      <c r="A434" s="226">
        <v>329</v>
      </c>
      <c r="B434" s="227"/>
      <c r="C434" s="228"/>
      <c r="D434" s="21" t="s">
        <v>63</v>
      </c>
      <c r="E434" s="18">
        <f t="shared" ref="E434:H434" si="161">E435</f>
        <v>1500</v>
      </c>
      <c r="F434" s="18">
        <f t="shared" si="158"/>
        <v>-1500</v>
      </c>
      <c r="G434" s="18"/>
      <c r="H434" s="18">
        <f t="shared" si="161"/>
        <v>0</v>
      </c>
    </row>
    <row r="435" spans="1:15" ht="25.5" x14ac:dyDescent="0.25">
      <c r="A435" s="229">
        <v>3299</v>
      </c>
      <c r="B435" s="230"/>
      <c r="C435" s="231"/>
      <c r="D435" s="22" t="s">
        <v>63</v>
      </c>
      <c r="E435" s="19">
        <v>1500</v>
      </c>
      <c r="F435" s="85">
        <f t="shared" si="158"/>
        <v>-1500</v>
      </c>
      <c r="G435" s="19"/>
      <c r="H435" s="19">
        <v>0</v>
      </c>
    </row>
    <row r="436" spans="1:15" s="20" customFormat="1" ht="25.5" x14ac:dyDescent="0.25">
      <c r="A436" s="175">
        <v>36</v>
      </c>
      <c r="B436" s="176"/>
      <c r="C436" s="177"/>
      <c r="D436" s="117" t="s">
        <v>322</v>
      </c>
      <c r="E436" s="81">
        <f>E437</f>
        <v>1000</v>
      </c>
      <c r="F436" s="18">
        <f t="shared" si="158"/>
        <v>-1000</v>
      </c>
      <c r="G436" s="81"/>
      <c r="H436" s="81">
        <f t="shared" ref="H436" si="162">H437</f>
        <v>0</v>
      </c>
    </row>
    <row r="437" spans="1:15" s="20" customFormat="1" ht="25.5" x14ac:dyDescent="0.25">
      <c r="A437" s="175">
        <v>369</v>
      </c>
      <c r="B437" s="176"/>
      <c r="C437" s="177"/>
      <c r="D437" s="117" t="s">
        <v>323</v>
      </c>
      <c r="E437" s="81">
        <f>E438</f>
        <v>1000</v>
      </c>
      <c r="F437" s="18">
        <f t="shared" si="158"/>
        <v>-1000</v>
      </c>
      <c r="G437" s="81"/>
      <c r="H437" s="81">
        <f t="shared" ref="H437" si="163">H438</f>
        <v>0</v>
      </c>
    </row>
    <row r="438" spans="1:15" s="20" customFormat="1" ht="38.25" x14ac:dyDescent="0.25">
      <c r="A438" s="30">
        <v>3691</v>
      </c>
      <c r="B438" s="31"/>
      <c r="C438" s="32"/>
      <c r="D438" s="22" t="s">
        <v>324</v>
      </c>
      <c r="E438" s="19">
        <v>1000</v>
      </c>
      <c r="F438" s="85">
        <f t="shared" si="158"/>
        <v>-1000</v>
      </c>
      <c r="G438" s="19"/>
      <c r="H438" s="19">
        <v>0</v>
      </c>
    </row>
    <row r="439" spans="1:15" s="20" customFormat="1" x14ac:dyDescent="0.25">
      <c r="A439" s="249" t="s">
        <v>128</v>
      </c>
      <c r="B439" s="250"/>
      <c r="C439" s="251"/>
      <c r="D439" s="23" t="s">
        <v>166</v>
      </c>
      <c r="E439" s="42">
        <f t="shared" ref="E439:H439" si="164">E440+E449+E472</f>
        <v>152500</v>
      </c>
      <c r="F439" s="42"/>
      <c r="G439" s="42"/>
      <c r="H439" s="42">
        <f t="shared" si="164"/>
        <v>139278.47</v>
      </c>
    </row>
    <row r="440" spans="1:15" ht="38.25" x14ac:dyDescent="0.25">
      <c r="A440" s="235" t="s">
        <v>167</v>
      </c>
      <c r="B440" s="236"/>
      <c r="C440" s="237"/>
      <c r="D440" s="24" t="s">
        <v>168</v>
      </c>
      <c r="E440" s="43"/>
      <c r="F440" s="43"/>
      <c r="G440" s="43"/>
      <c r="H440" s="43">
        <f t="shared" ref="H440:H442" si="165">H441</f>
        <v>0</v>
      </c>
      <c r="L440" s="20"/>
      <c r="M440" s="20"/>
      <c r="O440" s="20"/>
    </row>
    <row r="441" spans="1:15" x14ac:dyDescent="0.25">
      <c r="A441" s="238">
        <v>3</v>
      </c>
      <c r="B441" s="239"/>
      <c r="C441" s="240"/>
      <c r="D441" s="21" t="s">
        <v>14</v>
      </c>
      <c r="E441" s="18"/>
      <c r="F441" s="18"/>
      <c r="G441" s="18"/>
      <c r="H441" s="18">
        <f t="shared" si="165"/>
        <v>0</v>
      </c>
      <c r="L441" s="20"/>
      <c r="M441" s="20"/>
      <c r="O441" s="20"/>
    </row>
    <row r="442" spans="1:15" s="20" customFormat="1" x14ac:dyDescent="0.25">
      <c r="A442" s="226">
        <v>32</v>
      </c>
      <c r="B442" s="227"/>
      <c r="C442" s="228"/>
      <c r="D442" s="21" t="s">
        <v>25</v>
      </c>
      <c r="E442" s="18"/>
      <c r="F442" s="18"/>
      <c r="G442" s="18"/>
      <c r="H442" s="18">
        <f t="shared" si="165"/>
        <v>0</v>
      </c>
      <c r="L442"/>
      <c r="M442"/>
      <c r="O442"/>
    </row>
    <row r="443" spans="1:15" s="20" customFormat="1" x14ac:dyDescent="0.25">
      <c r="A443" s="226">
        <v>322</v>
      </c>
      <c r="B443" s="227"/>
      <c r="C443" s="228"/>
      <c r="D443" s="21" t="s">
        <v>60</v>
      </c>
      <c r="E443" s="18"/>
      <c r="F443" s="18"/>
      <c r="G443" s="18"/>
      <c r="H443" s="18">
        <f>H445</f>
        <v>0</v>
      </c>
      <c r="L443"/>
      <c r="M443"/>
      <c r="O443"/>
    </row>
    <row r="444" spans="1:15" s="20" customFormat="1" ht="25.5" x14ac:dyDescent="0.25">
      <c r="A444" s="172">
        <v>3221</v>
      </c>
      <c r="B444" s="173"/>
      <c r="C444" s="174"/>
      <c r="D444" s="118" t="s">
        <v>112</v>
      </c>
      <c r="E444" s="85"/>
      <c r="F444" s="85"/>
      <c r="G444" s="85"/>
      <c r="H444" s="85"/>
      <c r="L444"/>
      <c r="M444"/>
      <c r="O444"/>
    </row>
    <row r="445" spans="1:15" s="20" customFormat="1" x14ac:dyDescent="0.25">
      <c r="A445" s="229">
        <v>3222</v>
      </c>
      <c r="B445" s="230"/>
      <c r="C445" s="231"/>
      <c r="D445" s="22" t="s">
        <v>72</v>
      </c>
      <c r="E445" s="19"/>
      <c r="F445" s="19"/>
      <c r="G445" s="19"/>
      <c r="H445" s="19"/>
      <c r="L445"/>
      <c r="M445"/>
      <c r="O445"/>
    </row>
    <row r="446" spans="1:15" s="20" customFormat="1" ht="25.5" x14ac:dyDescent="0.25">
      <c r="A446" s="30">
        <v>3227</v>
      </c>
      <c r="B446" s="31"/>
      <c r="C446" s="32"/>
      <c r="D446" s="22" t="s">
        <v>198</v>
      </c>
      <c r="E446" s="19"/>
      <c r="F446" s="19"/>
      <c r="G446" s="19"/>
      <c r="H446" s="19"/>
    </row>
    <row r="447" spans="1:15" s="20" customFormat="1" x14ac:dyDescent="0.25">
      <c r="A447" s="175">
        <v>323</v>
      </c>
      <c r="B447" s="176"/>
      <c r="C447" s="177"/>
      <c r="D447" s="117" t="s">
        <v>73</v>
      </c>
      <c r="E447" s="81"/>
      <c r="F447" s="81"/>
      <c r="G447" s="81"/>
      <c r="H447" s="81"/>
    </row>
    <row r="448" spans="1:15" s="20" customFormat="1" x14ac:dyDescent="0.25">
      <c r="A448" s="30">
        <v>3636</v>
      </c>
      <c r="B448" s="31"/>
      <c r="C448" s="32"/>
      <c r="D448" s="22" t="s">
        <v>89</v>
      </c>
      <c r="E448" s="19"/>
      <c r="F448" s="19"/>
      <c r="G448" s="19"/>
      <c r="H448" s="19"/>
    </row>
    <row r="449" spans="1:15" s="20" customFormat="1" ht="25.5" x14ac:dyDescent="0.25">
      <c r="A449" s="235" t="s">
        <v>158</v>
      </c>
      <c r="B449" s="236"/>
      <c r="C449" s="237"/>
      <c r="D449" s="24" t="s">
        <v>159</v>
      </c>
      <c r="E449" s="43"/>
      <c r="F449" s="43"/>
      <c r="G449" s="43"/>
      <c r="H449" s="43">
        <f t="shared" ref="H449" si="166">H450</f>
        <v>0</v>
      </c>
    </row>
    <row r="450" spans="1:15" s="20" customFormat="1" x14ac:dyDescent="0.25">
      <c r="A450" s="238">
        <v>3</v>
      </c>
      <c r="B450" s="239"/>
      <c r="C450" s="240"/>
      <c r="D450" s="21" t="s">
        <v>14</v>
      </c>
      <c r="E450" s="18"/>
      <c r="F450" s="18"/>
      <c r="G450" s="18"/>
      <c r="H450" s="18">
        <f>H451+H469</f>
        <v>0</v>
      </c>
    </row>
    <row r="451" spans="1:15" s="20" customFormat="1" x14ac:dyDescent="0.25">
      <c r="A451" s="226">
        <v>32</v>
      </c>
      <c r="B451" s="227"/>
      <c r="C451" s="228"/>
      <c r="D451" s="21" t="s">
        <v>25</v>
      </c>
      <c r="E451" s="18"/>
      <c r="F451" s="18"/>
      <c r="G451" s="18"/>
      <c r="H451" s="18">
        <f>H455+H462+H452+H467</f>
        <v>0</v>
      </c>
    </row>
    <row r="452" spans="1:15" x14ac:dyDescent="0.25">
      <c r="A452" s="226">
        <v>321</v>
      </c>
      <c r="B452" s="227"/>
      <c r="C452" s="228"/>
      <c r="D452" s="21" t="s">
        <v>58</v>
      </c>
      <c r="E452" s="18"/>
      <c r="F452" s="18"/>
      <c r="G452" s="18"/>
      <c r="H452" s="18">
        <f>H453+H454</f>
        <v>0</v>
      </c>
      <c r="L452" s="20"/>
      <c r="M452" s="20"/>
      <c r="O452" s="20"/>
    </row>
    <row r="453" spans="1:15" x14ac:dyDescent="0.25">
      <c r="A453" s="229">
        <v>3211</v>
      </c>
      <c r="B453" s="230"/>
      <c r="C453" s="231"/>
      <c r="D453" s="22" t="s">
        <v>68</v>
      </c>
      <c r="E453" s="19"/>
      <c r="F453" s="19"/>
      <c r="G453" s="19"/>
      <c r="H453" s="19"/>
    </row>
    <row r="454" spans="1:15" x14ac:dyDescent="0.25">
      <c r="A454" s="229">
        <v>3213</v>
      </c>
      <c r="B454" s="230"/>
      <c r="C454" s="231"/>
      <c r="D454" s="22" t="s">
        <v>69</v>
      </c>
      <c r="E454" s="19"/>
      <c r="F454" s="19"/>
      <c r="G454" s="19"/>
      <c r="H454" s="19"/>
    </row>
    <row r="455" spans="1:15" x14ac:dyDescent="0.25">
      <c r="A455" s="226">
        <v>322</v>
      </c>
      <c r="B455" s="227"/>
      <c r="C455" s="228"/>
      <c r="D455" s="21" t="s">
        <v>60</v>
      </c>
      <c r="E455" s="18"/>
      <c r="F455" s="18"/>
      <c r="G455" s="18"/>
      <c r="H455" s="18">
        <f>H456+H457+H460+H458+H459+H461</f>
        <v>0</v>
      </c>
    </row>
    <row r="456" spans="1:15" ht="25.5" x14ac:dyDescent="0.25">
      <c r="A456" s="229">
        <v>3221</v>
      </c>
      <c r="B456" s="230"/>
      <c r="C456" s="231"/>
      <c r="D456" s="22" t="s">
        <v>112</v>
      </c>
      <c r="E456" s="19"/>
      <c r="F456" s="19"/>
      <c r="G456" s="19"/>
      <c r="H456" s="19"/>
    </row>
    <row r="457" spans="1:15" x14ac:dyDescent="0.25">
      <c r="A457" s="229">
        <v>3222</v>
      </c>
      <c r="B457" s="230"/>
      <c r="C457" s="231"/>
      <c r="D457" s="22" t="s">
        <v>72</v>
      </c>
      <c r="E457" s="19"/>
      <c r="F457" s="19"/>
      <c r="G457" s="19"/>
      <c r="H457" s="19"/>
    </row>
    <row r="458" spans="1:15" s="20" customFormat="1" x14ac:dyDescent="0.25">
      <c r="A458" s="229">
        <v>3223</v>
      </c>
      <c r="B458" s="230"/>
      <c r="C458" s="231"/>
      <c r="D458" s="22" t="s">
        <v>84</v>
      </c>
      <c r="E458" s="19"/>
      <c r="F458" s="19"/>
      <c r="G458" s="19"/>
      <c r="H458" s="19"/>
      <c r="L458"/>
      <c r="M458"/>
      <c r="O458"/>
    </row>
    <row r="459" spans="1:15" s="20" customFormat="1" ht="25.5" x14ac:dyDescent="0.25">
      <c r="A459" s="229">
        <v>3224</v>
      </c>
      <c r="B459" s="230"/>
      <c r="C459" s="231"/>
      <c r="D459" s="22" t="s">
        <v>120</v>
      </c>
      <c r="E459" s="19"/>
      <c r="F459" s="19"/>
      <c r="G459" s="19"/>
      <c r="H459" s="19"/>
    </row>
    <row r="460" spans="1:15" s="20" customFormat="1" x14ac:dyDescent="0.25">
      <c r="A460" s="229">
        <v>3225</v>
      </c>
      <c r="B460" s="230"/>
      <c r="C460" s="231"/>
      <c r="D460" s="22" t="s">
        <v>113</v>
      </c>
      <c r="E460" s="19"/>
      <c r="F460" s="19"/>
      <c r="G460" s="19"/>
      <c r="H460" s="19"/>
    </row>
    <row r="461" spans="1:15" s="20" customFormat="1" ht="25.5" x14ac:dyDescent="0.25">
      <c r="A461" s="30">
        <v>3227</v>
      </c>
      <c r="B461" s="31"/>
      <c r="C461" s="32"/>
      <c r="D461" s="22" t="s">
        <v>198</v>
      </c>
      <c r="E461" s="19"/>
      <c r="F461" s="19"/>
      <c r="G461" s="19"/>
      <c r="H461" s="19"/>
    </row>
    <row r="462" spans="1:15" x14ac:dyDescent="0.25">
      <c r="A462" s="226">
        <v>323</v>
      </c>
      <c r="B462" s="227"/>
      <c r="C462" s="228"/>
      <c r="D462" s="21" t="s">
        <v>73</v>
      </c>
      <c r="E462" s="18"/>
      <c r="F462" s="18"/>
      <c r="G462" s="18"/>
      <c r="H462" s="18">
        <f>SUM(H463:H466)</f>
        <v>0</v>
      </c>
      <c r="L462" s="20"/>
      <c r="M462" s="20"/>
      <c r="O462" s="20"/>
    </row>
    <row r="463" spans="1:15" x14ac:dyDescent="0.25">
      <c r="A463" s="229">
        <v>3231</v>
      </c>
      <c r="B463" s="230"/>
      <c r="C463" s="231"/>
      <c r="D463" s="22" t="s">
        <v>115</v>
      </c>
      <c r="E463" s="19"/>
      <c r="F463" s="19"/>
      <c r="G463" s="19"/>
      <c r="H463" s="19"/>
    </row>
    <row r="464" spans="1:15" ht="25.5" x14ac:dyDescent="0.25">
      <c r="A464" s="229">
        <v>3232</v>
      </c>
      <c r="B464" s="230"/>
      <c r="C464" s="231"/>
      <c r="D464" s="22" t="s">
        <v>121</v>
      </c>
      <c r="E464" s="19"/>
      <c r="F464" s="19"/>
      <c r="G464" s="19"/>
      <c r="H464" s="19"/>
    </row>
    <row r="465" spans="1:15" x14ac:dyDescent="0.25">
      <c r="A465" s="229">
        <v>3234</v>
      </c>
      <c r="B465" s="230"/>
      <c r="C465" s="231"/>
      <c r="D465" s="22" t="s">
        <v>88</v>
      </c>
      <c r="E465" s="19"/>
      <c r="F465" s="19"/>
      <c r="G465" s="19"/>
      <c r="H465" s="19"/>
    </row>
    <row r="466" spans="1:15" x14ac:dyDescent="0.25">
      <c r="A466" s="229">
        <v>3236</v>
      </c>
      <c r="B466" s="230"/>
      <c r="C466" s="231"/>
      <c r="D466" s="22" t="s">
        <v>89</v>
      </c>
      <c r="E466" s="19"/>
      <c r="F466" s="19"/>
      <c r="G466" s="19"/>
      <c r="H466" s="19"/>
    </row>
    <row r="467" spans="1:15" ht="25.5" x14ac:dyDescent="0.25">
      <c r="A467" s="226">
        <v>329</v>
      </c>
      <c r="B467" s="227"/>
      <c r="C467" s="228"/>
      <c r="D467" s="21" t="s">
        <v>63</v>
      </c>
      <c r="E467" s="18"/>
      <c r="F467" s="18"/>
      <c r="G467" s="18"/>
      <c r="H467" s="18">
        <f>H468</f>
        <v>0</v>
      </c>
    </row>
    <row r="468" spans="1:15" s="20" customFormat="1" ht="25.5" x14ac:dyDescent="0.25">
      <c r="A468" s="229">
        <v>3299</v>
      </c>
      <c r="B468" s="230"/>
      <c r="C468" s="231"/>
      <c r="D468" s="22" t="s">
        <v>63</v>
      </c>
      <c r="E468" s="19"/>
      <c r="F468" s="19"/>
      <c r="G468" s="19"/>
      <c r="H468" s="19"/>
      <c r="L468"/>
      <c r="M468"/>
      <c r="O468"/>
    </row>
    <row r="469" spans="1:15" s="20" customFormat="1" x14ac:dyDescent="0.25">
      <c r="A469" s="226">
        <v>34</v>
      </c>
      <c r="B469" s="227"/>
      <c r="C469" s="228"/>
      <c r="D469" s="21" t="s">
        <v>65</v>
      </c>
      <c r="E469" s="18"/>
      <c r="F469" s="18"/>
      <c r="G469" s="18"/>
      <c r="H469" s="18">
        <f t="shared" ref="H469:H470" si="167">H470</f>
        <v>0</v>
      </c>
    </row>
    <row r="470" spans="1:15" s="20" customFormat="1" x14ac:dyDescent="0.25">
      <c r="A470" s="226">
        <v>343</v>
      </c>
      <c r="B470" s="227"/>
      <c r="C470" s="228"/>
      <c r="D470" s="21" t="s">
        <v>66</v>
      </c>
      <c r="E470" s="18"/>
      <c r="F470" s="18"/>
      <c r="G470" s="18"/>
      <c r="H470" s="18">
        <f t="shared" si="167"/>
        <v>0</v>
      </c>
    </row>
    <row r="471" spans="1:15" s="20" customFormat="1" ht="25.5" x14ac:dyDescent="0.25">
      <c r="A471" s="229">
        <v>3431</v>
      </c>
      <c r="B471" s="230"/>
      <c r="C471" s="231"/>
      <c r="D471" s="22" t="s">
        <v>96</v>
      </c>
      <c r="E471" s="19"/>
      <c r="F471" s="19"/>
      <c r="G471" s="19"/>
      <c r="H471" s="19"/>
    </row>
    <row r="472" spans="1:15" x14ac:dyDescent="0.25">
      <c r="A472" s="235" t="s">
        <v>315</v>
      </c>
      <c r="B472" s="236"/>
      <c r="C472" s="237"/>
      <c r="D472" s="24" t="s">
        <v>163</v>
      </c>
      <c r="E472" s="43">
        <f t="shared" ref="E472:H475" si="168">E473</f>
        <v>152500</v>
      </c>
      <c r="F472" s="43"/>
      <c r="G472" s="43"/>
      <c r="H472" s="43">
        <f t="shared" si="168"/>
        <v>139278.47</v>
      </c>
      <c r="L472" s="20"/>
      <c r="M472" s="20"/>
      <c r="O472" s="20"/>
    </row>
    <row r="473" spans="1:15" s="20" customFormat="1" x14ac:dyDescent="0.25">
      <c r="A473" s="238">
        <v>3</v>
      </c>
      <c r="B473" s="239"/>
      <c r="C473" s="240"/>
      <c r="D473" s="21" t="s">
        <v>14</v>
      </c>
      <c r="E473" s="18">
        <f t="shared" si="168"/>
        <v>152500</v>
      </c>
      <c r="F473" s="18"/>
      <c r="G473" s="18"/>
      <c r="H473" s="18">
        <f t="shared" si="168"/>
        <v>139278.47</v>
      </c>
      <c r="L473"/>
      <c r="M473"/>
      <c r="O473"/>
    </row>
    <row r="474" spans="1:15" x14ac:dyDescent="0.25">
      <c r="A474" s="226">
        <v>32</v>
      </c>
      <c r="B474" s="227"/>
      <c r="C474" s="228"/>
      <c r="D474" s="21" t="s">
        <v>25</v>
      </c>
      <c r="E474" s="18">
        <f t="shared" si="168"/>
        <v>152500</v>
      </c>
      <c r="F474" s="18"/>
      <c r="G474" s="18"/>
      <c r="H474" s="18">
        <f t="shared" si="168"/>
        <v>139278.47</v>
      </c>
    </row>
    <row r="475" spans="1:15" x14ac:dyDescent="0.25">
      <c r="A475" s="226">
        <v>322</v>
      </c>
      <c r="B475" s="227"/>
      <c r="C475" s="228"/>
      <c r="D475" s="21" t="s">
        <v>60</v>
      </c>
      <c r="E475" s="18">
        <f t="shared" si="168"/>
        <v>152500</v>
      </c>
      <c r="F475" s="18"/>
      <c r="G475" s="18"/>
      <c r="H475" s="18">
        <f t="shared" si="168"/>
        <v>139278.47</v>
      </c>
    </row>
    <row r="476" spans="1:15" x14ac:dyDescent="0.25">
      <c r="A476" s="229">
        <v>3222</v>
      </c>
      <c r="B476" s="230"/>
      <c r="C476" s="231"/>
      <c r="D476" s="22" t="s">
        <v>72</v>
      </c>
      <c r="E476" s="19">
        <v>152500</v>
      </c>
      <c r="F476" s="19"/>
      <c r="G476" s="19"/>
      <c r="H476" s="19">
        <v>139278.47</v>
      </c>
    </row>
    <row r="477" spans="1:15" ht="25.5" x14ac:dyDescent="0.25">
      <c r="A477" s="249" t="s">
        <v>228</v>
      </c>
      <c r="B477" s="250"/>
      <c r="C477" s="251"/>
      <c r="D477" s="23" t="s">
        <v>229</v>
      </c>
      <c r="E477" s="42">
        <f t="shared" ref="E477:H477" si="169">E478+E493+E521</f>
        <v>8000</v>
      </c>
      <c r="F477" s="42">
        <f>H477-E477</f>
        <v>-5841.3099999999995</v>
      </c>
      <c r="G477" s="42"/>
      <c r="H477" s="42">
        <f t="shared" si="169"/>
        <v>2158.69</v>
      </c>
    </row>
    <row r="478" spans="1:15" x14ac:dyDescent="0.25">
      <c r="A478" s="235" t="s">
        <v>315</v>
      </c>
      <c r="B478" s="236"/>
      <c r="C478" s="237"/>
      <c r="D478" s="24" t="s">
        <v>163</v>
      </c>
      <c r="E478" s="43">
        <f t="shared" ref="E478:H478" si="170">E479+E489</f>
        <v>500</v>
      </c>
      <c r="F478" s="43">
        <f>H478-E478</f>
        <v>-500</v>
      </c>
      <c r="G478" s="43"/>
      <c r="H478" s="43">
        <f t="shared" si="170"/>
        <v>0</v>
      </c>
    </row>
    <row r="479" spans="1:15" x14ac:dyDescent="0.25">
      <c r="A479" s="238">
        <v>3</v>
      </c>
      <c r="B479" s="239"/>
      <c r="C479" s="240"/>
      <c r="D479" s="21" t="s">
        <v>14</v>
      </c>
      <c r="E479" s="18">
        <f t="shared" ref="E479:H479" si="171">E480</f>
        <v>500</v>
      </c>
      <c r="F479" s="18">
        <f>H479-E479</f>
        <v>-500</v>
      </c>
      <c r="G479" s="18"/>
      <c r="H479" s="18">
        <f t="shared" si="171"/>
        <v>0</v>
      </c>
    </row>
    <row r="480" spans="1:15" x14ac:dyDescent="0.25">
      <c r="A480" s="226">
        <v>32</v>
      </c>
      <c r="B480" s="227"/>
      <c r="C480" s="228"/>
      <c r="D480" s="21" t="s">
        <v>25</v>
      </c>
      <c r="E480" s="18">
        <f t="shared" ref="E480:H480" si="172">E481+E483+E487</f>
        <v>500</v>
      </c>
      <c r="F480" s="18">
        <f t="shared" ref="F480:F488" si="173">H480-E480</f>
        <v>-500</v>
      </c>
      <c r="G480" s="18"/>
      <c r="H480" s="18">
        <f t="shared" si="172"/>
        <v>0</v>
      </c>
    </row>
    <row r="481" spans="1:8" x14ac:dyDescent="0.25">
      <c r="A481" s="226">
        <v>321</v>
      </c>
      <c r="B481" s="227"/>
      <c r="C481" s="228"/>
      <c r="D481" s="21" t="s">
        <v>58</v>
      </c>
      <c r="E481" s="18"/>
      <c r="F481" s="18"/>
      <c r="G481" s="18"/>
      <c r="H481" s="18">
        <f t="shared" ref="H481" si="174">H482</f>
        <v>0</v>
      </c>
    </row>
    <row r="482" spans="1:8" x14ac:dyDescent="0.25">
      <c r="A482" s="229">
        <v>3211</v>
      </c>
      <c r="B482" s="230"/>
      <c r="C482" s="231"/>
      <c r="D482" s="22" t="s">
        <v>68</v>
      </c>
      <c r="E482" s="19"/>
      <c r="F482" s="18"/>
      <c r="G482" s="19"/>
      <c r="H482" s="19"/>
    </row>
    <row r="483" spans="1:8" x14ac:dyDescent="0.25">
      <c r="A483" s="226">
        <v>323</v>
      </c>
      <c r="B483" s="227"/>
      <c r="C483" s="228"/>
      <c r="D483" s="21" t="s">
        <v>73</v>
      </c>
      <c r="E483" s="18"/>
      <c r="F483" s="18"/>
      <c r="G483" s="18"/>
      <c r="H483" s="18">
        <f t="shared" ref="H483" si="175">H484+H485+H486</f>
        <v>0</v>
      </c>
    </row>
    <row r="484" spans="1:8" x14ac:dyDescent="0.25">
      <c r="A484" s="229">
        <v>3231</v>
      </c>
      <c r="B484" s="230"/>
      <c r="C484" s="231"/>
      <c r="D484" s="22" t="s">
        <v>115</v>
      </c>
      <c r="E484" s="19"/>
      <c r="F484" s="18"/>
      <c r="G484" s="19"/>
      <c r="H484" s="19"/>
    </row>
    <row r="485" spans="1:8" x14ac:dyDescent="0.25">
      <c r="A485" s="229">
        <v>3237</v>
      </c>
      <c r="B485" s="230"/>
      <c r="C485" s="231"/>
      <c r="D485" s="22" t="s">
        <v>74</v>
      </c>
      <c r="E485" s="19"/>
      <c r="F485" s="18"/>
      <c r="G485" s="19"/>
      <c r="H485" s="19"/>
    </row>
    <row r="486" spans="1:8" x14ac:dyDescent="0.25">
      <c r="A486" s="229">
        <v>3239</v>
      </c>
      <c r="B486" s="230"/>
      <c r="C486" s="231"/>
      <c r="D486" s="22" t="s">
        <v>94</v>
      </c>
      <c r="E486" s="19"/>
      <c r="F486" s="18"/>
      <c r="G486" s="19"/>
      <c r="H486" s="19"/>
    </row>
    <row r="487" spans="1:8" ht="25.5" x14ac:dyDescent="0.25">
      <c r="A487" s="226">
        <v>329</v>
      </c>
      <c r="B487" s="227"/>
      <c r="C487" s="228"/>
      <c r="D487" s="21" t="s">
        <v>63</v>
      </c>
      <c r="E487" s="18">
        <f t="shared" ref="E487:H487" si="176">E488</f>
        <v>500</v>
      </c>
      <c r="F487" s="18">
        <f t="shared" si="173"/>
        <v>-500</v>
      </c>
      <c r="G487" s="18"/>
      <c r="H487" s="18">
        <f t="shared" si="176"/>
        <v>0</v>
      </c>
    </row>
    <row r="488" spans="1:8" ht="25.5" x14ac:dyDescent="0.25">
      <c r="A488" s="229">
        <v>3299</v>
      </c>
      <c r="B488" s="230"/>
      <c r="C488" s="231"/>
      <c r="D488" s="22" t="s">
        <v>63</v>
      </c>
      <c r="E488" s="19">
        <v>500</v>
      </c>
      <c r="F488" s="85">
        <f t="shared" si="173"/>
        <v>-500</v>
      </c>
      <c r="G488" s="19"/>
      <c r="H488" s="19">
        <v>0</v>
      </c>
    </row>
    <row r="489" spans="1:8" ht="25.5" x14ac:dyDescent="0.25">
      <c r="A489" s="238">
        <v>4</v>
      </c>
      <c r="B489" s="239"/>
      <c r="C489" s="240"/>
      <c r="D489" s="21" t="s">
        <v>16</v>
      </c>
      <c r="E489" s="18"/>
      <c r="F489" s="18"/>
      <c r="G489" s="18"/>
      <c r="H489" s="18">
        <f t="shared" ref="H489:H491" si="177">H490</f>
        <v>0</v>
      </c>
    </row>
    <row r="490" spans="1:8" ht="38.25" x14ac:dyDescent="0.25">
      <c r="A490" s="226">
        <v>42</v>
      </c>
      <c r="B490" s="227"/>
      <c r="C490" s="228"/>
      <c r="D490" s="21" t="s">
        <v>30</v>
      </c>
      <c r="E490" s="18"/>
      <c r="F490" s="18"/>
      <c r="G490" s="18"/>
      <c r="H490" s="18">
        <f t="shared" si="177"/>
        <v>0</v>
      </c>
    </row>
    <row r="491" spans="1:8" x14ac:dyDescent="0.25">
      <c r="A491" s="226">
        <v>422</v>
      </c>
      <c r="B491" s="227"/>
      <c r="C491" s="228"/>
      <c r="D491" s="21" t="s">
        <v>75</v>
      </c>
      <c r="E491" s="18"/>
      <c r="F491" s="18"/>
      <c r="G491" s="18"/>
      <c r="H491" s="18">
        <f t="shared" si="177"/>
        <v>0</v>
      </c>
    </row>
    <row r="492" spans="1:8" x14ac:dyDescent="0.25">
      <c r="A492" s="229">
        <v>4226</v>
      </c>
      <c r="B492" s="230"/>
      <c r="C492" s="231"/>
      <c r="D492" s="22" t="s">
        <v>169</v>
      </c>
      <c r="E492" s="19"/>
      <c r="F492" s="18"/>
      <c r="G492" s="19"/>
      <c r="H492" s="19"/>
    </row>
    <row r="493" spans="1:8" x14ac:dyDescent="0.25">
      <c r="A493" s="235" t="s">
        <v>335</v>
      </c>
      <c r="B493" s="236"/>
      <c r="C493" s="237"/>
      <c r="D493" s="24" t="s">
        <v>164</v>
      </c>
      <c r="E493" s="43">
        <f t="shared" ref="E493:H493" si="178">E494+E517</f>
        <v>6000</v>
      </c>
      <c r="F493" s="43">
        <f>H493-E493</f>
        <v>-5000</v>
      </c>
      <c r="G493" s="43"/>
      <c r="H493" s="43">
        <f t="shared" si="178"/>
        <v>1000</v>
      </c>
    </row>
    <row r="494" spans="1:8" x14ac:dyDescent="0.25">
      <c r="A494" s="238">
        <v>3</v>
      </c>
      <c r="B494" s="239"/>
      <c r="C494" s="240"/>
      <c r="D494" s="21" t="s">
        <v>14</v>
      </c>
      <c r="E494" s="18">
        <f t="shared" ref="E494:H494" si="179">E495+E502</f>
        <v>6000</v>
      </c>
      <c r="F494" s="18">
        <f>H494-E494</f>
        <v>-5000</v>
      </c>
      <c r="G494" s="18"/>
      <c r="H494" s="18">
        <f t="shared" si="179"/>
        <v>1000</v>
      </c>
    </row>
    <row r="495" spans="1:8" x14ac:dyDescent="0.25">
      <c r="A495" s="226">
        <v>31</v>
      </c>
      <c r="B495" s="227"/>
      <c r="C495" s="228"/>
      <c r="D495" s="21" t="s">
        <v>15</v>
      </c>
      <c r="E495" s="18">
        <f>E496+E498</f>
        <v>570</v>
      </c>
      <c r="F495" s="18">
        <f t="shared" ref="F495:F516" si="180">H495-E495</f>
        <v>-570</v>
      </c>
      <c r="G495" s="18"/>
      <c r="H495" s="18">
        <f t="shared" ref="H495" si="181">H496+H498</f>
        <v>0</v>
      </c>
    </row>
    <row r="496" spans="1:8" x14ac:dyDescent="0.25">
      <c r="A496" s="226">
        <v>311</v>
      </c>
      <c r="B496" s="227"/>
      <c r="C496" s="228"/>
      <c r="D496" s="21" t="s">
        <v>53</v>
      </c>
      <c r="E496" s="18">
        <f>E497</f>
        <v>500</v>
      </c>
      <c r="F496" s="18">
        <f t="shared" si="180"/>
        <v>-500</v>
      </c>
      <c r="G496" s="18"/>
      <c r="H496" s="18">
        <f t="shared" ref="H496" si="182">H497</f>
        <v>0</v>
      </c>
    </row>
    <row r="497" spans="1:8" x14ac:dyDescent="0.25">
      <c r="A497" s="229">
        <v>3111</v>
      </c>
      <c r="B497" s="230"/>
      <c r="C497" s="231"/>
      <c r="D497" s="22" t="s">
        <v>54</v>
      </c>
      <c r="E497" s="19">
        <v>500</v>
      </c>
      <c r="F497" s="85">
        <f t="shared" si="180"/>
        <v>-500</v>
      </c>
      <c r="G497" s="19"/>
      <c r="H497" s="19">
        <v>0</v>
      </c>
    </row>
    <row r="498" spans="1:8" x14ac:dyDescent="0.25">
      <c r="A498" s="226">
        <v>313</v>
      </c>
      <c r="B498" s="227"/>
      <c r="C498" s="228"/>
      <c r="D498" s="21" t="s">
        <v>56</v>
      </c>
      <c r="E498" s="18">
        <f>E499</f>
        <v>70</v>
      </c>
      <c r="F498" s="18">
        <f t="shared" si="180"/>
        <v>-70</v>
      </c>
      <c r="G498" s="18"/>
      <c r="H498" s="18">
        <f t="shared" ref="H498" si="183">H499</f>
        <v>0</v>
      </c>
    </row>
    <row r="499" spans="1:8" ht="25.5" x14ac:dyDescent="0.25">
      <c r="A499" s="229">
        <v>3132</v>
      </c>
      <c r="B499" s="230"/>
      <c r="C499" s="231"/>
      <c r="D499" s="22" t="s">
        <v>57</v>
      </c>
      <c r="E499" s="19">
        <v>70</v>
      </c>
      <c r="F499" s="85">
        <f t="shared" si="180"/>
        <v>-70</v>
      </c>
      <c r="G499" s="19"/>
      <c r="H499" s="19">
        <v>0</v>
      </c>
    </row>
    <row r="500" spans="1:8" x14ac:dyDescent="0.25">
      <c r="A500" s="226">
        <v>312</v>
      </c>
      <c r="B500" s="227"/>
      <c r="C500" s="228"/>
      <c r="D500" s="21" t="s">
        <v>55</v>
      </c>
      <c r="E500" s="18"/>
      <c r="F500" s="18"/>
      <c r="G500" s="18"/>
      <c r="H500" s="18">
        <f t="shared" ref="H500" si="184">H501</f>
        <v>0</v>
      </c>
    </row>
    <row r="501" spans="1:8" x14ac:dyDescent="0.25">
      <c r="A501" s="229">
        <v>3121</v>
      </c>
      <c r="B501" s="230"/>
      <c r="C501" s="231"/>
      <c r="D501" s="22" t="s">
        <v>55</v>
      </c>
      <c r="E501" s="19"/>
      <c r="F501" s="18"/>
      <c r="G501" s="19"/>
      <c r="H501" s="19"/>
    </row>
    <row r="502" spans="1:8" x14ac:dyDescent="0.25">
      <c r="A502" s="226">
        <v>32</v>
      </c>
      <c r="B502" s="227"/>
      <c r="C502" s="228"/>
      <c r="D502" s="21" t="s">
        <v>25</v>
      </c>
      <c r="E502" s="18">
        <f t="shared" ref="E502:H502" si="185">E503+E507+E512+E515</f>
        <v>5430</v>
      </c>
      <c r="F502" s="18">
        <f t="shared" si="180"/>
        <v>-4430</v>
      </c>
      <c r="G502" s="18"/>
      <c r="H502" s="18">
        <f t="shared" si="185"/>
        <v>1000</v>
      </c>
    </row>
    <row r="503" spans="1:8" x14ac:dyDescent="0.25">
      <c r="A503" s="226">
        <v>321</v>
      </c>
      <c r="B503" s="227"/>
      <c r="C503" s="228"/>
      <c r="D503" s="21" t="s">
        <v>58</v>
      </c>
      <c r="E503" s="18">
        <f t="shared" ref="E503:H503" si="186">E504+E505+E506</f>
        <v>600</v>
      </c>
      <c r="F503" s="18">
        <f t="shared" si="180"/>
        <v>-500</v>
      </c>
      <c r="G503" s="18"/>
      <c r="H503" s="18">
        <f t="shared" si="186"/>
        <v>100</v>
      </c>
    </row>
    <row r="504" spans="1:8" x14ac:dyDescent="0.25">
      <c r="A504" s="229">
        <v>3211</v>
      </c>
      <c r="B504" s="230"/>
      <c r="C504" s="231"/>
      <c r="D504" s="22" t="s">
        <v>68</v>
      </c>
      <c r="E504" s="19">
        <v>500</v>
      </c>
      <c r="F504" s="85">
        <f t="shared" si="180"/>
        <v>-400</v>
      </c>
      <c r="G504" s="19"/>
      <c r="H504" s="19">
        <v>100</v>
      </c>
    </row>
    <row r="505" spans="1:8" x14ac:dyDescent="0.25">
      <c r="A505" s="229">
        <v>3213</v>
      </c>
      <c r="B505" s="230"/>
      <c r="C505" s="231"/>
      <c r="D505" s="22" t="s">
        <v>111</v>
      </c>
      <c r="E505" s="19">
        <v>50</v>
      </c>
      <c r="F505" s="85">
        <f t="shared" si="180"/>
        <v>-50</v>
      </c>
      <c r="G505" s="19"/>
      <c r="H505" s="19">
        <v>0</v>
      </c>
    </row>
    <row r="506" spans="1:8" ht="25.5" x14ac:dyDescent="0.25">
      <c r="A506" s="229">
        <v>3214</v>
      </c>
      <c r="B506" s="230"/>
      <c r="C506" s="231"/>
      <c r="D506" s="22" t="s">
        <v>70</v>
      </c>
      <c r="E506" s="19">
        <v>50</v>
      </c>
      <c r="F506" s="85">
        <f t="shared" si="180"/>
        <v>-50</v>
      </c>
      <c r="G506" s="19"/>
      <c r="H506" s="19">
        <v>0</v>
      </c>
    </row>
    <row r="507" spans="1:8" x14ac:dyDescent="0.25">
      <c r="A507" s="226">
        <v>322</v>
      </c>
      <c r="B507" s="227"/>
      <c r="C507" s="228"/>
      <c r="D507" s="21" t="s">
        <v>60</v>
      </c>
      <c r="E507" s="18">
        <f>SUM(E508:E511)</f>
        <v>500</v>
      </c>
      <c r="F507" s="18">
        <f t="shared" si="180"/>
        <v>-500</v>
      </c>
      <c r="G507" s="18"/>
      <c r="H507" s="18">
        <f>SUM(H508:H511)</f>
        <v>0</v>
      </c>
    </row>
    <row r="508" spans="1:8" ht="25.5" x14ac:dyDescent="0.25">
      <c r="A508" s="229">
        <v>3221</v>
      </c>
      <c r="B508" s="230"/>
      <c r="C508" s="231"/>
      <c r="D508" s="22" t="s">
        <v>112</v>
      </c>
      <c r="E508" s="19">
        <v>400</v>
      </c>
      <c r="F508" s="85">
        <f t="shared" si="180"/>
        <v>-400</v>
      </c>
      <c r="G508" s="19"/>
      <c r="H508" s="19">
        <v>0</v>
      </c>
    </row>
    <row r="509" spans="1:8" x14ac:dyDescent="0.25">
      <c r="A509" s="229">
        <v>3222</v>
      </c>
      <c r="B509" s="230"/>
      <c r="C509" s="231"/>
      <c r="D509" s="22" t="s">
        <v>72</v>
      </c>
      <c r="E509" s="19">
        <v>100</v>
      </c>
      <c r="F509" s="85">
        <f t="shared" si="180"/>
        <v>-100</v>
      </c>
      <c r="G509" s="19"/>
      <c r="H509" s="19">
        <v>0</v>
      </c>
    </row>
    <row r="510" spans="1:8" x14ac:dyDescent="0.25">
      <c r="A510" s="229">
        <v>3225</v>
      </c>
      <c r="B510" s="230"/>
      <c r="C510" s="231"/>
      <c r="D510" s="22" t="s">
        <v>61</v>
      </c>
      <c r="E510" s="19"/>
      <c r="F510" s="18"/>
      <c r="G510" s="19"/>
      <c r="H510" s="19"/>
    </row>
    <row r="511" spans="1:8" ht="25.5" x14ac:dyDescent="0.25">
      <c r="A511" s="229">
        <v>3227</v>
      </c>
      <c r="B511" s="230"/>
      <c r="C511" s="231"/>
      <c r="D511" s="22" t="s">
        <v>114</v>
      </c>
      <c r="E511" s="19"/>
      <c r="F511" s="18"/>
      <c r="G511" s="19"/>
      <c r="H511" s="19"/>
    </row>
    <row r="512" spans="1:8" x14ac:dyDescent="0.25">
      <c r="A512" s="226">
        <v>323</v>
      </c>
      <c r="B512" s="227"/>
      <c r="C512" s="228"/>
      <c r="D512" s="21" t="s">
        <v>73</v>
      </c>
      <c r="E512" s="18">
        <f t="shared" ref="E512:H512" si="187">E513+E514</f>
        <v>1000</v>
      </c>
      <c r="F512" s="18">
        <f t="shared" si="180"/>
        <v>-1000</v>
      </c>
      <c r="G512" s="18"/>
      <c r="H512" s="18">
        <f t="shared" si="187"/>
        <v>0</v>
      </c>
    </row>
    <row r="513" spans="1:8" ht="25.5" x14ac:dyDescent="0.25">
      <c r="A513" s="229">
        <v>3232</v>
      </c>
      <c r="B513" s="230"/>
      <c r="C513" s="231"/>
      <c r="D513" s="22" t="s">
        <v>121</v>
      </c>
      <c r="E513" s="19"/>
      <c r="F513" s="18">
        <f t="shared" si="180"/>
        <v>0</v>
      </c>
      <c r="G513" s="19"/>
      <c r="H513" s="19"/>
    </row>
    <row r="514" spans="1:8" x14ac:dyDescent="0.25">
      <c r="A514" s="229">
        <v>3237</v>
      </c>
      <c r="B514" s="230"/>
      <c r="C514" s="231"/>
      <c r="D514" s="22" t="s">
        <v>74</v>
      </c>
      <c r="E514" s="19">
        <v>1000</v>
      </c>
      <c r="F514" s="85">
        <f t="shared" si="180"/>
        <v>-1000</v>
      </c>
      <c r="G514" s="19"/>
      <c r="H514" s="19">
        <v>0</v>
      </c>
    </row>
    <row r="515" spans="1:8" ht="25.5" x14ac:dyDescent="0.25">
      <c r="A515" s="226">
        <v>329</v>
      </c>
      <c r="B515" s="227"/>
      <c r="C515" s="228"/>
      <c r="D515" s="21" t="s">
        <v>63</v>
      </c>
      <c r="E515" s="18">
        <f t="shared" ref="E515:H515" si="188">E516</f>
        <v>3330</v>
      </c>
      <c r="F515" s="18">
        <f t="shared" si="180"/>
        <v>-2430</v>
      </c>
      <c r="G515" s="18"/>
      <c r="H515" s="18">
        <f t="shared" si="188"/>
        <v>900</v>
      </c>
    </row>
    <row r="516" spans="1:8" ht="25.5" x14ac:dyDescent="0.25">
      <c r="A516" s="229">
        <v>3299</v>
      </c>
      <c r="B516" s="230"/>
      <c r="C516" s="231"/>
      <c r="D516" s="22" t="s">
        <v>63</v>
      </c>
      <c r="E516" s="19">
        <v>3330</v>
      </c>
      <c r="F516" s="85">
        <f t="shared" si="180"/>
        <v>-2430</v>
      </c>
      <c r="G516" s="19"/>
      <c r="H516" s="19">
        <v>900</v>
      </c>
    </row>
    <row r="517" spans="1:8" ht="25.5" x14ac:dyDescent="0.25">
      <c r="A517" s="238">
        <v>4</v>
      </c>
      <c r="B517" s="239"/>
      <c r="C517" s="240"/>
      <c r="D517" s="21" t="s">
        <v>16</v>
      </c>
      <c r="E517" s="18"/>
      <c r="F517" s="18"/>
      <c r="G517" s="18"/>
      <c r="H517" s="18">
        <f t="shared" ref="H517:H519" si="189">H518</f>
        <v>0</v>
      </c>
    </row>
    <row r="518" spans="1:8" ht="38.25" x14ac:dyDescent="0.25">
      <c r="A518" s="226">
        <v>42</v>
      </c>
      <c r="B518" s="227"/>
      <c r="C518" s="228"/>
      <c r="D518" s="21" t="s">
        <v>30</v>
      </c>
      <c r="E518" s="18"/>
      <c r="F518" s="18"/>
      <c r="G518" s="18"/>
      <c r="H518" s="18">
        <f t="shared" si="189"/>
        <v>0</v>
      </c>
    </row>
    <row r="519" spans="1:8" x14ac:dyDescent="0.25">
      <c r="A519" s="226">
        <v>422</v>
      </c>
      <c r="B519" s="227"/>
      <c r="C519" s="228"/>
      <c r="D519" s="21" t="s">
        <v>75</v>
      </c>
      <c r="E519" s="18"/>
      <c r="F519" s="18"/>
      <c r="G519" s="18"/>
      <c r="H519" s="18">
        <f t="shared" si="189"/>
        <v>0</v>
      </c>
    </row>
    <row r="520" spans="1:8" x14ac:dyDescent="0.25">
      <c r="A520" s="229">
        <v>4226</v>
      </c>
      <c r="B520" s="230"/>
      <c r="C520" s="231"/>
      <c r="D520" s="22" t="s">
        <v>169</v>
      </c>
      <c r="E520" s="19"/>
      <c r="F520" s="18"/>
      <c r="G520" s="19"/>
      <c r="H520" s="19"/>
    </row>
    <row r="521" spans="1:8" ht="25.5" x14ac:dyDescent="0.25">
      <c r="A521" s="235" t="s">
        <v>336</v>
      </c>
      <c r="B521" s="236"/>
      <c r="C521" s="237"/>
      <c r="D521" s="24" t="s">
        <v>196</v>
      </c>
      <c r="E521" s="43">
        <f t="shared" ref="E521:H521" si="190">E522+E535</f>
        <v>1500</v>
      </c>
      <c r="F521" s="43">
        <f>H521-E521</f>
        <v>-341.30999999999995</v>
      </c>
      <c r="G521" s="43"/>
      <c r="H521" s="43">
        <f t="shared" si="190"/>
        <v>1158.69</v>
      </c>
    </row>
    <row r="522" spans="1:8" x14ac:dyDescent="0.25">
      <c r="A522" s="238">
        <v>3</v>
      </c>
      <c r="B522" s="239"/>
      <c r="C522" s="240"/>
      <c r="D522" s="21" t="s">
        <v>14</v>
      </c>
      <c r="E522" s="18">
        <f t="shared" ref="E522" si="191">E523</f>
        <v>1200</v>
      </c>
      <c r="F522" s="18">
        <f>H522-E522</f>
        <v>-41.309999999999945</v>
      </c>
      <c r="G522" s="18"/>
      <c r="H522" s="18">
        <f>H523</f>
        <v>1158.69</v>
      </c>
    </row>
    <row r="523" spans="1:8" x14ac:dyDescent="0.25">
      <c r="A523" s="226">
        <v>32</v>
      </c>
      <c r="B523" s="227"/>
      <c r="C523" s="228"/>
      <c r="D523" s="21" t="s">
        <v>25</v>
      </c>
      <c r="E523" s="18">
        <f>E524+E526+E531+E533</f>
        <v>1200</v>
      </c>
      <c r="F523" s="18">
        <f t="shared" ref="F523:F539" si="192">H523-E523</f>
        <v>-41.309999999999945</v>
      </c>
      <c r="G523" s="18"/>
      <c r="H523" s="18">
        <f>H524+H526+H531+H533</f>
        <v>1158.69</v>
      </c>
    </row>
    <row r="524" spans="1:8" x14ac:dyDescent="0.25">
      <c r="A524" s="226">
        <v>321</v>
      </c>
      <c r="B524" s="227"/>
      <c r="C524" s="228"/>
      <c r="D524" s="21" t="s">
        <v>58</v>
      </c>
      <c r="E524" s="18">
        <f>E525</f>
        <v>100</v>
      </c>
      <c r="F524" s="18">
        <f t="shared" si="192"/>
        <v>400</v>
      </c>
      <c r="G524" s="18"/>
      <c r="H524" s="18">
        <f>H525</f>
        <v>500</v>
      </c>
    </row>
    <row r="525" spans="1:8" x14ac:dyDescent="0.25">
      <c r="A525" s="229">
        <v>3211</v>
      </c>
      <c r="B525" s="230"/>
      <c r="C525" s="231"/>
      <c r="D525" s="22" t="s">
        <v>68</v>
      </c>
      <c r="E525" s="19">
        <v>100</v>
      </c>
      <c r="F525" s="85">
        <f t="shared" si="192"/>
        <v>400</v>
      </c>
      <c r="G525" s="19"/>
      <c r="H525" s="19">
        <v>500</v>
      </c>
    </row>
    <row r="526" spans="1:8" x14ac:dyDescent="0.25">
      <c r="A526" s="226">
        <v>322</v>
      </c>
      <c r="B526" s="227"/>
      <c r="C526" s="228"/>
      <c r="D526" s="21" t="s">
        <v>60</v>
      </c>
      <c r="E526" s="18">
        <f t="shared" ref="E526:H526" si="193">E527+E528+E530+E529</f>
        <v>1100</v>
      </c>
      <c r="F526" s="18">
        <f t="shared" si="192"/>
        <v>-441.30999999999995</v>
      </c>
      <c r="G526" s="18"/>
      <c r="H526" s="18">
        <f t="shared" si="193"/>
        <v>658.69</v>
      </c>
    </row>
    <row r="527" spans="1:8" ht="25.5" x14ac:dyDescent="0.25">
      <c r="A527" s="229">
        <v>3221</v>
      </c>
      <c r="B527" s="230"/>
      <c r="C527" s="231"/>
      <c r="D527" s="22" t="s">
        <v>112</v>
      </c>
      <c r="E527" s="19">
        <v>100</v>
      </c>
      <c r="F527" s="85">
        <f t="shared" si="192"/>
        <v>100</v>
      </c>
      <c r="G527" s="19"/>
      <c r="H527" s="19">
        <v>200</v>
      </c>
    </row>
    <row r="528" spans="1:8" x14ac:dyDescent="0.25">
      <c r="A528" s="229">
        <v>3222</v>
      </c>
      <c r="B528" s="230"/>
      <c r="C528" s="231"/>
      <c r="D528" s="22" t="s">
        <v>72</v>
      </c>
      <c r="E528" s="19"/>
      <c r="F528" s="85">
        <f t="shared" si="192"/>
        <v>0</v>
      </c>
      <c r="G528" s="19"/>
      <c r="H528" s="19">
        <v>0</v>
      </c>
    </row>
    <row r="529" spans="1:15" x14ac:dyDescent="0.25">
      <c r="A529" s="229">
        <v>3225</v>
      </c>
      <c r="B529" s="230"/>
      <c r="C529" s="231"/>
      <c r="D529" s="22" t="s">
        <v>61</v>
      </c>
      <c r="E529" s="19">
        <v>500</v>
      </c>
      <c r="F529" s="85">
        <f t="shared" si="192"/>
        <v>-400</v>
      </c>
      <c r="G529" s="19"/>
      <c r="H529" s="19">
        <v>100</v>
      </c>
    </row>
    <row r="530" spans="1:15" ht="25.5" x14ac:dyDescent="0.25">
      <c r="A530" s="229">
        <v>3227</v>
      </c>
      <c r="B530" s="230"/>
      <c r="C530" s="231"/>
      <c r="D530" s="22" t="s">
        <v>114</v>
      </c>
      <c r="E530" s="19">
        <v>500</v>
      </c>
      <c r="F530" s="85">
        <f t="shared" si="192"/>
        <v>-141.31</v>
      </c>
      <c r="G530" s="19"/>
      <c r="H530" s="19">
        <v>358.69</v>
      </c>
    </row>
    <row r="531" spans="1:15" x14ac:dyDescent="0.25">
      <c r="A531" s="226">
        <v>323</v>
      </c>
      <c r="B531" s="227"/>
      <c r="C531" s="228"/>
      <c r="D531" s="21" t="s">
        <v>73</v>
      </c>
      <c r="E531" s="18"/>
      <c r="F531" s="18"/>
      <c r="G531" s="18"/>
      <c r="H531" s="18"/>
    </row>
    <row r="532" spans="1:15" x14ac:dyDescent="0.25">
      <c r="A532" s="30">
        <v>3237</v>
      </c>
      <c r="B532" s="31"/>
      <c r="C532" s="32"/>
      <c r="D532" s="22" t="s">
        <v>74</v>
      </c>
      <c r="E532" s="19"/>
      <c r="F532" s="18"/>
      <c r="G532" s="19"/>
      <c r="H532" s="19"/>
    </row>
    <row r="533" spans="1:15" ht="25.5" x14ac:dyDescent="0.25">
      <c r="A533" s="226">
        <v>329</v>
      </c>
      <c r="B533" s="227"/>
      <c r="C533" s="228"/>
      <c r="D533" s="21" t="s">
        <v>63</v>
      </c>
      <c r="E533" s="18"/>
      <c r="F533" s="18"/>
      <c r="G533" s="18"/>
      <c r="H533" s="18">
        <f t="shared" ref="H533" si="194">H534</f>
        <v>0</v>
      </c>
    </row>
    <row r="534" spans="1:15" ht="25.5" x14ac:dyDescent="0.25">
      <c r="A534" s="229">
        <v>3299</v>
      </c>
      <c r="B534" s="230"/>
      <c r="C534" s="231"/>
      <c r="D534" s="22" t="s">
        <v>63</v>
      </c>
      <c r="E534" s="19"/>
      <c r="F534" s="18"/>
      <c r="G534" s="19"/>
      <c r="H534" s="19">
        <v>0</v>
      </c>
    </row>
    <row r="535" spans="1:15" ht="25.5" x14ac:dyDescent="0.25">
      <c r="A535" s="238">
        <v>4</v>
      </c>
      <c r="B535" s="239"/>
      <c r="C535" s="240"/>
      <c r="D535" s="21" t="s">
        <v>16</v>
      </c>
      <c r="E535" s="18">
        <f t="shared" ref="E535:H536" si="195">E536</f>
        <v>300</v>
      </c>
      <c r="F535" s="18">
        <f t="shared" si="192"/>
        <v>-300</v>
      </c>
      <c r="G535" s="18"/>
      <c r="H535" s="18">
        <f t="shared" si="195"/>
        <v>0</v>
      </c>
    </row>
    <row r="536" spans="1:15" s="20" customFormat="1" ht="38.25" x14ac:dyDescent="0.25">
      <c r="A536" s="226">
        <v>42</v>
      </c>
      <c r="B536" s="227"/>
      <c r="C536" s="228"/>
      <c r="D536" s="21" t="s">
        <v>30</v>
      </c>
      <c r="E536" s="18">
        <f t="shared" si="195"/>
        <v>300</v>
      </c>
      <c r="F536" s="18">
        <f t="shared" si="192"/>
        <v>-300</v>
      </c>
      <c r="G536" s="18"/>
      <c r="H536" s="18">
        <f t="shared" si="195"/>
        <v>0</v>
      </c>
      <c r="L536"/>
      <c r="M536"/>
      <c r="O536"/>
    </row>
    <row r="537" spans="1:15" s="20" customFormat="1" x14ac:dyDescent="0.25">
      <c r="A537" s="226">
        <v>422</v>
      </c>
      <c r="B537" s="227"/>
      <c r="C537" s="228"/>
      <c r="D537" s="21" t="s">
        <v>75</v>
      </c>
      <c r="E537" s="18">
        <f>E538+E539</f>
        <v>300</v>
      </c>
      <c r="F537" s="18">
        <f t="shared" si="192"/>
        <v>-300</v>
      </c>
      <c r="G537" s="18"/>
      <c r="H537" s="18">
        <f>H538+H539</f>
        <v>0</v>
      </c>
    </row>
    <row r="538" spans="1:15" s="20" customFormat="1" x14ac:dyDescent="0.25">
      <c r="A538" s="229">
        <v>4221</v>
      </c>
      <c r="B538" s="230"/>
      <c r="C538" s="231"/>
      <c r="D538" s="22" t="s">
        <v>76</v>
      </c>
      <c r="E538" s="19"/>
      <c r="F538" s="18"/>
      <c r="G538" s="19"/>
      <c r="H538" s="19"/>
    </row>
    <row r="539" spans="1:15" s="20" customFormat="1" x14ac:dyDescent="0.25">
      <c r="A539" s="229">
        <v>4226</v>
      </c>
      <c r="B539" s="230"/>
      <c r="C539" s="231"/>
      <c r="D539" s="22" t="s">
        <v>169</v>
      </c>
      <c r="E539" s="19">
        <v>300</v>
      </c>
      <c r="F539" s="85">
        <f t="shared" si="192"/>
        <v>-300</v>
      </c>
      <c r="G539" s="19"/>
      <c r="H539" s="19"/>
    </row>
    <row r="540" spans="1:15" s="20" customFormat="1" x14ac:dyDescent="0.25">
      <c r="A540" s="249" t="s">
        <v>170</v>
      </c>
      <c r="B540" s="250"/>
      <c r="C540" s="251"/>
      <c r="D540" s="23" t="s">
        <v>132</v>
      </c>
      <c r="E540" s="42"/>
      <c r="F540" s="42"/>
      <c r="G540" s="42"/>
      <c r="H540" s="42">
        <f t="shared" ref="H540:H544" si="196">H541</f>
        <v>0</v>
      </c>
    </row>
    <row r="541" spans="1:15" x14ac:dyDescent="0.25">
      <c r="A541" s="235" t="s">
        <v>162</v>
      </c>
      <c r="B541" s="236"/>
      <c r="C541" s="237"/>
      <c r="D541" s="24" t="s">
        <v>163</v>
      </c>
      <c r="E541" s="43"/>
      <c r="F541" s="43"/>
      <c r="G541" s="43"/>
      <c r="H541" s="43">
        <f t="shared" si="196"/>
        <v>0</v>
      </c>
      <c r="L541" s="20"/>
      <c r="M541" s="20"/>
      <c r="O541" s="20"/>
    </row>
    <row r="542" spans="1:15" s="20" customFormat="1" x14ac:dyDescent="0.25">
      <c r="A542" s="238">
        <v>3</v>
      </c>
      <c r="B542" s="239"/>
      <c r="C542" s="240"/>
      <c r="D542" s="21" t="s">
        <v>14</v>
      </c>
      <c r="E542" s="18"/>
      <c r="F542" s="18"/>
      <c r="G542" s="18"/>
      <c r="H542" s="18">
        <f t="shared" si="196"/>
        <v>0</v>
      </c>
      <c r="L542"/>
      <c r="M542"/>
      <c r="O542"/>
    </row>
    <row r="543" spans="1:15" s="20" customFormat="1" x14ac:dyDescent="0.25">
      <c r="A543" s="226">
        <v>32</v>
      </c>
      <c r="B543" s="227"/>
      <c r="C543" s="228"/>
      <c r="D543" s="21" t="s">
        <v>25</v>
      </c>
      <c r="E543" s="18"/>
      <c r="F543" s="18"/>
      <c r="G543" s="18"/>
      <c r="H543" s="18">
        <f t="shared" si="196"/>
        <v>0</v>
      </c>
    </row>
    <row r="544" spans="1:15" s="20" customFormat="1" ht="25.5" x14ac:dyDescent="0.25">
      <c r="A544" s="226">
        <v>329</v>
      </c>
      <c r="B544" s="227"/>
      <c r="C544" s="228"/>
      <c r="D544" s="21" t="s">
        <v>63</v>
      </c>
      <c r="E544" s="18"/>
      <c r="F544" s="18"/>
      <c r="G544" s="18"/>
      <c r="H544" s="18">
        <f t="shared" si="196"/>
        <v>0</v>
      </c>
    </row>
    <row r="545" spans="1:15" s="20" customFormat="1" ht="25.5" x14ac:dyDescent="0.25">
      <c r="A545" s="229">
        <v>3299</v>
      </c>
      <c r="B545" s="230"/>
      <c r="C545" s="231"/>
      <c r="D545" s="22" t="s">
        <v>63</v>
      </c>
      <c r="E545" s="19"/>
      <c r="F545" s="19"/>
      <c r="G545" s="19"/>
      <c r="H545" s="19"/>
    </row>
    <row r="546" spans="1:15" s="20" customFormat="1" x14ac:dyDescent="0.25">
      <c r="A546" s="249" t="s">
        <v>133</v>
      </c>
      <c r="B546" s="250"/>
      <c r="C546" s="251"/>
      <c r="D546" s="23" t="s">
        <v>171</v>
      </c>
      <c r="E546" s="42">
        <f t="shared" ref="E546:H546" si="197">E547+E574+E579+E565</f>
        <v>237677</v>
      </c>
      <c r="F546" s="42">
        <f>H546-E546</f>
        <v>-6074.640000000014</v>
      </c>
      <c r="G546" s="42"/>
      <c r="H546" s="42">
        <f t="shared" si="197"/>
        <v>231602.36</v>
      </c>
    </row>
    <row r="547" spans="1:15" ht="25.5" x14ac:dyDescent="0.25">
      <c r="A547" s="235" t="s">
        <v>337</v>
      </c>
      <c r="B547" s="236"/>
      <c r="C547" s="237"/>
      <c r="D547" s="24" t="s">
        <v>159</v>
      </c>
      <c r="E547" s="43">
        <f t="shared" ref="E547:H547" si="198">E548</f>
        <v>42250</v>
      </c>
      <c r="F547" s="43">
        <f>H547-E547</f>
        <v>750</v>
      </c>
      <c r="G547" s="43"/>
      <c r="H547" s="43">
        <f t="shared" si="198"/>
        <v>43000</v>
      </c>
      <c r="L547" s="20"/>
      <c r="M547" s="20"/>
      <c r="O547" s="20"/>
    </row>
    <row r="548" spans="1:15" x14ac:dyDescent="0.25">
      <c r="A548" s="238">
        <v>3</v>
      </c>
      <c r="B548" s="239"/>
      <c r="C548" s="240"/>
      <c r="D548" s="21" t="s">
        <v>14</v>
      </c>
      <c r="E548" s="18">
        <f t="shared" ref="E548:H548" si="199">E549+E563</f>
        <v>42250</v>
      </c>
      <c r="F548" s="18">
        <f>H548-E548</f>
        <v>750</v>
      </c>
      <c r="G548" s="18"/>
      <c r="H548" s="18">
        <f t="shared" si="199"/>
        <v>43000</v>
      </c>
    </row>
    <row r="549" spans="1:15" s="20" customFormat="1" x14ac:dyDescent="0.25">
      <c r="A549" s="226">
        <v>32</v>
      </c>
      <c r="B549" s="227"/>
      <c r="C549" s="228"/>
      <c r="D549" s="21" t="s">
        <v>25</v>
      </c>
      <c r="E549" s="18">
        <f t="shared" ref="E549:H549" si="200">E550+E554+E559</f>
        <v>39250</v>
      </c>
      <c r="F549" s="18">
        <f t="shared" ref="F549:F564" si="201">H549-E549</f>
        <v>1750</v>
      </c>
      <c r="G549" s="18"/>
      <c r="H549" s="18">
        <f t="shared" si="200"/>
        <v>41000</v>
      </c>
      <c r="L549"/>
      <c r="M549"/>
      <c r="O549"/>
    </row>
    <row r="550" spans="1:15" x14ac:dyDescent="0.25">
      <c r="A550" s="226">
        <v>321</v>
      </c>
      <c r="B550" s="227"/>
      <c r="C550" s="228"/>
      <c r="D550" s="21" t="s">
        <v>58</v>
      </c>
      <c r="E550" s="18">
        <f t="shared" ref="E550:H550" si="202">SUM(E551:E553)</f>
        <v>1500</v>
      </c>
      <c r="F550" s="18">
        <f t="shared" si="201"/>
        <v>-200</v>
      </c>
      <c r="G550" s="18"/>
      <c r="H550" s="18">
        <f t="shared" si="202"/>
        <v>1300</v>
      </c>
      <c r="L550" s="20"/>
      <c r="M550" s="20"/>
      <c r="O550" s="20"/>
    </row>
    <row r="551" spans="1:15" x14ac:dyDescent="0.25">
      <c r="A551" s="229">
        <v>3211</v>
      </c>
      <c r="B551" s="230"/>
      <c r="C551" s="231"/>
      <c r="D551" s="22" t="s">
        <v>328</v>
      </c>
      <c r="E551" s="19">
        <v>1000</v>
      </c>
      <c r="F551" s="85">
        <f t="shared" si="201"/>
        <v>0</v>
      </c>
      <c r="G551" s="19"/>
      <c r="H551" s="19">
        <v>1000</v>
      </c>
    </row>
    <row r="552" spans="1:15" x14ac:dyDescent="0.25">
      <c r="A552" s="30">
        <v>3213</v>
      </c>
      <c r="B552" s="31"/>
      <c r="C552" s="32"/>
      <c r="D552" s="22" t="s">
        <v>69</v>
      </c>
      <c r="E552" s="19"/>
      <c r="F552" s="85">
        <f t="shared" si="201"/>
        <v>200</v>
      </c>
      <c r="G552" s="19"/>
      <c r="H552" s="19">
        <v>200</v>
      </c>
    </row>
    <row r="553" spans="1:15" ht="25.5" x14ac:dyDescent="0.25">
      <c r="A553" s="229">
        <v>3214</v>
      </c>
      <c r="B553" s="230"/>
      <c r="C553" s="231"/>
      <c r="D553" s="22" t="s">
        <v>70</v>
      </c>
      <c r="E553" s="19">
        <v>500</v>
      </c>
      <c r="F553" s="85">
        <f t="shared" si="201"/>
        <v>-400</v>
      </c>
      <c r="G553" s="19"/>
      <c r="H553" s="19">
        <v>100</v>
      </c>
    </row>
    <row r="554" spans="1:15" x14ac:dyDescent="0.25">
      <c r="A554" s="226">
        <v>322</v>
      </c>
      <c r="B554" s="227"/>
      <c r="C554" s="228"/>
      <c r="D554" s="21" t="s">
        <v>60</v>
      </c>
      <c r="E554" s="18">
        <f t="shared" ref="E554:H554" si="203">E555+E556+E557+E558</f>
        <v>35750</v>
      </c>
      <c r="F554" s="18">
        <f t="shared" si="201"/>
        <v>2650</v>
      </c>
      <c r="G554" s="18"/>
      <c r="H554" s="18">
        <f t="shared" si="203"/>
        <v>38400</v>
      </c>
    </row>
    <row r="555" spans="1:15" s="20" customFormat="1" ht="25.5" x14ac:dyDescent="0.25">
      <c r="A555" s="229">
        <v>3221</v>
      </c>
      <c r="B555" s="230"/>
      <c r="C555" s="231"/>
      <c r="D555" s="22" t="s">
        <v>112</v>
      </c>
      <c r="E555" s="19">
        <v>3000</v>
      </c>
      <c r="F555" s="85">
        <f t="shared" si="201"/>
        <v>0</v>
      </c>
      <c r="G555" s="19"/>
      <c r="H555" s="19">
        <v>3000</v>
      </c>
      <c r="L555"/>
      <c r="M555"/>
      <c r="O555"/>
    </row>
    <row r="556" spans="1:15" x14ac:dyDescent="0.25">
      <c r="A556" s="229">
        <v>3222</v>
      </c>
      <c r="B556" s="230"/>
      <c r="C556" s="231"/>
      <c r="D556" s="22" t="s">
        <v>72</v>
      </c>
      <c r="E556" s="19">
        <v>30750</v>
      </c>
      <c r="F556" s="85">
        <f t="shared" si="201"/>
        <v>2650</v>
      </c>
      <c r="G556" s="19"/>
      <c r="H556" s="19">
        <v>33400</v>
      </c>
      <c r="L556" s="20"/>
      <c r="M556" s="20"/>
      <c r="O556" s="20"/>
    </row>
    <row r="557" spans="1:15" x14ac:dyDescent="0.25">
      <c r="A557" s="229">
        <v>3223</v>
      </c>
      <c r="B557" s="230"/>
      <c r="C557" s="231"/>
      <c r="D557" s="22" t="s">
        <v>84</v>
      </c>
      <c r="E557" s="19">
        <v>1500</v>
      </c>
      <c r="F557" s="85">
        <f t="shared" si="201"/>
        <v>-500</v>
      </c>
      <c r="G557" s="19"/>
      <c r="H557" s="19">
        <v>1000</v>
      </c>
      <c r="L557" s="20"/>
      <c r="M557" s="20"/>
      <c r="O557" s="20"/>
    </row>
    <row r="558" spans="1:15" x14ac:dyDescent="0.25">
      <c r="A558" s="229">
        <v>3225</v>
      </c>
      <c r="B558" s="230"/>
      <c r="C558" s="231"/>
      <c r="D558" s="22" t="s">
        <v>113</v>
      </c>
      <c r="E558" s="19">
        <v>500</v>
      </c>
      <c r="F558" s="85">
        <f t="shared" si="201"/>
        <v>500</v>
      </c>
      <c r="G558" s="19"/>
      <c r="H558" s="19">
        <v>1000</v>
      </c>
      <c r="L558" s="20"/>
    </row>
    <row r="559" spans="1:15" x14ac:dyDescent="0.25">
      <c r="A559" s="226">
        <v>323</v>
      </c>
      <c r="B559" s="227"/>
      <c r="C559" s="228"/>
      <c r="D559" s="21" t="s">
        <v>73</v>
      </c>
      <c r="E559" s="18">
        <f t="shared" ref="E559:H559" si="204">E560+E561+E562</f>
        <v>2000</v>
      </c>
      <c r="F559" s="18">
        <f t="shared" si="201"/>
        <v>-700</v>
      </c>
      <c r="G559" s="18"/>
      <c r="H559" s="18">
        <f t="shared" si="204"/>
        <v>1300</v>
      </c>
      <c r="L559" s="20"/>
    </row>
    <row r="560" spans="1:15" x14ac:dyDescent="0.25">
      <c r="A560" s="172">
        <v>3234</v>
      </c>
      <c r="B560" s="173"/>
      <c r="C560" s="174"/>
      <c r="D560" s="118" t="s">
        <v>88</v>
      </c>
      <c r="E560" s="85">
        <v>500</v>
      </c>
      <c r="F560" s="85">
        <f t="shared" si="201"/>
        <v>0</v>
      </c>
      <c r="G560" s="85"/>
      <c r="H560" s="85">
        <v>500</v>
      </c>
      <c r="L560" s="20"/>
    </row>
    <row r="561" spans="1:15" x14ac:dyDescent="0.25">
      <c r="A561" s="229">
        <v>3236</v>
      </c>
      <c r="B561" s="230"/>
      <c r="C561" s="231"/>
      <c r="D561" s="22" t="s">
        <v>89</v>
      </c>
      <c r="E561" s="19">
        <v>500</v>
      </c>
      <c r="F561" s="85">
        <f t="shared" si="201"/>
        <v>-200</v>
      </c>
      <c r="G561" s="19"/>
      <c r="H561" s="19">
        <v>300</v>
      </c>
    </row>
    <row r="562" spans="1:15" x14ac:dyDescent="0.25">
      <c r="A562" s="30">
        <v>3237</v>
      </c>
      <c r="B562" s="31"/>
      <c r="C562" s="32"/>
      <c r="D562" s="22" t="s">
        <v>74</v>
      </c>
      <c r="E562" s="19">
        <v>1000</v>
      </c>
      <c r="F562" s="85">
        <f t="shared" si="201"/>
        <v>-500</v>
      </c>
      <c r="G562" s="19"/>
      <c r="H562" s="19">
        <v>500</v>
      </c>
    </row>
    <row r="563" spans="1:15" ht="25.5" x14ac:dyDescent="0.25">
      <c r="A563" s="269">
        <v>329</v>
      </c>
      <c r="B563" s="270"/>
      <c r="C563" s="271"/>
      <c r="D563" s="117" t="s">
        <v>63</v>
      </c>
      <c r="E563" s="81">
        <f t="shared" ref="E563:H563" si="205">E564</f>
        <v>3000</v>
      </c>
      <c r="F563" s="18">
        <f t="shared" si="201"/>
        <v>-1000</v>
      </c>
      <c r="G563" s="81"/>
      <c r="H563" s="81">
        <f t="shared" si="205"/>
        <v>2000</v>
      </c>
    </row>
    <row r="564" spans="1:15" ht="25.5" x14ac:dyDescent="0.25">
      <c r="A564" s="232">
        <v>3299</v>
      </c>
      <c r="B564" s="233"/>
      <c r="C564" s="234"/>
      <c r="D564" s="22" t="s">
        <v>63</v>
      </c>
      <c r="E564" s="19">
        <v>3000</v>
      </c>
      <c r="F564" s="85">
        <f t="shared" si="201"/>
        <v>-1000</v>
      </c>
      <c r="G564" s="19"/>
      <c r="H564" s="19">
        <v>2000</v>
      </c>
    </row>
    <row r="565" spans="1:15" ht="38.25" x14ac:dyDescent="0.25">
      <c r="A565" s="235" t="s">
        <v>317</v>
      </c>
      <c r="B565" s="236"/>
      <c r="C565" s="237"/>
      <c r="D565" s="24" t="s">
        <v>203</v>
      </c>
      <c r="E565" s="43">
        <f t="shared" ref="E565:H565" si="206">E566</f>
        <v>2000</v>
      </c>
      <c r="F565" s="43">
        <f>H565-E565</f>
        <v>-1824.6399999999999</v>
      </c>
      <c r="G565" s="43"/>
      <c r="H565" s="43">
        <f t="shared" si="206"/>
        <v>175.36</v>
      </c>
    </row>
    <row r="566" spans="1:15" x14ac:dyDescent="0.25">
      <c r="A566" s="238">
        <v>3</v>
      </c>
      <c r="B566" s="239"/>
      <c r="C566" s="240"/>
      <c r="D566" s="21" t="s">
        <v>14</v>
      </c>
      <c r="E566" s="18">
        <f t="shared" ref="E566" si="207">E567</f>
        <v>2000</v>
      </c>
      <c r="F566" s="18">
        <f>H566-E566</f>
        <v>-1824.6399999999999</v>
      </c>
      <c r="G566" s="18"/>
      <c r="H566" s="18">
        <f t="shared" ref="H566:H567" si="208">H567</f>
        <v>175.36</v>
      </c>
    </row>
    <row r="567" spans="1:15" x14ac:dyDescent="0.25">
      <c r="A567" s="226">
        <v>32</v>
      </c>
      <c r="B567" s="227"/>
      <c r="C567" s="228"/>
      <c r="D567" s="21" t="s">
        <v>25</v>
      </c>
      <c r="E567" s="18">
        <f t="shared" ref="E567" si="209">E568</f>
        <v>2000</v>
      </c>
      <c r="F567" s="18">
        <f t="shared" ref="F567:F573" si="210">H567-E567</f>
        <v>-1824.6399999999999</v>
      </c>
      <c r="G567" s="18"/>
      <c r="H567" s="18">
        <f t="shared" si="208"/>
        <v>175.36</v>
      </c>
    </row>
    <row r="568" spans="1:15" s="20" customFormat="1" x14ac:dyDescent="0.25">
      <c r="A568" s="226">
        <v>322</v>
      </c>
      <c r="B568" s="227"/>
      <c r="C568" s="228"/>
      <c r="D568" s="21" t="s">
        <v>60</v>
      </c>
      <c r="E568" s="18">
        <f t="shared" ref="E568:H568" si="211">E569+E571+E570+E572+E573</f>
        <v>2000</v>
      </c>
      <c r="F568" s="18">
        <f t="shared" si="210"/>
        <v>-1824.6399999999999</v>
      </c>
      <c r="G568" s="18"/>
      <c r="H568" s="18">
        <f t="shared" si="211"/>
        <v>175.36</v>
      </c>
      <c r="L568"/>
      <c r="M568"/>
      <c r="O568"/>
    </row>
    <row r="569" spans="1:15" s="20" customFormat="1" ht="25.5" x14ac:dyDescent="0.25">
      <c r="A569" s="229">
        <v>3221</v>
      </c>
      <c r="B569" s="230"/>
      <c r="C569" s="231"/>
      <c r="D569" s="22" t="s">
        <v>112</v>
      </c>
      <c r="E569" s="19">
        <v>1000</v>
      </c>
      <c r="F569" s="85">
        <f t="shared" si="210"/>
        <v>-824.64</v>
      </c>
      <c r="G569" s="19"/>
      <c r="H569" s="19">
        <v>175.36</v>
      </c>
      <c r="L569"/>
      <c r="M569"/>
      <c r="O569"/>
    </row>
    <row r="570" spans="1:15" s="20" customFormat="1" x14ac:dyDescent="0.25">
      <c r="A570" s="30">
        <v>3222</v>
      </c>
      <c r="B570" s="31"/>
      <c r="C570" s="32"/>
      <c r="D570" s="22" t="s">
        <v>72</v>
      </c>
      <c r="E570" s="19">
        <v>500</v>
      </c>
      <c r="F570" s="85">
        <f t="shared" si="210"/>
        <v>-500</v>
      </c>
      <c r="G570" s="19"/>
      <c r="H570" s="19"/>
      <c r="L570"/>
      <c r="M570"/>
      <c r="O570"/>
    </row>
    <row r="571" spans="1:15" s="20" customFormat="1" x14ac:dyDescent="0.25">
      <c r="A571" s="229">
        <v>3225</v>
      </c>
      <c r="B571" s="230"/>
      <c r="C571" s="231"/>
      <c r="D571" s="22" t="s">
        <v>61</v>
      </c>
      <c r="E571" s="19">
        <v>100</v>
      </c>
      <c r="F571" s="85">
        <f t="shared" si="210"/>
        <v>-100</v>
      </c>
      <c r="G571" s="19"/>
      <c r="H571" s="19"/>
    </row>
    <row r="572" spans="1:15" s="20" customFormat="1" x14ac:dyDescent="0.25">
      <c r="A572" s="30">
        <v>3237</v>
      </c>
      <c r="B572" s="31"/>
      <c r="C572" s="32"/>
      <c r="D572" s="22" t="s">
        <v>74</v>
      </c>
      <c r="E572" s="19">
        <v>200</v>
      </c>
      <c r="F572" s="85">
        <f t="shared" si="210"/>
        <v>-200</v>
      </c>
      <c r="G572" s="19"/>
      <c r="H572" s="19"/>
    </row>
    <row r="573" spans="1:15" s="20" customFormat="1" ht="25.5" x14ac:dyDescent="0.25">
      <c r="A573" s="30">
        <v>3299</v>
      </c>
      <c r="B573" s="31"/>
      <c r="C573" s="32"/>
      <c r="D573" s="22" t="s">
        <v>63</v>
      </c>
      <c r="E573" s="19">
        <v>200</v>
      </c>
      <c r="F573" s="85">
        <f t="shared" si="210"/>
        <v>-200</v>
      </c>
      <c r="G573" s="19"/>
      <c r="H573" s="19"/>
    </row>
    <row r="574" spans="1:15" ht="25.5" x14ac:dyDescent="0.25">
      <c r="A574" s="235" t="s">
        <v>160</v>
      </c>
      <c r="B574" s="236"/>
      <c r="C574" s="237"/>
      <c r="D574" s="24" t="s">
        <v>161</v>
      </c>
      <c r="E574" s="43"/>
      <c r="F574" s="43"/>
      <c r="G574" s="43"/>
      <c r="H574" s="43">
        <f t="shared" ref="H574:H577" si="212">H575</f>
        <v>0</v>
      </c>
      <c r="L574" s="20"/>
      <c r="M574" s="20"/>
      <c r="O574" s="20"/>
    </row>
    <row r="575" spans="1:15" s="20" customFormat="1" x14ac:dyDescent="0.25">
      <c r="A575" s="238">
        <v>3</v>
      </c>
      <c r="B575" s="239"/>
      <c r="C575" s="240"/>
      <c r="D575" s="21" t="s">
        <v>14</v>
      </c>
      <c r="E575" s="18"/>
      <c r="F575" s="18"/>
      <c r="G575" s="18"/>
      <c r="H575" s="18">
        <f t="shared" si="212"/>
        <v>0</v>
      </c>
      <c r="L575"/>
      <c r="M575"/>
      <c r="O575"/>
    </row>
    <row r="576" spans="1:15" s="20" customFormat="1" x14ac:dyDescent="0.25">
      <c r="A576" s="226">
        <v>31</v>
      </c>
      <c r="B576" s="227"/>
      <c r="C576" s="228"/>
      <c r="D576" s="21" t="s">
        <v>15</v>
      </c>
      <c r="E576" s="18"/>
      <c r="F576" s="18"/>
      <c r="G576" s="18"/>
      <c r="H576" s="18">
        <f t="shared" si="212"/>
        <v>0</v>
      </c>
    </row>
    <row r="577" spans="1:15" s="20" customFormat="1" x14ac:dyDescent="0.25">
      <c r="A577" s="226">
        <v>311</v>
      </c>
      <c r="B577" s="227"/>
      <c r="C577" s="228"/>
      <c r="D577" s="21" t="s">
        <v>137</v>
      </c>
      <c r="E577" s="18"/>
      <c r="F577" s="18"/>
      <c r="G577" s="18"/>
      <c r="H577" s="18">
        <f t="shared" si="212"/>
        <v>0</v>
      </c>
    </row>
    <row r="578" spans="1:15" s="20" customFormat="1" x14ac:dyDescent="0.25">
      <c r="A578" s="229">
        <v>3111</v>
      </c>
      <c r="B578" s="230"/>
      <c r="C578" s="231"/>
      <c r="D578" s="22" t="s">
        <v>54</v>
      </c>
      <c r="E578" s="19"/>
      <c r="F578" s="19"/>
      <c r="G578" s="19"/>
      <c r="H578" s="19"/>
    </row>
    <row r="579" spans="1:15" x14ac:dyDescent="0.25">
      <c r="A579" s="235" t="s">
        <v>315</v>
      </c>
      <c r="B579" s="236"/>
      <c r="C579" s="237"/>
      <c r="D579" s="24" t="s">
        <v>163</v>
      </c>
      <c r="E579" s="43">
        <f t="shared" ref="E579" si="213">E580</f>
        <v>193427</v>
      </c>
      <c r="F579" s="43">
        <f>H579-E579</f>
        <v>-5000</v>
      </c>
      <c r="G579" s="43"/>
      <c r="H579" s="43">
        <f>H580</f>
        <v>188427</v>
      </c>
      <c r="L579" s="20"/>
      <c r="M579" s="20"/>
      <c r="O579" s="20"/>
    </row>
    <row r="580" spans="1:15" s="20" customFormat="1" x14ac:dyDescent="0.25">
      <c r="A580" s="238">
        <v>3</v>
      </c>
      <c r="B580" s="239"/>
      <c r="C580" s="240"/>
      <c r="D580" s="21" t="s">
        <v>14</v>
      </c>
      <c r="E580" s="18">
        <f t="shared" ref="E580:H580" si="214">E581+E589+E596</f>
        <v>193427</v>
      </c>
      <c r="F580" s="18">
        <f>H580-E580</f>
        <v>-5000</v>
      </c>
      <c r="G580" s="18"/>
      <c r="H580" s="18">
        <f t="shared" si="214"/>
        <v>188427</v>
      </c>
      <c r="L580"/>
      <c r="M580"/>
      <c r="O580"/>
    </row>
    <row r="581" spans="1:15" s="20" customFormat="1" x14ac:dyDescent="0.25">
      <c r="A581" s="226">
        <v>31</v>
      </c>
      <c r="B581" s="227"/>
      <c r="C581" s="228"/>
      <c r="D581" s="21" t="s">
        <v>15</v>
      </c>
      <c r="E581" s="18">
        <f t="shared" ref="E581:H581" si="215">E582+E585+E587</f>
        <v>186827</v>
      </c>
      <c r="F581" s="18">
        <f t="shared" ref="F581:F592" si="216">H581-E581</f>
        <v>-5000</v>
      </c>
      <c r="G581" s="18"/>
      <c r="H581" s="18">
        <f t="shared" si="215"/>
        <v>181827</v>
      </c>
      <c r="L581"/>
      <c r="M581"/>
      <c r="O581"/>
    </row>
    <row r="582" spans="1:15" x14ac:dyDescent="0.25">
      <c r="A582" s="226">
        <v>311</v>
      </c>
      <c r="B582" s="227"/>
      <c r="C582" s="228"/>
      <c r="D582" s="21" t="s">
        <v>137</v>
      </c>
      <c r="E582" s="18">
        <f>E583+E584</f>
        <v>150740</v>
      </c>
      <c r="F582" s="18">
        <f t="shared" si="216"/>
        <v>-5000</v>
      </c>
      <c r="G582" s="18"/>
      <c r="H582" s="18">
        <f>H583+H584</f>
        <v>145740</v>
      </c>
      <c r="L582" s="20"/>
      <c r="M582" s="20"/>
      <c r="O582" s="20"/>
    </row>
    <row r="583" spans="1:15" s="20" customFormat="1" x14ac:dyDescent="0.25">
      <c r="A583" s="229">
        <v>3111</v>
      </c>
      <c r="B583" s="230"/>
      <c r="C583" s="231"/>
      <c r="D583" s="22" t="s">
        <v>54</v>
      </c>
      <c r="E583" s="19">
        <v>145740</v>
      </c>
      <c r="F583" s="85">
        <f t="shared" si="216"/>
        <v>0</v>
      </c>
      <c r="G583" s="19"/>
      <c r="H583" s="19">
        <v>145740</v>
      </c>
      <c r="L583"/>
      <c r="M583"/>
      <c r="O583"/>
    </row>
    <row r="584" spans="1:15" x14ac:dyDescent="0.25">
      <c r="A584" s="30">
        <v>3114</v>
      </c>
      <c r="B584" s="31"/>
      <c r="C584" s="32"/>
      <c r="D584" s="22" t="s">
        <v>327</v>
      </c>
      <c r="E584" s="19">
        <v>5000</v>
      </c>
      <c r="F584" s="85">
        <f t="shared" si="216"/>
        <v>-5000</v>
      </c>
      <c r="G584" s="19"/>
      <c r="H584" s="19">
        <v>0</v>
      </c>
      <c r="L584" s="20"/>
      <c r="M584" s="20"/>
      <c r="O584" s="20"/>
    </row>
    <row r="585" spans="1:15" s="20" customFormat="1" x14ac:dyDescent="0.25">
      <c r="A585" s="226">
        <v>312</v>
      </c>
      <c r="B585" s="227"/>
      <c r="C585" s="228"/>
      <c r="D585" s="21" t="s">
        <v>55</v>
      </c>
      <c r="E585" s="18">
        <f t="shared" ref="E585:H585" si="217">E586</f>
        <v>11927</v>
      </c>
      <c r="F585" s="18">
        <f t="shared" si="216"/>
        <v>0</v>
      </c>
      <c r="G585" s="18"/>
      <c r="H585" s="18">
        <f t="shared" si="217"/>
        <v>11927</v>
      </c>
      <c r="L585"/>
      <c r="M585"/>
      <c r="O585"/>
    </row>
    <row r="586" spans="1:15" s="20" customFormat="1" x14ac:dyDescent="0.25">
      <c r="A586" s="229">
        <v>3121</v>
      </c>
      <c r="B586" s="230"/>
      <c r="C586" s="231"/>
      <c r="D586" s="22" t="s">
        <v>55</v>
      </c>
      <c r="E586" s="19">
        <v>11927</v>
      </c>
      <c r="F586" s="85">
        <f t="shared" si="216"/>
        <v>0</v>
      </c>
      <c r="G586" s="19"/>
      <c r="H586" s="19">
        <v>11927</v>
      </c>
    </row>
    <row r="587" spans="1:15" s="20" customFormat="1" x14ac:dyDescent="0.25">
      <c r="A587" s="226">
        <v>313</v>
      </c>
      <c r="B587" s="227"/>
      <c r="C587" s="228"/>
      <c r="D587" s="21" t="s">
        <v>56</v>
      </c>
      <c r="E587" s="18">
        <f t="shared" ref="E587:H587" si="218">E588</f>
        <v>24160</v>
      </c>
      <c r="F587" s="18">
        <f t="shared" si="216"/>
        <v>0</v>
      </c>
      <c r="G587" s="18"/>
      <c r="H587" s="18">
        <f t="shared" si="218"/>
        <v>24160</v>
      </c>
    </row>
    <row r="588" spans="1:15" ht="25.5" x14ac:dyDescent="0.25">
      <c r="A588" s="229">
        <v>3132</v>
      </c>
      <c r="B588" s="230"/>
      <c r="C588" s="231"/>
      <c r="D588" s="22" t="s">
        <v>57</v>
      </c>
      <c r="E588" s="19">
        <v>24160</v>
      </c>
      <c r="F588" s="85">
        <f t="shared" si="216"/>
        <v>0</v>
      </c>
      <c r="G588" s="19"/>
      <c r="H588" s="19">
        <v>24160</v>
      </c>
      <c r="L588" s="20"/>
      <c r="M588" s="20"/>
      <c r="O588" s="20"/>
    </row>
    <row r="589" spans="1:15" s="20" customFormat="1" x14ac:dyDescent="0.25">
      <c r="A589" s="226">
        <v>32</v>
      </c>
      <c r="B589" s="227"/>
      <c r="C589" s="228"/>
      <c r="D589" s="21" t="s">
        <v>25</v>
      </c>
      <c r="E589" s="18">
        <f t="shared" ref="E589:H589" si="219">E590+E593</f>
        <v>6600</v>
      </c>
      <c r="F589" s="18">
        <f t="shared" si="216"/>
        <v>0</v>
      </c>
      <c r="G589" s="18"/>
      <c r="H589" s="18">
        <f t="shared" si="219"/>
        <v>6600</v>
      </c>
      <c r="L589"/>
      <c r="M589"/>
      <c r="O589"/>
    </row>
    <row r="590" spans="1:15" x14ac:dyDescent="0.25">
      <c r="A590" s="226">
        <v>321</v>
      </c>
      <c r="B590" s="227"/>
      <c r="C590" s="228"/>
      <c r="D590" s="21" t="s">
        <v>58</v>
      </c>
      <c r="E590" s="18">
        <f t="shared" ref="E590:H590" si="220">E592</f>
        <v>6600</v>
      </c>
      <c r="F590" s="18">
        <f t="shared" si="216"/>
        <v>0</v>
      </c>
      <c r="G590" s="18"/>
      <c r="H590" s="18">
        <f t="shared" si="220"/>
        <v>6600</v>
      </c>
      <c r="L590" s="20"/>
      <c r="M590" s="20"/>
      <c r="O590" s="20"/>
    </row>
    <row r="591" spans="1:15" x14ac:dyDescent="0.25">
      <c r="A591" s="232">
        <v>3211</v>
      </c>
      <c r="B591" s="233"/>
      <c r="C591" s="234"/>
      <c r="D591" s="118" t="s">
        <v>68</v>
      </c>
      <c r="E591" s="18"/>
      <c r="F591" s="18">
        <f t="shared" si="216"/>
        <v>0</v>
      </c>
      <c r="G591" s="18"/>
      <c r="H591" s="18"/>
    </row>
    <row r="592" spans="1:15" s="20" customFormat="1" ht="25.5" x14ac:dyDescent="0.25">
      <c r="A592" s="229">
        <v>3212</v>
      </c>
      <c r="B592" s="230"/>
      <c r="C592" s="231"/>
      <c r="D592" s="22" t="s">
        <v>139</v>
      </c>
      <c r="E592" s="19">
        <v>6600</v>
      </c>
      <c r="F592" s="85">
        <f t="shared" si="216"/>
        <v>0</v>
      </c>
      <c r="G592" s="19"/>
      <c r="H592" s="19">
        <v>6600</v>
      </c>
      <c r="L592"/>
      <c r="M592"/>
      <c r="O592"/>
    </row>
    <row r="593" spans="1:15" s="20" customFormat="1" x14ac:dyDescent="0.25">
      <c r="A593" s="226">
        <v>323</v>
      </c>
      <c r="B593" s="227"/>
      <c r="C593" s="228"/>
      <c r="D593" s="21" t="s">
        <v>73</v>
      </c>
      <c r="E593" s="18"/>
      <c r="F593" s="18"/>
      <c r="G593" s="18"/>
      <c r="H593" s="18">
        <f t="shared" ref="H593" si="221">H594+H595</f>
        <v>0</v>
      </c>
    </row>
    <row r="594" spans="1:15" ht="25.5" x14ac:dyDescent="0.25">
      <c r="A594" s="229">
        <v>3232</v>
      </c>
      <c r="B594" s="230"/>
      <c r="C594" s="231"/>
      <c r="D594" s="22" t="s">
        <v>121</v>
      </c>
      <c r="E594" s="19"/>
      <c r="F594" s="19"/>
      <c r="G594" s="19"/>
      <c r="H594" s="19"/>
      <c r="L594" s="20"/>
      <c r="M594" s="20"/>
      <c r="O594" s="20"/>
    </row>
    <row r="595" spans="1:15" s="20" customFormat="1" x14ac:dyDescent="0.25">
      <c r="A595" s="229">
        <v>3237</v>
      </c>
      <c r="B595" s="230"/>
      <c r="C595" s="231"/>
      <c r="D595" s="22" t="s">
        <v>74</v>
      </c>
      <c r="E595" s="19"/>
      <c r="F595" s="19"/>
      <c r="G595" s="19"/>
      <c r="H595" s="19"/>
      <c r="L595"/>
      <c r="M595"/>
      <c r="O595"/>
    </row>
    <row r="596" spans="1:15" s="20" customFormat="1" x14ac:dyDescent="0.25">
      <c r="A596" s="226">
        <v>38</v>
      </c>
      <c r="B596" s="227"/>
      <c r="C596" s="228"/>
      <c r="D596" s="21" t="s">
        <v>172</v>
      </c>
      <c r="E596" s="18"/>
      <c r="F596" s="18"/>
      <c r="G596" s="18"/>
      <c r="H596" s="18">
        <f t="shared" ref="H596:H597" si="222">H597</f>
        <v>0</v>
      </c>
    </row>
    <row r="597" spans="1:15" s="20" customFormat="1" x14ac:dyDescent="0.25">
      <c r="A597" s="226">
        <v>383</v>
      </c>
      <c r="B597" s="227"/>
      <c r="C597" s="228"/>
      <c r="D597" s="21" t="s">
        <v>173</v>
      </c>
      <c r="E597" s="18"/>
      <c r="F597" s="18"/>
      <c r="G597" s="18"/>
      <c r="H597" s="18">
        <f t="shared" si="222"/>
        <v>0</v>
      </c>
    </row>
    <row r="598" spans="1:15" s="20" customFormat="1" ht="25.5" x14ac:dyDescent="0.25">
      <c r="A598" s="229">
        <v>3831</v>
      </c>
      <c r="B598" s="230"/>
      <c r="C598" s="231"/>
      <c r="D598" s="22" t="s">
        <v>174</v>
      </c>
      <c r="E598" s="19"/>
      <c r="F598" s="19"/>
      <c r="G598" s="19"/>
      <c r="H598" s="19"/>
    </row>
    <row r="599" spans="1:15" s="20" customFormat="1" x14ac:dyDescent="0.25">
      <c r="A599" s="249" t="s">
        <v>175</v>
      </c>
      <c r="B599" s="250"/>
      <c r="C599" s="251"/>
      <c r="D599" s="23" t="s">
        <v>176</v>
      </c>
      <c r="E599" s="42"/>
      <c r="F599" s="42"/>
      <c r="G599" s="42"/>
      <c r="H599" s="42">
        <f t="shared" ref="H599" si="223">H600+H605</f>
        <v>0</v>
      </c>
    </row>
    <row r="600" spans="1:15" x14ac:dyDescent="0.25">
      <c r="A600" s="235" t="s">
        <v>154</v>
      </c>
      <c r="B600" s="236"/>
      <c r="C600" s="237"/>
      <c r="D600" s="24" t="s">
        <v>155</v>
      </c>
      <c r="E600" s="43"/>
      <c r="F600" s="43"/>
      <c r="G600" s="43"/>
      <c r="H600" s="43">
        <f t="shared" ref="H600:H603" si="224">H601</f>
        <v>0</v>
      </c>
      <c r="L600" s="20"/>
      <c r="M600" s="20"/>
      <c r="O600" s="20"/>
    </row>
    <row r="601" spans="1:15" s="20" customFormat="1" x14ac:dyDescent="0.25">
      <c r="A601" s="238">
        <v>3</v>
      </c>
      <c r="B601" s="239"/>
      <c r="C601" s="240"/>
      <c r="D601" s="21" t="s">
        <v>14</v>
      </c>
      <c r="E601" s="18"/>
      <c r="F601" s="18"/>
      <c r="G601" s="18"/>
      <c r="H601" s="18">
        <f t="shared" si="224"/>
        <v>0</v>
      </c>
      <c r="L601"/>
      <c r="M601"/>
      <c r="O601"/>
    </row>
    <row r="602" spans="1:15" s="20" customFormat="1" x14ac:dyDescent="0.25">
      <c r="A602" s="226">
        <v>32</v>
      </c>
      <c r="B602" s="227"/>
      <c r="C602" s="228"/>
      <c r="D602" s="21" t="s">
        <v>25</v>
      </c>
      <c r="E602" s="18"/>
      <c r="F602" s="18"/>
      <c r="G602" s="18"/>
      <c r="H602" s="18">
        <f t="shared" si="224"/>
        <v>0</v>
      </c>
    </row>
    <row r="603" spans="1:15" s="20" customFormat="1" ht="25.5" x14ac:dyDescent="0.25">
      <c r="A603" s="226">
        <v>329</v>
      </c>
      <c r="B603" s="227"/>
      <c r="C603" s="228"/>
      <c r="D603" s="21" t="s">
        <v>63</v>
      </c>
      <c r="E603" s="18"/>
      <c r="F603" s="18"/>
      <c r="G603" s="18"/>
      <c r="H603" s="18">
        <f t="shared" si="224"/>
        <v>0</v>
      </c>
    </row>
    <row r="604" spans="1:15" s="20" customFormat="1" ht="25.5" x14ac:dyDescent="0.25">
      <c r="A604" s="229">
        <v>3299</v>
      </c>
      <c r="B604" s="230"/>
      <c r="C604" s="231"/>
      <c r="D604" s="22" t="s">
        <v>63</v>
      </c>
      <c r="E604" s="19"/>
      <c r="F604" s="19"/>
      <c r="G604" s="19"/>
      <c r="H604" s="19"/>
    </row>
    <row r="605" spans="1:15" x14ac:dyDescent="0.25">
      <c r="A605" s="235" t="s">
        <v>162</v>
      </c>
      <c r="B605" s="236"/>
      <c r="C605" s="237"/>
      <c r="D605" s="24" t="s">
        <v>163</v>
      </c>
      <c r="E605" s="43"/>
      <c r="F605" s="43"/>
      <c r="G605" s="43"/>
      <c r="H605" s="43">
        <f t="shared" ref="H605:H606" si="225">H606</f>
        <v>0</v>
      </c>
      <c r="L605" s="20"/>
      <c r="M605" s="20"/>
      <c r="O605" s="20"/>
    </row>
    <row r="606" spans="1:15" s="20" customFormat="1" x14ac:dyDescent="0.25">
      <c r="A606" s="238">
        <v>3</v>
      </c>
      <c r="B606" s="239"/>
      <c r="C606" s="240"/>
      <c r="D606" s="21" t="s">
        <v>14</v>
      </c>
      <c r="E606" s="18"/>
      <c r="F606" s="18"/>
      <c r="G606" s="18"/>
      <c r="H606" s="18">
        <f t="shared" si="225"/>
        <v>0</v>
      </c>
      <c r="L606"/>
      <c r="M606"/>
      <c r="O606"/>
    </row>
    <row r="607" spans="1:15" x14ac:dyDescent="0.25">
      <c r="A607" s="226">
        <v>32</v>
      </c>
      <c r="B607" s="227"/>
      <c r="C607" s="228"/>
      <c r="D607" s="21" t="s">
        <v>25</v>
      </c>
      <c r="E607" s="18"/>
      <c r="F607" s="18"/>
      <c r="G607" s="18"/>
      <c r="H607" s="18">
        <f t="shared" ref="H607" si="226">H608+H610</f>
        <v>0</v>
      </c>
      <c r="L607" s="20"/>
      <c r="M607" s="20"/>
      <c r="O607" s="20"/>
    </row>
    <row r="608" spans="1:15" s="20" customFormat="1" x14ac:dyDescent="0.25">
      <c r="A608" s="226">
        <v>321</v>
      </c>
      <c r="B608" s="227"/>
      <c r="C608" s="228"/>
      <c r="D608" s="21" t="s">
        <v>58</v>
      </c>
      <c r="E608" s="18"/>
      <c r="F608" s="18"/>
      <c r="G608" s="18"/>
      <c r="H608" s="18">
        <f t="shared" ref="H608" si="227">H609</f>
        <v>0</v>
      </c>
      <c r="L608"/>
      <c r="M608"/>
      <c r="O608"/>
    </row>
    <row r="609" spans="1:15" s="20" customFormat="1" x14ac:dyDescent="0.25">
      <c r="A609" s="229">
        <v>3211</v>
      </c>
      <c r="B609" s="230"/>
      <c r="C609" s="231"/>
      <c r="D609" s="22" t="s">
        <v>68</v>
      </c>
      <c r="E609" s="19"/>
      <c r="F609" s="19"/>
      <c r="G609" s="19"/>
      <c r="H609" s="19"/>
    </row>
    <row r="610" spans="1:15" s="20" customFormat="1" ht="25.5" x14ac:dyDescent="0.25">
      <c r="A610" s="226">
        <v>329</v>
      </c>
      <c r="B610" s="227"/>
      <c r="C610" s="228"/>
      <c r="D610" s="21" t="s">
        <v>63</v>
      </c>
      <c r="E610" s="18"/>
      <c r="F610" s="18"/>
      <c r="G610" s="18"/>
      <c r="H610" s="18">
        <f t="shared" ref="H610" si="228">H611</f>
        <v>0</v>
      </c>
    </row>
    <row r="611" spans="1:15" s="20" customFormat="1" ht="25.5" x14ac:dyDescent="0.25">
      <c r="A611" s="229">
        <v>3299</v>
      </c>
      <c r="B611" s="230"/>
      <c r="C611" s="231"/>
      <c r="D611" s="22" t="s">
        <v>63</v>
      </c>
      <c r="E611" s="19"/>
      <c r="F611" s="19"/>
      <c r="G611" s="19"/>
      <c r="H611" s="19"/>
    </row>
    <row r="612" spans="1:15" s="20" customFormat="1" ht="25.5" x14ac:dyDescent="0.25">
      <c r="A612" s="249" t="s">
        <v>177</v>
      </c>
      <c r="B612" s="250"/>
      <c r="C612" s="251"/>
      <c r="D612" s="23" t="s">
        <v>178</v>
      </c>
      <c r="E612" s="42"/>
      <c r="F612" s="42"/>
      <c r="G612" s="42"/>
      <c r="H612" s="42">
        <f t="shared" ref="H612:H616" si="229">H613</f>
        <v>0</v>
      </c>
    </row>
    <row r="613" spans="1:15" x14ac:dyDescent="0.25">
      <c r="A613" s="235" t="s">
        <v>162</v>
      </c>
      <c r="B613" s="236"/>
      <c r="C613" s="237"/>
      <c r="D613" s="24" t="s">
        <v>163</v>
      </c>
      <c r="E613" s="43"/>
      <c r="F613" s="43"/>
      <c r="G613" s="43"/>
      <c r="H613" s="43">
        <f t="shared" si="229"/>
        <v>0</v>
      </c>
      <c r="L613" s="20"/>
      <c r="M613" s="20"/>
      <c r="O613" s="20"/>
    </row>
    <row r="614" spans="1:15" s="20" customFormat="1" x14ac:dyDescent="0.25">
      <c r="A614" s="238">
        <v>3</v>
      </c>
      <c r="B614" s="239"/>
      <c r="C614" s="240"/>
      <c r="D614" s="21" t="s">
        <v>14</v>
      </c>
      <c r="E614" s="18"/>
      <c r="F614" s="18"/>
      <c r="G614" s="18"/>
      <c r="H614" s="18">
        <f t="shared" si="229"/>
        <v>0</v>
      </c>
      <c r="L614"/>
      <c r="M614"/>
      <c r="O614"/>
    </row>
    <row r="615" spans="1:15" s="20" customFormat="1" x14ac:dyDescent="0.25">
      <c r="A615" s="226">
        <v>32</v>
      </c>
      <c r="B615" s="227"/>
      <c r="C615" s="228"/>
      <c r="D615" s="21" t="s">
        <v>25</v>
      </c>
      <c r="E615" s="18"/>
      <c r="F615" s="18"/>
      <c r="G615" s="18"/>
      <c r="H615" s="18">
        <f t="shared" si="229"/>
        <v>0</v>
      </c>
    </row>
    <row r="616" spans="1:15" s="20" customFormat="1" ht="25.5" x14ac:dyDescent="0.25">
      <c r="A616" s="226">
        <v>329</v>
      </c>
      <c r="B616" s="227"/>
      <c r="C616" s="228"/>
      <c r="D616" s="21" t="s">
        <v>63</v>
      </c>
      <c r="E616" s="18"/>
      <c r="F616" s="18"/>
      <c r="G616" s="18"/>
      <c r="H616" s="18">
        <f t="shared" si="229"/>
        <v>0</v>
      </c>
    </row>
    <row r="617" spans="1:15" s="20" customFormat="1" ht="25.5" x14ac:dyDescent="0.25">
      <c r="A617" s="229">
        <v>3299</v>
      </c>
      <c r="B617" s="230"/>
      <c r="C617" s="231"/>
      <c r="D617" s="22" t="s">
        <v>63</v>
      </c>
      <c r="E617" s="19"/>
      <c r="F617" s="19"/>
      <c r="G617" s="19"/>
      <c r="H617" s="19"/>
    </row>
    <row r="618" spans="1:15" s="20" customFormat="1" x14ac:dyDescent="0.25">
      <c r="A618" s="249" t="s">
        <v>179</v>
      </c>
      <c r="B618" s="250"/>
      <c r="C618" s="251"/>
      <c r="D618" s="23" t="s">
        <v>152</v>
      </c>
      <c r="E618" s="42">
        <f t="shared" ref="E618:H618" si="230">E619+E630+E639+E666+E648+E657+E675</f>
        <v>8400</v>
      </c>
      <c r="F618" s="42">
        <f>H618-E618</f>
        <v>3426</v>
      </c>
      <c r="G618" s="42"/>
      <c r="H618" s="42">
        <f t="shared" si="230"/>
        <v>11826</v>
      </c>
    </row>
    <row r="619" spans="1:15" x14ac:dyDescent="0.25">
      <c r="A619" s="235" t="s">
        <v>318</v>
      </c>
      <c r="B619" s="236"/>
      <c r="C619" s="237"/>
      <c r="D619" s="24" t="s">
        <v>155</v>
      </c>
      <c r="E619" s="43"/>
      <c r="F619" s="43">
        <f>H619-E619</f>
        <v>26</v>
      </c>
      <c r="G619" s="43"/>
      <c r="H619" s="43">
        <f t="shared" ref="H619:H620" si="231">H620</f>
        <v>26</v>
      </c>
      <c r="L619" s="20"/>
      <c r="M619" s="20"/>
      <c r="O619" s="20"/>
    </row>
    <row r="620" spans="1:15" ht="25.5" x14ac:dyDescent="0.25">
      <c r="A620" s="238">
        <v>4</v>
      </c>
      <c r="B620" s="239"/>
      <c r="C620" s="240"/>
      <c r="D620" s="21" t="s">
        <v>16</v>
      </c>
      <c r="E620" s="18"/>
      <c r="F620" s="18">
        <f>H620-E620</f>
        <v>26</v>
      </c>
      <c r="G620" s="18"/>
      <c r="H620" s="18">
        <f t="shared" si="231"/>
        <v>26</v>
      </c>
    </row>
    <row r="621" spans="1:15" ht="38.25" x14ac:dyDescent="0.25">
      <c r="A621" s="226">
        <v>42</v>
      </c>
      <c r="B621" s="227"/>
      <c r="C621" s="228"/>
      <c r="D621" s="21" t="s">
        <v>30</v>
      </c>
      <c r="E621" s="18"/>
      <c r="F621" s="18">
        <f>H621-E621</f>
        <v>26</v>
      </c>
      <c r="G621" s="18"/>
      <c r="H621" s="18">
        <f t="shared" ref="H621" si="232">H622+H628</f>
        <v>26</v>
      </c>
    </row>
    <row r="622" spans="1:15" x14ac:dyDescent="0.25">
      <c r="A622" s="226">
        <v>422</v>
      </c>
      <c r="B622" s="227"/>
      <c r="C622" s="228"/>
      <c r="D622" s="21" t="s">
        <v>75</v>
      </c>
      <c r="E622" s="18"/>
      <c r="F622" s="18"/>
      <c r="G622" s="18"/>
      <c r="H622" s="18"/>
    </row>
    <row r="623" spans="1:15" x14ac:dyDescent="0.25">
      <c r="A623" s="229">
        <v>4221</v>
      </c>
      <c r="B623" s="230"/>
      <c r="C623" s="231"/>
      <c r="D623" s="22" t="s">
        <v>76</v>
      </c>
      <c r="E623" s="19"/>
      <c r="F623" s="19"/>
      <c r="G623" s="19"/>
      <c r="H623" s="19"/>
    </row>
    <row r="624" spans="1:15" s="20" customFormat="1" x14ac:dyDescent="0.25">
      <c r="A624" s="229">
        <v>4223</v>
      </c>
      <c r="B624" s="230"/>
      <c r="C624" s="231"/>
      <c r="D624" s="22" t="s">
        <v>180</v>
      </c>
      <c r="E624" s="19"/>
      <c r="F624" s="19"/>
      <c r="G624" s="19"/>
      <c r="H624" s="19"/>
      <c r="L624"/>
      <c r="M624"/>
      <c r="O624"/>
    </row>
    <row r="625" spans="1:15" x14ac:dyDescent="0.25">
      <c r="A625" s="229">
        <v>4225</v>
      </c>
      <c r="B625" s="230"/>
      <c r="C625" s="231"/>
      <c r="D625" s="22" t="s">
        <v>181</v>
      </c>
      <c r="E625" s="19"/>
      <c r="F625" s="19"/>
      <c r="G625" s="19"/>
      <c r="H625" s="19"/>
      <c r="L625" s="20"/>
      <c r="M625" s="20"/>
      <c r="O625" s="20"/>
    </row>
    <row r="626" spans="1:15" s="20" customFormat="1" x14ac:dyDescent="0.25">
      <c r="A626" s="229">
        <v>4226</v>
      </c>
      <c r="B626" s="230"/>
      <c r="C626" s="231"/>
      <c r="D626" s="22" t="s">
        <v>169</v>
      </c>
      <c r="E626" s="19"/>
      <c r="F626" s="19"/>
      <c r="G626" s="19"/>
      <c r="H626" s="19"/>
      <c r="L626"/>
      <c r="M626"/>
      <c r="O626"/>
    </row>
    <row r="627" spans="1:15" s="20" customFormat="1" ht="25.5" x14ac:dyDescent="0.25">
      <c r="A627" s="229">
        <v>4227</v>
      </c>
      <c r="B627" s="230"/>
      <c r="C627" s="231"/>
      <c r="D627" s="22" t="s">
        <v>182</v>
      </c>
      <c r="E627" s="19"/>
      <c r="F627" s="19"/>
      <c r="G627" s="19"/>
      <c r="H627" s="19"/>
    </row>
    <row r="628" spans="1:15" s="20" customFormat="1" ht="25.5" x14ac:dyDescent="0.25">
      <c r="A628" s="226">
        <v>424</v>
      </c>
      <c r="B628" s="227"/>
      <c r="C628" s="228"/>
      <c r="D628" s="21" t="s">
        <v>183</v>
      </c>
      <c r="E628" s="18"/>
      <c r="F628" s="18">
        <f>H628-E628</f>
        <v>26</v>
      </c>
      <c r="G628" s="18"/>
      <c r="H628" s="18">
        <f t="shared" ref="H628" si="233">H629</f>
        <v>26</v>
      </c>
    </row>
    <row r="629" spans="1:15" s="20" customFormat="1" x14ac:dyDescent="0.25">
      <c r="A629" s="229">
        <v>4241</v>
      </c>
      <c r="B629" s="230"/>
      <c r="C629" s="231"/>
      <c r="D629" s="22" t="s">
        <v>184</v>
      </c>
      <c r="E629" s="19"/>
      <c r="F629" s="19">
        <f>H629-E629</f>
        <v>26</v>
      </c>
      <c r="G629" s="19"/>
      <c r="H629" s="19">
        <v>26</v>
      </c>
    </row>
    <row r="630" spans="1:15" ht="38.25" x14ac:dyDescent="0.25">
      <c r="A630" s="235" t="s">
        <v>319</v>
      </c>
      <c r="B630" s="236"/>
      <c r="C630" s="237"/>
      <c r="D630" s="24" t="s">
        <v>157</v>
      </c>
      <c r="E630" s="43">
        <f t="shared" ref="E630:H632" si="234">E631</f>
        <v>500</v>
      </c>
      <c r="F630" s="43">
        <f>H630-E630</f>
        <v>-500</v>
      </c>
      <c r="G630" s="43"/>
      <c r="H630" s="43">
        <f t="shared" si="234"/>
        <v>0</v>
      </c>
      <c r="L630" s="20"/>
      <c r="M630" s="20"/>
      <c r="O630" s="20"/>
    </row>
    <row r="631" spans="1:15" ht="25.5" x14ac:dyDescent="0.25">
      <c r="A631" s="238">
        <v>4</v>
      </c>
      <c r="B631" s="239"/>
      <c r="C631" s="240"/>
      <c r="D631" s="21" t="s">
        <v>16</v>
      </c>
      <c r="E631" s="18">
        <f>E632+E637</f>
        <v>500</v>
      </c>
      <c r="F631" s="18">
        <f>H631-E631</f>
        <v>-500</v>
      </c>
      <c r="G631" s="18"/>
      <c r="H631" s="18">
        <f>H632+H637</f>
        <v>0</v>
      </c>
    </row>
    <row r="632" spans="1:15" ht="38.25" x14ac:dyDescent="0.25">
      <c r="A632" s="226">
        <v>42</v>
      </c>
      <c r="B632" s="227"/>
      <c r="C632" s="228"/>
      <c r="D632" s="21" t="s">
        <v>30</v>
      </c>
      <c r="E632" s="18">
        <f t="shared" si="234"/>
        <v>450</v>
      </c>
      <c r="F632" s="18">
        <f t="shared" ref="F632:F638" si="235">H632-E632</f>
        <v>-450</v>
      </c>
      <c r="G632" s="18"/>
      <c r="H632" s="18">
        <f t="shared" si="234"/>
        <v>0</v>
      </c>
    </row>
    <row r="633" spans="1:15" x14ac:dyDescent="0.25">
      <c r="A633" s="226">
        <v>422</v>
      </c>
      <c r="B633" s="227"/>
      <c r="C633" s="228"/>
      <c r="D633" s="21" t="s">
        <v>75</v>
      </c>
      <c r="E633" s="18">
        <f>E634+E636</f>
        <v>450</v>
      </c>
      <c r="F633" s="18">
        <f t="shared" si="235"/>
        <v>-450</v>
      </c>
      <c r="G633" s="18"/>
      <c r="H633" s="18">
        <f t="shared" ref="H633" si="236">H634+H636</f>
        <v>0</v>
      </c>
    </row>
    <row r="634" spans="1:15" x14ac:dyDescent="0.25">
      <c r="A634" s="229">
        <v>4221</v>
      </c>
      <c r="B634" s="230"/>
      <c r="C634" s="231"/>
      <c r="D634" s="22" t="s">
        <v>76</v>
      </c>
      <c r="E634" s="19"/>
      <c r="F634" s="18"/>
      <c r="G634" s="19"/>
      <c r="H634" s="19"/>
    </row>
    <row r="635" spans="1:15" s="20" customFormat="1" x14ac:dyDescent="0.25">
      <c r="A635" s="30">
        <v>4223</v>
      </c>
      <c r="B635" s="31"/>
      <c r="C635" s="32"/>
      <c r="D635" s="22" t="s">
        <v>180</v>
      </c>
      <c r="E635" s="19"/>
      <c r="F635" s="18"/>
      <c r="G635" s="19"/>
      <c r="H635" s="19"/>
      <c r="L635"/>
      <c r="M635"/>
      <c r="O635"/>
    </row>
    <row r="636" spans="1:15" s="20" customFormat="1" ht="25.5" x14ac:dyDescent="0.25">
      <c r="A636" s="229">
        <v>4227</v>
      </c>
      <c r="B636" s="230"/>
      <c r="C636" s="231"/>
      <c r="D636" s="22" t="s">
        <v>182</v>
      </c>
      <c r="E636" s="19">
        <v>450</v>
      </c>
      <c r="F636" s="85">
        <f t="shared" si="235"/>
        <v>-450</v>
      </c>
      <c r="G636" s="19"/>
      <c r="H636" s="19"/>
    </row>
    <row r="637" spans="1:15" s="20" customFormat="1" ht="25.5" x14ac:dyDescent="0.25">
      <c r="A637" s="226">
        <v>424</v>
      </c>
      <c r="B637" s="227"/>
      <c r="C637" s="228"/>
      <c r="D637" s="21" t="s">
        <v>183</v>
      </c>
      <c r="E637" s="18">
        <f>E638</f>
        <v>50</v>
      </c>
      <c r="F637" s="18">
        <f t="shared" si="235"/>
        <v>-50</v>
      </c>
      <c r="G637" s="18"/>
      <c r="H637" s="18">
        <f t="shared" ref="H637" si="237">H638</f>
        <v>0</v>
      </c>
    </row>
    <row r="638" spans="1:15" s="20" customFormat="1" x14ac:dyDescent="0.25">
      <c r="A638" s="30">
        <v>4241</v>
      </c>
      <c r="B638" s="31"/>
      <c r="C638" s="32"/>
      <c r="D638" s="22" t="s">
        <v>184</v>
      </c>
      <c r="E638" s="19">
        <v>50</v>
      </c>
      <c r="F638" s="85">
        <f t="shared" si="235"/>
        <v>-50</v>
      </c>
      <c r="G638" s="19"/>
      <c r="H638" s="19"/>
    </row>
    <row r="639" spans="1:15" s="20" customFormat="1" x14ac:dyDescent="0.25">
      <c r="A639" s="235" t="s">
        <v>320</v>
      </c>
      <c r="B639" s="236"/>
      <c r="C639" s="237"/>
      <c r="D639" s="24" t="s">
        <v>163</v>
      </c>
      <c r="E639" s="43">
        <f>E640</f>
        <v>1500</v>
      </c>
      <c r="F639" s="43">
        <f>H639-E639</f>
        <v>3800</v>
      </c>
      <c r="G639" s="43"/>
      <c r="H639" s="43">
        <f>H640</f>
        <v>5300</v>
      </c>
    </row>
    <row r="640" spans="1:15" s="20" customFormat="1" ht="25.5" x14ac:dyDescent="0.25">
      <c r="A640" s="238">
        <v>4</v>
      </c>
      <c r="B640" s="239"/>
      <c r="C640" s="240"/>
      <c r="D640" s="21" t="s">
        <v>16</v>
      </c>
      <c r="E640" s="18">
        <f>E641</f>
        <v>1500</v>
      </c>
      <c r="F640" s="18">
        <f>H640-E640</f>
        <v>3800</v>
      </c>
      <c r="G640" s="18"/>
      <c r="H640" s="18">
        <f t="shared" ref="E640:H646" si="238">H641</f>
        <v>5300</v>
      </c>
    </row>
    <row r="641" spans="1:15" s="20" customFormat="1" ht="38.25" x14ac:dyDescent="0.25">
      <c r="A641" s="226">
        <v>42</v>
      </c>
      <c r="B641" s="227"/>
      <c r="C641" s="228"/>
      <c r="D641" s="21" t="s">
        <v>30</v>
      </c>
      <c r="E641" s="18">
        <f>E642+E646</f>
        <v>1500</v>
      </c>
      <c r="F641" s="18">
        <f t="shared" ref="F641:F647" si="239">H641-E641</f>
        <v>3800</v>
      </c>
      <c r="G641" s="18"/>
      <c r="H641" s="18">
        <f>H642+H646</f>
        <v>5300</v>
      </c>
    </row>
    <row r="642" spans="1:15" x14ac:dyDescent="0.25">
      <c r="A642" s="226">
        <v>422</v>
      </c>
      <c r="B642" s="247"/>
      <c r="C642" s="248"/>
      <c r="D642" s="21" t="s">
        <v>75</v>
      </c>
      <c r="E642" s="18"/>
      <c r="F642" s="18">
        <f t="shared" si="239"/>
        <v>3800</v>
      </c>
      <c r="G642" s="18"/>
      <c r="H642" s="18">
        <f>H643+H645+H644</f>
        <v>3800</v>
      </c>
      <c r="L642" s="20"/>
      <c r="M642" s="20"/>
      <c r="O642" s="20"/>
    </row>
    <row r="643" spans="1:15" ht="25.5" customHeight="1" x14ac:dyDescent="0.25">
      <c r="A643" s="229">
        <v>4221</v>
      </c>
      <c r="B643" s="247"/>
      <c r="C643" s="248"/>
      <c r="D643" s="22" t="s">
        <v>76</v>
      </c>
      <c r="E643" s="85"/>
      <c r="F643" s="85">
        <f t="shared" si="239"/>
        <v>3400</v>
      </c>
      <c r="G643" s="85"/>
      <c r="H643" s="85">
        <v>3400</v>
      </c>
    </row>
    <row r="644" spans="1:15" ht="25.5" customHeight="1" x14ac:dyDescent="0.25">
      <c r="A644" s="30">
        <v>4222</v>
      </c>
      <c r="B644" s="178"/>
      <c r="C644" s="179"/>
      <c r="D644" s="22" t="s">
        <v>104</v>
      </c>
      <c r="E644" s="85"/>
      <c r="F644" s="85">
        <f t="shared" si="239"/>
        <v>400</v>
      </c>
      <c r="G644" s="85"/>
      <c r="H644" s="85">
        <v>400</v>
      </c>
    </row>
    <row r="645" spans="1:15" ht="25.5" x14ac:dyDescent="0.25">
      <c r="A645" s="229">
        <v>4227</v>
      </c>
      <c r="B645" s="247"/>
      <c r="C645" s="248"/>
      <c r="D645" s="22" t="s">
        <v>182</v>
      </c>
      <c r="E645" s="85"/>
      <c r="F645" s="85"/>
      <c r="G645" s="85"/>
      <c r="H645" s="85"/>
    </row>
    <row r="646" spans="1:15" ht="25.5" x14ac:dyDescent="0.25">
      <c r="A646" s="226">
        <v>424</v>
      </c>
      <c r="B646" s="227"/>
      <c r="C646" s="228"/>
      <c r="D646" s="21" t="s">
        <v>183</v>
      </c>
      <c r="E646" s="18">
        <f t="shared" si="238"/>
        <v>1500</v>
      </c>
      <c r="F646" s="18">
        <f t="shared" si="239"/>
        <v>0</v>
      </c>
      <c r="G646" s="18"/>
      <c r="H646" s="18">
        <f t="shared" si="238"/>
        <v>1500</v>
      </c>
    </row>
    <row r="647" spans="1:15" x14ac:dyDescent="0.25">
      <c r="A647" s="229">
        <v>4241</v>
      </c>
      <c r="B647" s="230"/>
      <c r="C647" s="231"/>
      <c r="D647" s="22" t="s">
        <v>184</v>
      </c>
      <c r="E647" s="19">
        <v>1500</v>
      </c>
      <c r="F647" s="85">
        <f t="shared" si="239"/>
        <v>0</v>
      </c>
      <c r="G647" s="19"/>
      <c r="H647" s="19">
        <v>1500</v>
      </c>
    </row>
    <row r="648" spans="1:15" ht="25.5" x14ac:dyDescent="0.25">
      <c r="A648" s="235" t="s">
        <v>321</v>
      </c>
      <c r="B648" s="236"/>
      <c r="C648" s="237"/>
      <c r="D648" s="24" t="s">
        <v>159</v>
      </c>
      <c r="E648" s="43">
        <f t="shared" ref="E648:H649" si="240">E649</f>
        <v>2000</v>
      </c>
      <c r="F648" s="43">
        <f>H648-E648</f>
        <v>-500</v>
      </c>
      <c r="G648" s="43"/>
      <c r="H648" s="43">
        <f t="shared" si="240"/>
        <v>1500</v>
      </c>
    </row>
    <row r="649" spans="1:15" ht="25.5" x14ac:dyDescent="0.25">
      <c r="A649" s="238">
        <v>4</v>
      </c>
      <c r="B649" s="239"/>
      <c r="C649" s="240"/>
      <c r="D649" s="21" t="s">
        <v>16</v>
      </c>
      <c r="E649" s="18">
        <f t="shared" si="240"/>
        <v>2000</v>
      </c>
      <c r="F649" s="18">
        <f>H649-E649</f>
        <v>-500</v>
      </c>
      <c r="G649" s="18"/>
      <c r="H649" s="18">
        <f t="shared" si="240"/>
        <v>1500</v>
      </c>
    </row>
    <row r="650" spans="1:15" ht="38.25" x14ac:dyDescent="0.25">
      <c r="A650" s="226">
        <v>42</v>
      </c>
      <c r="B650" s="227"/>
      <c r="C650" s="228"/>
      <c r="D650" s="21" t="s">
        <v>30</v>
      </c>
      <c r="E650" s="18">
        <f t="shared" ref="E650:H650" si="241">E651+E655</f>
        <v>2000</v>
      </c>
      <c r="F650" s="18">
        <f t="shared" ref="F650:F654" si="242">H650-E650</f>
        <v>-500</v>
      </c>
      <c r="G650" s="18"/>
      <c r="H650" s="18">
        <f t="shared" si="241"/>
        <v>1500</v>
      </c>
    </row>
    <row r="651" spans="1:15" x14ac:dyDescent="0.25">
      <c r="A651" s="226">
        <v>422</v>
      </c>
      <c r="B651" s="247"/>
      <c r="C651" s="248"/>
      <c r="D651" s="21" t="s">
        <v>75</v>
      </c>
      <c r="E651" s="18">
        <f t="shared" ref="E651:H651" si="243">E652+E654</f>
        <v>2000</v>
      </c>
      <c r="F651" s="18">
        <f t="shared" si="242"/>
        <v>-500</v>
      </c>
      <c r="G651" s="18"/>
      <c r="H651" s="18">
        <f t="shared" si="243"/>
        <v>1500</v>
      </c>
    </row>
    <row r="652" spans="1:15" x14ac:dyDescent="0.25">
      <c r="A652" s="229">
        <v>4221</v>
      </c>
      <c r="B652" s="247"/>
      <c r="C652" s="248"/>
      <c r="D652" s="22" t="s">
        <v>76</v>
      </c>
      <c r="E652" s="19"/>
      <c r="F652" s="18"/>
      <c r="G652" s="19"/>
      <c r="H652" s="19">
        <v>0</v>
      </c>
    </row>
    <row r="653" spans="1:15" x14ac:dyDescent="0.25">
      <c r="A653" s="30">
        <v>4223</v>
      </c>
      <c r="B653" s="178"/>
      <c r="C653" s="179"/>
      <c r="D653" s="22" t="s">
        <v>180</v>
      </c>
      <c r="E653" s="19"/>
      <c r="F653" s="18"/>
      <c r="G653" s="19"/>
      <c r="H653" s="19"/>
    </row>
    <row r="654" spans="1:15" ht="25.5" x14ac:dyDescent="0.25">
      <c r="A654" s="229">
        <v>4227</v>
      </c>
      <c r="B654" s="247"/>
      <c r="C654" s="248"/>
      <c r="D654" s="22" t="s">
        <v>182</v>
      </c>
      <c r="E654" s="114">
        <v>2000</v>
      </c>
      <c r="F654" s="85">
        <f t="shared" si="242"/>
        <v>-500</v>
      </c>
      <c r="G654" s="114"/>
      <c r="H654" s="114">
        <v>1500</v>
      </c>
    </row>
    <row r="655" spans="1:15" ht="25.5" x14ac:dyDescent="0.25">
      <c r="A655" s="226">
        <v>424</v>
      </c>
      <c r="B655" s="227"/>
      <c r="C655" s="228"/>
      <c r="D655" s="21" t="s">
        <v>183</v>
      </c>
      <c r="E655" s="18"/>
      <c r="F655" s="18"/>
      <c r="G655" s="18"/>
      <c r="H655" s="18">
        <f t="shared" ref="H655" si="244">H656</f>
        <v>0</v>
      </c>
    </row>
    <row r="656" spans="1:15" x14ac:dyDescent="0.25">
      <c r="A656" s="229">
        <v>4241</v>
      </c>
      <c r="B656" s="230"/>
      <c r="C656" s="231"/>
      <c r="D656" s="22" t="s">
        <v>184</v>
      </c>
      <c r="E656" s="19"/>
      <c r="F656" s="18"/>
      <c r="G656" s="19"/>
      <c r="H656" s="19"/>
    </row>
    <row r="657" spans="1:15" ht="38.25" x14ac:dyDescent="0.25">
      <c r="A657" s="235" t="s">
        <v>338</v>
      </c>
      <c r="B657" s="236"/>
      <c r="C657" s="237"/>
      <c r="D657" s="24" t="s">
        <v>200</v>
      </c>
      <c r="E657" s="43">
        <f t="shared" ref="E657:H659" si="245">E658</f>
        <v>1000</v>
      </c>
      <c r="F657" s="43">
        <f>H657-E657</f>
        <v>-1000</v>
      </c>
      <c r="G657" s="43"/>
      <c r="H657" s="43">
        <f t="shared" si="245"/>
        <v>0</v>
      </c>
    </row>
    <row r="658" spans="1:15" ht="25.5" x14ac:dyDescent="0.25">
      <c r="A658" s="238">
        <v>4</v>
      </c>
      <c r="B658" s="239"/>
      <c r="C658" s="240"/>
      <c r="D658" s="21" t="s">
        <v>16</v>
      </c>
      <c r="E658" s="18">
        <f>E659</f>
        <v>1000</v>
      </c>
      <c r="F658" s="18">
        <f>H658-E658</f>
        <v>-1000</v>
      </c>
      <c r="G658" s="18"/>
      <c r="H658" s="18">
        <f t="shared" si="245"/>
        <v>0</v>
      </c>
    </row>
    <row r="659" spans="1:15" s="20" customFormat="1" ht="38.25" x14ac:dyDescent="0.25">
      <c r="A659" s="226">
        <v>42</v>
      </c>
      <c r="B659" s="227"/>
      <c r="C659" s="228"/>
      <c r="D659" s="21" t="s">
        <v>30</v>
      </c>
      <c r="E659" s="18">
        <f>E660+E664</f>
        <v>1000</v>
      </c>
      <c r="F659" s="18">
        <f t="shared" ref="F659:F663" si="246">H659-E659</f>
        <v>-1000</v>
      </c>
      <c r="G659" s="18"/>
      <c r="H659" s="18">
        <f t="shared" si="245"/>
        <v>0</v>
      </c>
      <c r="L659"/>
      <c r="M659"/>
      <c r="O659"/>
    </row>
    <row r="660" spans="1:15" s="20" customFormat="1" x14ac:dyDescent="0.25">
      <c r="A660" s="226">
        <v>422</v>
      </c>
      <c r="B660" s="247"/>
      <c r="C660" s="248"/>
      <c r="D660" s="21" t="s">
        <v>75</v>
      </c>
      <c r="E660" s="18">
        <f>E663</f>
        <v>1000</v>
      </c>
      <c r="F660" s="18">
        <f t="shared" si="246"/>
        <v>-1000</v>
      </c>
      <c r="G660" s="18"/>
      <c r="H660" s="18">
        <f>H661+H662+H663</f>
        <v>0</v>
      </c>
      <c r="L660"/>
      <c r="M660"/>
      <c r="O660"/>
    </row>
    <row r="661" spans="1:15" s="20" customFormat="1" x14ac:dyDescent="0.25">
      <c r="A661" s="30">
        <v>4221</v>
      </c>
      <c r="B661" s="178"/>
      <c r="C661" s="179"/>
      <c r="D661" s="22" t="s">
        <v>76</v>
      </c>
      <c r="E661" s="19"/>
      <c r="F661" s="85">
        <f t="shared" si="246"/>
        <v>0</v>
      </c>
      <c r="G661" s="19"/>
      <c r="H661" s="19">
        <v>0</v>
      </c>
      <c r="L661"/>
      <c r="M661"/>
      <c r="O661"/>
    </row>
    <row r="662" spans="1:15" s="20" customFormat="1" x14ac:dyDescent="0.25">
      <c r="A662" s="30">
        <v>4223</v>
      </c>
      <c r="B662" s="178"/>
      <c r="C662" s="179"/>
      <c r="D662" s="22" t="s">
        <v>180</v>
      </c>
      <c r="E662" s="19"/>
      <c r="F662" s="18"/>
      <c r="G662" s="19"/>
      <c r="H662" s="19"/>
      <c r="L662"/>
      <c r="M662"/>
      <c r="O662"/>
    </row>
    <row r="663" spans="1:15" s="20" customFormat="1" x14ac:dyDescent="0.25">
      <c r="A663" s="229">
        <v>4227</v>
      </c>
      <c r="B663" s="247"/>
      <c r="C663" s="248"/>
      <c r="D663" s="22" t="s">
        <v>76</v>
      </c>
      <c r="E663" s="114">
        <v>1000</v>
      </c>
      <c r="F663" s="85">
        <f t="shared" si="246"/>
        <v>-1000</v>
      </c>
      <c r="G663" s="114"/>
      <c r="H663" s="114"/>
    </row>
    <row r="664" spans="1:15" s="20" customFormat="1" ht="25.5" x14ac:dyDescent="0.25">
      <c r="A664" s="226">
        <v>424</v>
      </c>
      <c r="B664" s="227"/>
      <c r="C664" s="228"/>
      <c r="D664" s="21" t="s">
        <v>183</v>
      </c>
      <c r="E664" s="18"/>
      <c r="F664" s="18"/>
      <c r="G664" s="18"/>
      <c r="H664" s="18">
        <f t="shared" ref="H664" si="247">H665</f>
        <v>0</v>
      </c>
    </row>
    <row r="665" spans="1:15" s="20" customFormat="1" x14ac:dyDescent="0.25">
      <c r="A665" s="229">
        <v>4241</v>
      </c>
      <c r="B665" s="230"/>
      <c r="C665" s="231"/>
      <c r="D665" s="22" t="s">
        <v>184</v>
      </c>
      <c r="E665" s="19"/>
      <c r="F665" s="18"/>
      <c r="G665" s="19"/>
      <c r="H665" s="19"/>
    </row>
    <row r="666" spans="1:15" x14ac:dyDescent="0.25">
      <c r="A666" s="235" t="s">
        <v>339</v>
      </c>
      <c r="B666" s="236"/>
      <c r="C666" s="237"/>
      <c r="D666" s="24" t="s">
        <v>164</v>
      </c>
      <c r="E666" s="43">
        <f>E667</f>
        <v>3000</v>
      </c>
      <c r="F666" s="43">
        <f>H666-E666</f>
        <v>2000</v>
      </c>
      <c r="G666" s="43"/>
      <c r="H666" s="43">
        <f t="shared" ref="H666:H668" si="248">H667</f>
        <v>5000</v>
      </c>
      <c r="L666" s="20"/>
      <c r="M666" s="20"/>
      <c r="O666" s="20"/>
    </row>
    <row r="667" spans="1:15" ht="25.5" x14ac:dyDescent="0.25">
      <c r="A667" s="238">
        <v>4</v>
      </c>
      <c r="B667" s="239"/>
      <c r="C667" s="240"/>
      <c r="D667" s="21" t="s">
        <v>16</v>
      </c>
      <c r="E667" s="18">
        <f>E668</f>
        <v>3000</v>
      </c>
      <c r="F667" s="18">
        <f>H667-E667</f>
        <v>2000</v>
      </c>
      <c r="G667" s="18"/>
      <c r="H667" s="18">
        <f t="shared" si="248"/>
        <v>5000</v>
      </c>
    </row>
    <row r="668" spans="1:15" ht="38.25" x14ac:dyDescent="0.25">
      <c r="A668" s="226">
        <v>42</v>
      </c>
      <c r="B668" s="227"/>
      <c r="C668" s="228"/>
      <c r="D668" s="21" t="s">
        <v>30</v>
      </c>
      <c r="E668" s="18">
        <f>E669+E673</f>
        <v>3000</v>
      </c>
      <c r="F668" s="18">
        <f t="shared" ref="F668:F674" si="249">H668-E668</f>
        <v>2000</v>
      </c>
      <c r="G668" s="18"/>
      <c r="H668" s="18">
        <f t="shared" si="248"/>
        <v>5000</v>
      </c>
    </row>
    <row r="669" spans="1:15" x14ac:dyDescent="0.25">
      <c r="A669" s="226">
        <v>422</v>
      </c>
      <c r="B669" s="227"/>
      <c r="C669" s="228"/>
      <c r="D669" s="21" t="s">
        <v>75</v>
      </c>
      <c r="E669" s="18"/>
      <c r="F669" s="18">
        <f t="shared" si="249"/>
        <v>5000</v>
      </c>
      <c r="G669" s="18"/>
      <c r="H669" s="18">
        <f t="shared" ref="H669" si="250">H670+H671+H674</f>
        <v>5000</v>
      </c>
    </row>
    <row r="670" spans="1:15" x14ac:dyDescent="0.25">
      <c r="A670" s="229">
        <v>4221</v>
      </c>
      <c r="B670" s="230"/>
      <c r="C670" s="231"/>
      <c r="D670" s="22" t="s">
        <v>76</v>
      </c>
      <c r="E670" s="19"/>
      <c r="F670" s="18"/>
      <c r="G670" s="19"/>
      <c r="H670" s="19"/>
    </row>
    <row r="671" spans="1:15" x14ac:dyDescent="0.25">
      <c r="A671" s="229">
        <v>4222</v>
      </c>
      <c r="B671" s="230"/>
      <c r="C671" s="231"/>
      <c r="D671" s="22" t="s">
        <v>104</v>
      </c>
      <c r="E671" s="19"/>
      <c r="F671" s="18"/>
      <c r="G671" s="19"/>
      <c r="H671" s="19"/>
    </row>
    <row r="672" spans="1:15" ht="25.5" x14ac:dyDescent="0.25">
      <c r="A672" s="30">
        <v>4227</v>
      </c>
      <c r="B672" s="31"/>
      <c r="C672" s="32"/>
      <c r="D672" s="22" t="s">
        <v>182</v>
      </c>
      <c r="E672" s="19"/>
      <c r="F672" s="18"/>
      <c r="G672" s="19"/>
      <c r="H672" s="19"/>
    </row>
    <row r="673" spans="1:15" ht="25.5" x14ac:dyDescent="0.25">
      <c r="A673" s="226">
        <v>424</v>
      </c>
      <c r="B673" s="227"/>
      <c r="C673" s="228"/>
      <c r="D673" s="21" t="s">
        <v>183</v>
      </c>
      <c r="E673" s="18">
        <f>E674</f>
        <v>3000</v>
      </c>
      <c r="F673" s="18">
        <f t="shared" si="249"/>
        <v>2000</v>
      </c>
      <c r="G673" s="18"/>
      <c r="H673" s="18">
        <f t="shared" ref="H673" si="251">H674</f>
        <v>5000</v>
      </c>
    </row>
    <row r="674" spans="1:15" x14ac:dyDescent="0.25">
      <c r="A674" s="229">
        <v>4241</v>
      </c>
      <c r="B674" s="230"/>
      <c r="C674" s="231"/>
      <c r="D674" s="22" t="s">
        <v>184</v>
      </c>
      <c r="E674" s="19">
        <v>3000</v>
      </c>
      <c r="F674" s="85">
        <f t="shared" si="249"/>
        <v>2000</v>
      </c>
      <c r="G674" s="19"/>
      <c r="H674" s="19">
        <v>5000</v>
      </c>
    </row>
    <row r="675" spans="1:15" ht="25.5" x14ac:dyDescent="0.25">
      <c r="A675" s="235" t="s">
        <v>340</v>
      </c>
      <c r="B675" s="236"/>
      <c r="C675" s="237"/>
      <c r="D675" s="24" t="s">
        <v>196</v>
      </c>
      <c r="E675" s="43">
        <f t="shared" ref="E675:H675" si="252">E676</f>
        <v>400</v>
      </c>
      <c r="F675" s="43">
        <f>H675-E675</f>
        <v>-400</v>
      </c>
      <c r="G675" s="43"/>
      <c r="H675" s="43">
        <f t="shared" si="252"/>
        <v>0</v>
      </c>
    </row>
    <row r="676" spans="1:15" ht="25.5" x14ac:dyDescent="0.25">
      <c r="A676" s="238">
        <v>4</v>
      </c>
      <c r="B676" s="239"/>
      <c r="C676" s="240"/>
      <c r="D676" s="21" t="s">
        <v>16</v>
      </c>
      <c r="E676" s="18">
        <f t="shared" ref="E676:H676" si="253">E677</f>
        <v>400</v>
      </c>
      <c r="F676" s="18">
        <f>H676-E676</f>
        <v>-400</v>
      </c>
      <c r="G676" s="18"/>
      <c r="H676" s="18">
        <f t="shared" si="253"/>
        <v>0</v>
      </c>
    </row>
    <row r="677" spans="1:15" ht="38.25" x14ac:dyDescent="0.25">
      <c r="A677" s="226">
        <v>42</v>
      </c>
      <c r="B677" s="227"/>
      <c r="C677" s="228"/>
      <c r="D677" s="21" t="s">
        <v>30</v>
      </c>
      <c r="E677" s="18">
        <f t="shared" ref="E677:H677" si="254">E678+E681</f>
        <v>400</v>
      </c>
      <c r="F677" s="18">
        <f t="shared" ref="F677:F682" si="255">H677-E677</f>
        <v>-400</v>
      </c>
      <c r="G677" s="18"/>
      <c r="H677" s="18">
        <f t="shared" si="254"/>
        <v>0</v>
      </c>
    </row>
    <row r="678" spans="1:15" x14ac:dyDescent="0.25">
      <c r="A678" s="226">
        <v>422</v>
      </c>
      <c r="B678" s="227"/>
      <c r="C678" s="228"/>
      <c r="D678" s="21" t="s">
        <v>75</v>
      </c>
      <c r="E678" s="18">
        <f>E679+E680</f>
        <v>300</v>
      </c>
      <c r="F678" s="18">
        <f t="shared" si="255"/>
        <v>-300</v>
      </c>
      <c r="G678" s="18"/>
      <c r="H678" s="18">
        <f t="shared" ref="H678" si="256">H679+H680</f>
        <v>0</v>
      </c>
    </row>
    <row r="679" spans="1:15" s="20" customFormat="1" x14ac:dyDescent="0.25">
      <c r="A679" s="229">
        <v>4221</v>
      </c>
      <c r="B679" s="230"/>
      <c r="C679" s="231"/>
      <c r="D679" s="22" t="s">
        <v>76</v>
      </c>
      <c r="E679" s="19">
        <v>300</v>
      </c>
      <c r="F679" s="85">
        <f t="shared" si="255"/>
        <v>-300</v>
      </c>
      <c r="G679" s="19"/>
      <c r="H679" s="19">
        <v>0</v>
      </c>
      <c r="L679"/>
      <c r="M679"/>
      <c r="O679"/>
    </row>
    <row r="680" spans="1:15" s="20" customFormat="1" x14ac:dyDescent="0.25">
      <c r="A680" s="229">
        <v>4227</v>
      </c>
      <c r="B680" s="230"/>
      <c r="C680" s="231"/>
      <c r="D680" s="22" t="s">
        <v>104</v>
      </c>
      <c r="E680" s="19"/>
      <c r="F680" s="18"/>
      <c r="G680" s="19"/>
      <c r="H680" s="19"/>
    </row>
    <row r="681" spans="1:15" s="20" customFormat="1" ht="25.5" x14ac:dyDescent="0.25">
      <c r="A681" s="226">
        <v>424</v>
      </c>
      <c r="B681" s="227"/>
      <c r="C681" s="228"/>
      <c r="D681" s="21" t="s">
        <v>183</v>
      </c>
      <c r="E681" s="18">
        <f t="shared" ref="E681:H681" si="257">E682</f>
        <v>100</v>
      </c>
      <c r="F681" s="18">
        <f t="shared" si="255"/>
        <v>-100</v>
      </c>
      <c r="G681" s="18"/>
      <c r="H681" s="18">
        <f t="shared" si="257"/>
        <v>0</v>
      </c>
    </row>
    <row r="682" spans="1:15" s="20" customFormat="1" x14ac:dyDescent="0.25">
      <c r="A682" s="229">
        <v>4241</v>
      </c>
      <c r="B682" s="230"/>
      <c r="C682" s="231"/>
      <c r="D682" s="22" t="s">
        <v>184</v>
      </c>
      <c r="E682" s="19">
        <v>100</v>
      </c>
      <c r="F682" s="85">
        <f t="shared" si="255"/>
        <v>-100</v>
      </c>
      <c r="G682" s="19"/>
      <c r="H682" s="19">
        <v>0</v>
      </c>
    </row>
    <row r="683" spans="1:15" s="20" customFormat="1" ht="25.5" x14ac:dyDescent="0.25">
      <c r="A683" s="249" t="s">
        <v>185</v>
      </c>
      <c r="B683" s="250"/>
      <c r="C683" s="251"/>
      <c r="D683" s="23" t="s">
        <v>186</v>
      </c>
      <c r="E683" s="42"/>
      <c r="F683" s="42"/>
      <c r="G683" s="42"/>
      <c r="H683" s="42">
        <f t="shared" ref="H683" si="258">H684+H689</f>
        <v>0</v>
      </c>
    </row>
    <row r="684" spans="1:15" x14ac:dyDescent="0.25">
      <c r="A684" s="235" t="s">
        <v>154</v>
      </c>
      <c r="B684" s="236"/>
      <c r="C684" s="237"/>
      <c r="D684" s="24" t="s">
        <v>155</v>
      </c>
      <c r="E684" s="43"/>
      <c r="F684" s="43"/>
      <c r="G684" s="43"/>
      <c r="H684" s="43">
        <f t="shared" ref="H684:H687" si="259">H685</f>
        <v>0</v>
      </c>
      <c r="L684" s="20"/>
      <c r="M684" s="20"/>
      <c r="O684" s="20"/>
    </row>
    <row r="685" spans="1:15" s="20" customFormat="1" x14ac:dyDescent="0.25">
      <c r="A685" s="238">
        <v>3</v>
      </c>
      <c r="B685" s="239"/>
      <c r="C685" s="240"/>
      <c r="D685" s="21" t="s">
        <v>14</v>
      </c>
      <c r="E685" s="18"/>
      <c r="F685" s="18"/>
      <c r="G685" s="18"/>
      <c r="H685" s="18">
        <f t="shared" si="259"/>
        <v>0</v>
      </c>
      <c r="L685"/>
      <c r="M685"/>
      <c r="O685"/>
    </row>
    <row r="686" spans="1:15" s="20" customFormat="1" x14ac:dyDescent="0.25">
      <c r="A686" s="226">
        <v>32</v>
      </c>
      <c r="B686" s="227"/>
      <c r="C686" s="228"/>
      <c r="D686" s="21" t="s">
        <v>25</v>
      </c>
      <c r="E686" s="18"/>
      <c r="F686" s="18"/>
      <c r="G686" s="18"/>
      <c r="H686" s="18">
        <f t="shared" ref="H686" si="260">H687</f>
        <v>0</v>
      </c>
    </row>
    <row r="687" spans="1:15" s="20" customFormat="1" x14ac:dyDescent="0.25">
      <c r="A687" s="226">
        <v>323</v>
      </c>
      <c r="B687" s="227"/>
      <c r="C687" s="228"/>
      <c r="D687" s="21" t="s">
        <v>73</v>
      </c>
      <c r="E687" s="18"/>
      <c r="F687" s="18"/>
      <c r="G687" s="18"/>
      <c r="H687" s="18">
        <f t="shared" si="259"/>
        <v>0</v>
      </c>
    </row>
    <row r="688" spans="1:15" s="20" customFormat="1" ht="25.5" x14ac:dyDescent="0.25">
      <c r="A688" s="229">
        <v>3232</v>
      </c>
      <c r="B688" s="230"/>
      <c r="C688" s="231"/>
      <c r="D688" s="22" t="s">
        <v>121</v>
      </c>
      <c r="E688" s="19"/>
      <c r="F688" s="19"/>
      <c r="G688" s="19"/>
      <c r="H688" s="19"/>
    </row>
    <row r="689" spans="1:15" s="20" customFormat="1" ht="38.25" x14ac:dyDescent="0.25">
      <c r="A689" s="235" t="s">
        <v>156</v>
      </c>
      <c r="B689" s="236"/>
      <c r="C689" s="237"/>
      <c r="D689" s="24" t="s">
        <v>157</v>
      </c>
      <c r="E689" s="43"/>
      <c r="F689" s="43"/>
      <c r="G689" s="43"/>
      <c r="H689" s="43">
        <f t="shared" ref="H689:H694" si="261">H690</f>
        <v>0</v>
      </c>
    </row>
    <row r="690" spans="1:15" s="20" customFormat="1" x14ac:dyDescent="0.25">
      <c r="A690" s="238">
        <v>3</v>
      </c>
      <c r="B690" s="239"/>
      <c r="C690" s="240"/>
      <c r="D690" s="21" t="s">
        <v>14</v>
      </c>
      <c r="E690" s="18"/>
      <c r="F690" s="18"/>
      <c r="G690" s="18"/>
      <c r="H690" s="18">
        <f t="shared" si="261"/>
        <v>0</v>
      </c>
    </row>
    <row r="691" spans="1:15" x14ac:dyDescent="0.25">
      <c r="A691" s="226">
        <v>32</v>
      </c>
      <c r="B691" s="227"/>
      <c r="C691" s="228"/>
      <c r="D691" s="21" t="s">
        <v>25</v>
      </c>
      <c r="E691" s="18"/>
      <c r="F691" s="18"/>
      <c r="G691" s="18"/>
      <c r="H691" s="18">
        <f>H694</f>
        <v>0</v>
      </c>
      <c r="L691" s="20"/>
      <c r="M691" s="20"/>
      <c r="O691" s="20"/>
    </row>
    <row r="692" spans="1:15" s="20" customFormat="1" x14ac:dyDescent="0.25">
      <c r="A692" s="226">
        <v>322</v>
      </c>
      <c r="B692" s="227"/>
      <c r="C692" s="228"/>
      <c r="D692" s="21" t="s">
        <v>60</v>
      </c>
      <c r="E692" s="18"/>
      <c r="F692" s="18"/>
      <c r="G692" s="18"/>
      <c r="H692" s="18"/>
      <c r="L692"/>
      <c r="M692"/>
      <c r="O692"/>
    </row>
    <row r="693" spans="1:15" s="20" customFormat="1" ht="25.5" x14ac:dyDescent="0.25">
      <c r="A693" s="229">
        <v>3224</v>
      </c>
      <c r="B693" s="230"/>
      <c r="C693" s="231"/>
      <c r="D693" s="22" t="s">
        <v>120</v>
      </c>
      <c r="E693" s="19"/>
      <c r="F693" s="19"/>
      <c r="G693" s="19"/>
      <c r="H693" s="19"/>
    </row>
    <row r="694" spans="1:15" s="20" customFormat="1" x14ac:dyDescent="0.25">
      <c r="A694" s="226">
        <v>323</v>
      </c>
      <c r="B694" s="227"/>
      <c r="C694" s="228"/>
      <c r="D694" s="21" t="s">
        <v>73</v>
      </c>
      <c r="E694" s="18"/>
      <c r="F694" s="18"/>
      <c r="G694" s="18"/>
      <c r="H694" s="18">
        <f t="shared" si="261"/>
        <v>0</v>
      </c>
    </row>
    <row r="695" spans="1:15" s="20" customFormat="1" ht="25.5" x14ac:dyDescent="0.25">
      <c r="A695" s="229">
        <v>3232</v>
      </c>
      <c r="B695" s="230"/>
      <c r="C695" s="231"/>
      <c r="D695" s="22" t="s">
        <v>121</v>
      </c>
      <c r="E695" s="19"/>
      <c r="F695" s="19"/>
      <c r="G695" s="19"/>
      <c r="H695" s="19"/>
    </row>
    <row r="696" spans="1:15" s="20" customFormat="1" ht="25.5" x14ac:dyDescent="0.25">
      <c r="A696" s="249" t="s">
        <v>187</v>
      </c>
      <c r="B696" s="250"/>
      <c r="C696" s="251"/>
      <c r="D696" s="23" t="s">
        <v>188</v>
      </c>
      <c r="E696" s="42">
        <f t="shared" ref="E696:H697" si="262">E697</f>
        <v>3900</v>
      </c>
      <c r="F696" s="42"/>
      <c r="G696" s="42"/>
      <c r="H696" s="42">
        <f t="shared" si="262"/>
        <v>3900</v>
      </c>
    </row>
    <row r="697" spans="1:15" x14ac:dyDescent="0.25">
      <c r="A697" s="235" t="s">
        <v>320</v>
      </c>
      <c r="B697" s="236"/>
      <c r="C697" s="237"/>
      <c r="D697" s="24" t="s">
        <v>163</v>
      </c>
      <c r="E697" s="43">
        <f t="shared" si="262"/>
        <v>3900</v>
      </c>
      <c r="F697" s="43"/>
      <c r="G697" s="43"/>
      <c r="H697" s="43">
        <f t="shared" si="262"/>
        <v>3900</v>
      </c>
      <c r="L697" s="20"/>
      <c r="M697" s="20"/>
      <c r="O697" s="20"/>
    </row>
    <row r="698" spans="1:15" s="20" customFormat="1" x14ac:dyDescent="0.25">
      <c r="A698" s="238">
        <v>3</v>
      </c>
      <c r="B698" s="239"/>
      <c r="C698" s="240"/>
      <c r="D698" s="21" t="s">
        <v>14</v>
      </c>
      <c r="E698" s="18">
        <f t="shared" ref="E698:H698" si="263">E699+E704</f>
        <v>3900</v>
      </c>
      <c r="F698" s="18"/>
      <c r="G698" s="18"/>
      <c r="H698" s="18">
        <f t="shared" si="263"/>
        <v>3900</v>
      </c>
      <c r="L698"/>
      <c r="M698"/>
      <c r="O698"/>
    </row>
    <row r="699" spans="1:15" x14ac:dyDescent="0.25">
      <c r="A699" s="226">
        <v>32</v>
      </c>
      <c r="B699" s="227"/>
      <c r="C699" s="228"/>
      <c r="D699" s="21" t="s">
        <v>25</v>
      </c>
      <c r="E699" s="18"/>
      <c r="F699" s="18"/>
      <c r="G699" s="18"/>
      <c r="H699" s="18">
        <f t="shared" ref="H699" si="264">H700+H702</f>
        <v>0</v>
      </c>
      <c r="L699" s="20"/>
      <c r="M699" s="20"/>
      <c r="O699" s="20"/>
    </row>
    <row r="700" spans="1:15" s="20" customFormat="1" x14ac:dyDescent="0.25">
      <c r="A700" s="226">
        <v>322</v>
      </c>
      <c r="B700" s="227"/>
      <c r="C700" s="228"/>
      <c r="D700" s="21" t="s">
        <v>60</v>
      </c>
      <c r="E700" s="18"/>
      <c r="F700" s="18"/>
      <c r="G700" s="18"/>
      <c r="H700" s="18">
        <f t="shared" ref="H700" si="265">H701</f>
        <v>0</v>
      </c>
      <c r="L700"/>
      <c r="M700"/>
      <c r="O700"/>
    </row>
    <row r="701" spans="1:15" s="20" customFormat="1" x14ac:dyDescent="0.25">
      <c r="A701" s="229">
        <v>3222</v>
      </c>
      <c r="B701" s="230"/>
      <c r="C701" s="231"/>
      <c r="D701" s="22" t="s">
        <v>72</v>
      </c>
      <c r="E701" s="19"/>
      <c r="F701" s="19"/>
      <c r="G701" s="19"/>
      <c r="H701" s="19"/>
    </row>
    <row r="702" spans="1:15" ht="25.5" x14ac:dyDescent="0.25">
      <c r="A702" s="226">
        <v>329</v>
      </c>
      <c r="B702" s="227"/>
      <c r="C702" s="228"/>
      <c r="D702" s="21" t="s">
        <v>63</v>
      </c>
      <c r="E702" s="18"/>
      <c r="F702" s="18"/>
      <c r="G702" s="18"/>
      <c r="H702" s="18">
        <f t="shared" ref="H702" si="266">H703</f>
        <v>0</v>
      </c>
      <c r="L702" s="20"/>
      <c r="M702" s="20"/>
      <c r="O702" s="20"/>
    </row>
    <row r="703" spans="1:15" s="20" customFormat="1" ht="25.5" x14ac:dyDescent="0.25">
      <c r="A703" s="229">
        <v>3299</v>
      </c>
      <c r="B703" s="230"/>
      <c r="C703" s="231"/>
      <c r="D703" s="22" t="s">
        <v>63</v>
      </c>
      <c r="E703" s="19"/>
      <c r="F703" s="19"/>
      <c r="G703" s="19"/>
      <c r="H703" s="19"/>
      <c r="L703"/>
      <c r="M703"/>
      <c r="O703"/>
    </row>
    <row r="704" spans="1:15" s="20" customFormat="1" ht="38.25" x14ac:dyDescent="0.25">
      <c r="A704" s="226">
        <v>37</v>
      </c>
      <c r="B704" s="227"/>
      <c r="C704" s="228"/>
      <c r="D704" s="21" t="s">
        <v>117</v>
      </c>
      <c r="E704" s="18">
        <f t="shared" ref="E704:H705" si="267">E705</f>
        <v>3900</v>
      </c>
      <c r="F704" s="18"/>
      <c r="G704" s="18"/>
      <c r="H704" s="18">
        <f t="shared" si="267"/>
        <v>3900</v>
      </c>
    </row>
    <row r="705" spans="1:15" s="20" customFormat="1" ht="25.5" x14ac:dyDescent="0.25">
      <c r="A705" s="226">
        <v>372</v>
      </c>
      <c r="B705" s="227"/>
      <c r="C705" s="228"/>
      <c r="D705" s="21" t="s">
        <v>80</v>
      </c>
      <c r="E705" s="18">
        <f t="shared" si="267"/>
        <v>3900</v>
      </c>
      <c r="F705" s="18"/>
      <c r="G705" s="18"/>
      <c r="H705" s="18">
        <f t="shared" si="267"/>
        <v>3900</v>
      </c>
    </row>
    <row r="706" spans="1:15" s="20" customFormat="1" ht="25.5" x14ac:dyDescent="0.25">
      <c r="A706" s="229">
        <v>3721</v>
      </c>
      <c r="B706" s="230"/>
      <c r="C706" s="231"/>
      <c r="D706" s="22" t="s">
        <v>81</v>
      </c>
      <c r="E706" s="19">
        <v>3900</v>
      </c>
      <c r="F706" s="19"/>
      <c r="G706" s="19"/>
      <c r="H706" s="19">
        <v>3900</v>
      </c>
    </row>
    <row r="707" spans="1:15" s="20" customFormat="1" ht="25.5" x14ac:dyDescent="0.25">
      <c r="A707" s="249" t="s">
        <v>189</v>
      </c>
      <c r="B707" s="250"/>
      <c r="C707" s="251"/>
      <c r="D707" s="23" t="s">
        <v>190</v>
      </c>
      <c r="E707" s="42">
        <f t="shared" ref="E707:H707" si="268">E708</f>
        <v>77000</v>
      </c>
      <c r="F707" s="42"/>
      <c r="G707" s="42"/>
      <c r="H707" s="42">
        <f t="shared" si="268"/>
        <v>77000</v>
      </c>
    </row>
    <row r="708" spans="1:15" x14ac:dyDescent="0.25">
      <c r="A708" s="235" t="s">
        <v>320</v>
      </c>
      <c r="B708" s="236"/>
      <c r="C708" s="237"/>
      <c r="D708" s="24" t="s">
        <v>163</v>
      </c>
      <c r="E708" s="43">
        <f t="shared" ref="E708:H708" si="269">E709+E713</f>
        <v>77000</v>
      </c>
      <c r="F708" s="43"/>
      <c r="G708" s="43"/>
      <c r="H708" s="43">
        <f t="shared" si="269"/>
        <v>77000</v>
      </c>
      <c r="L708" s="20"/>
      <c r="M708" s="20"/>
      <c r="O708" s="20"/>
    </row>
    <row r="709" spans="1:15" s="20" customFormat="1" x14ac:dyDescent="0.25">
      <c r="A709" s="238">
        <v>3</v>
      </c>
      <c r="B709" s="239"/>
      <c r="C709" s="240"/>
      <c r="D709" s="21" t="s">
        <v>14</v>
      </c>
      <c r="E709" s="18">
        <f t="shared" ref="E709:H711" si="270">E710</f>
        <v>67000</v>
      </c>
      <c r="F709" s="18"/>
      <c r="G709" s="18"/>
      <c r="H709" s="18">
        <f t="shared" si="270"/>
        <v>67000</v>
      </c>
      <c r="L709"/>
      <c r="M709"/>
      <c r="O709"/>
    </row>
    <row r="710" spans="1:15" s="20" customFormat="1" ht="38.25" x14ac:dyDescent="0.25">
      <c r="A710" s="226">
        <v>37</v>
      </c>
      <c r="B710" s="227"/>
      <c r="C710" s="228"/>
      <c r="D710" s="21" t="s">
        <v>117</v>
      </c>
      <c r="E710" s="18">
        <f t="shared" si="270"/>
        <v>67000</v>
      </c>
      <c r="F710" s="18"/>
      <c r="G710" s="18"/>
      <c r="H710" s="18">
        <f t="shared" si="270"/>
        <v>67000</v>
      </c>
    </row>
    <row r="711" spans="1:15" s="20" customFormat="1" ht="25.5" x14ac:dyDescent="0.25">
      <c r="A711" s="226">
        <v>372</v>
      </c>
      <c r="B711" s="227"/>
      <c r="C711" s="228"/>
      <c r="D711" s="21" t="s">
        <v>80</v>
      </c>
      <c r="E711" s="18">
        <f t="shared" si="270"/>
        <v>67000</v>
      </c>
      <c r="F711" s="18"/>
      <c r="G711" s="18"/>
      <c r="H711" s="18">
        <f t="shared" si="270"/>
        <v>67000</v>
      </c>
    </row>
    <row r="712" spans="1:15" ht="25.5" x14ac:dyDescent="0.25">
      <c r="A712" s="229">
        <v>3722</v>
      </c>
      <c r="B712" s="230"/>
      <c r="C712" s="231"/>
      <c r="D712" s="22" t="s">
        <v>82</v>
      </c>
      <c r="E712" s="19">
        <v>67000</v>
      </c>
      <c r="F712" s="19"/>
      <c r="G712" s="19"/>
      <c r="H712" s="19">
        <v>67000</v>
      </c>
      <c r="L712" s="20"/>
      <c r="M712" s="20"/>
      <c r="O712" s="20"/>
    </row>
    <row r="713" spans="1:15" ht="25.5" x14ac:dyDescent="0.25">
      <c r="A713" s="238">
        <v>4</v>
      </c>
      <c r="B713" s="239"/>
      <c r="C713" s="240"/>
      <c r="D713" s="21" t="s">
        <v>16</v>
      </c>
      <c r="E713" s="18">
        <f t="shared" ref="E713:H715" si="271">E714</f>
        <v>10000</v>
      </c>
      <c r="F713" s="18"/>
      <c r="G713" s="18"/>
      <c r="H713" s="18">
        <f t="shared" si="271"/>
        <v>10000</v>
      </c>
    </row>
    <row r="714" spans="1:15" ht="38.25" x14ac:dyDescent="0.25">
      <c r="A714" s="226">
        <v>42</v>
      </c>
      <c r="B714" s="227"/>
      <c r="C714" s="228"/>
      <c r="D714" s="21" t="s">
        <v>30</v>
      </c>
      <c r="E714" s="18">
        <f t="shared" si="271"/>
        <v>10000</v>
      </c>
      <c r="F714" s="18"/>
      <c r="G714" s="18"/>
      <c r="H714" s="18">
        <f t="shared" si="271"/>
        <v>10000</v>
      </c>
    </row>
    <row r="715" spans="1:15" ht="25.5" x14ac:dyDescent="0.25">
      <c r="A715" s="226">
        <v>424</v>
      </c>
      <c r="B715" s="227"/>
      <c r="C715" s="228"/>
      <c r="D715" s="21" t="s">
        <v>183</v>
      </c>
      <c r="E715" s="18">
        <f t="shared" si="271"/>
        <v>10000</v>
      </c>
      <c r="F715" s="18"/>
      <c r="G715" s="18"/>
      <c r="H715" s="18">
        <f t="shared" si="271"/>
        <v>10000</v>
      </c>
    </row>
    <row r="716" spans="1:15" x14ac:dyDescent="0.25">
      <c r="A716" s="229">
        <v>4241</v>
      </c>
      <c r="B716" s="230"/>
      <c r="C716" s="231"/>
      <c r="D716" s="22" t="s">
        <v>184</v>
      </c>
      <c r="E716" s="19">
        <v>10000</v>
      </c>
      <c r="F716" s="19"/>
      <c r="G716" s="19"/>
      <c r="H716" s="19">
        <v>10000</v>
      </c>
    </row>
    <row r="719" spans="1:15" x14ac:dyDescent="0.25">
      <c r="E719" s="29"/>
      <c r="F719" s="29"/>
      <c r="G719" s="29"/>
      <c r="H719" s="29"/>
    </row>
  </sheetData>
  <autoFilter ref="A11:H718">
    <filterColumn colId="0" showButton="0"/>
    <filterColumn colId="1" showButton="0"/>
  </autoFilter>
  <mergeCells count="658">
    <mergeCell ref="A664:C664"/>
    <mergeCell ref="A665:C665"/>
    <mergeCell ref="A176:C176"/>
    <mergeCell ref="A177:C177"/>
    <mergeCell ref="A178:C178"/>
    <mergeCell ref="A179:C179"/>
    <mergeCell ref="A180:C180"/>
    <mergeCell ref="A227:C227"/>
    <mergeCell ref="A228:C228"/>
    <mergeCell ref="A229:C229"/>
    <mergeCell ref="A230:C230"/>
    <mergeCell ref="A522:C522"/>
    <mergeCell ref="A505:C505"/>
    <mergeCell ref="A506:C506"/>
    <mergeCell ref="A507:C507"/>
    <mergeCell ref="A508:C508"/>
    <mergeCell ref="A509:C509"/>
    <mergeCell ref="A510:C510"/>
    <mergeCell ref="A511:C511"/>
    <mergeCell ref="A514:C514"/>
    <mergeCell ref="A515:C515"/>
    <mergeCell ref="A516:C516"/>
    <mergeCell ref="A517:C517"/>
    <mergeCell ref="A518:C518"/>
    <mergeCell ref="A133:C133"/>
    <mergeCell ref="A132:C132"/>
    <mergeCell ref="A131:C131"/>
    <mergeCell ref="A130:C130"/>
    <mergeCell ref="A129:C129"/>
    <mergeCell ref="A128:C128"/>
    <mergeCell ref="A158:C158"/>
    <mergeCell ref="A159:C159"/>
    <mergeCell ref="A160:C160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46:C146"/>
    <mergeCell ref="A519:C519"/>
    <mergeCell ref="A520:C520"/>
    <mergeCell ref="A521:C521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231:C231"/>
    <mergeCell ref="A359:C359"/>
    <mergeCell ref="A361:C361"/>
    <mergeCell ref="A362:C362"/>
    <mergeCell ref="A360:C360"/>
    <mergeCell ref="A477:C477"/>
    <mergeCell ref="A478:C478"/>
    <mergeCell ref="A479:C479"/>
    <mergeCell ref="A480:C480"/>
    <mergeCell ref="A481:C481"/>
    <mergeCell ref="A482:C482"/>
    <mergeCell ref="A538:C538"/>
    <mergeCell ref="A523:C523"/>
    <mergeCell ref="A524:C524"/>
    <mergeCell ref="A525:C525"/>
    <mergeCell ref="A526:C526"/>
    <mergeCell ref="A527:C527"/>
    <mergeCell ref="A528:C528"/>
    <mergeCell ref="A530:C530"/>
    <mergeCell ref="A531:C531"/>
    <mergeCell ref="A533:C533"/>
    <mergeCell ref="A529:C529"/>
    <mergeCell ref="A483:C483"/>
    <mergeCell ref="A666:C666"/>
    <mergeCell ref="A629:C629"/>
    <mergeCell ref="A630:C630"/>
    <mergeCell ref="A645:C645"/>
    <mergeCell ref="A617:C617"/>
    <mergeCell ref="A618:C618"/>
    <mergeCell ref="A619:C619"/>
    <mergeCell ref="A620:C620"/>
    <mergeCell ref="A621:C621"/>
    <mergeCell ref="A622:C622"/>
    <mergeCell ref="A654:C654"/>
    <mergeCell ref="A655:C655"/>
    <mergeCell ref="A656:C656"/>
    <mergeCell ref="A657:C657"/>
    <mergeCell ref="A658:C658"/>
    <mergeCell ref="A659:C659"/>
    <mergeCell ref="A660:C660"/>
    <mergeCell ref="A623:C623"/>
    <mergeCell ref="A624:C624"/>
    <mergeCell ref="A625:C625"/>
    <mergeCell ref="A626:C626"/>
    <mergeCell ref="A627:C627"/>
    <mergeCell ref="A628:C628"/>
    <mergeCell ref="A680:C680"/>
    <mergeCell ref="A682:C682"/>
    <mergeCell ref="A663:C663"/>
    <mergeCell ref="A631:C631"/>
    <mergeCell ref="A632:C632"/>
    <mergeCell ref="A633:C633"/>
    <mergeCell ref="A634:C634"/>
    <mergeCell ref="A550:C550"/>
    <mergeCell ref="A551:C551"/>
    <mergeCell ref="A553:C553"/>
    <mergeCell ref="A648:C648"/>
    <mergeCell ref="A649:C649"/>
    <mergeCell ref="A650:C650"/>
    <mergeCell ref="A651:C651"/>
    <mergeCell ref="A652:C652"/>
    <mergeCell ref="A639:C639"/>
    <mergeCell ref="A640:C640"/>
    <mergeCell ref="A641:C641"/>
    <mergeCell ref="A646:C646"/>
    <mergeCell ref="A647:C647"/>
    <mergeCell ref="A636:C636"/>
    <mergeCell ref="A637:C637"/>
    <mergeCell ref="A642:C642"/>
    <mergeCell ref="A643:C643"/>
    <mergeCell ref="A713:C713"/>
    <mergeCell ref="A714:C714"/>
    <mergeCell ref="A715:C715"/>
    <mergeCell ref="A716:C716"/>
    <mergeCell ref="A704:C704"/>
    <mergeCell ref="A705:C705"/>
    <mergeCell ref="A706:C706"/>
    <mergeCell ref="A707:C707"/>
    <mergeCell ref="A708:C708"/>
    <mergeCell ref="A709:C709"/>
    <mergeCell ref="A710:C710"/>
    <mergeCell ref="A711:C711"/>
    <mergeCell ref="A712:C712"/>
    <mergeCell ref="A695:C695"/>
    <mergeCell ref="A696:C696"/>
    <mergeCell ref="A697:C697"/>
    <mergeCell ref="A698:C698"/>
    <mergeCell ref="A699:C699"/>
    <mergeCell ref="A700:C700"/>
    <mergeCell ref="A701:C701"/>
    <mergeCell ref="A702:C702"/>
    <mergeCell ref="A703:C703"/>
    <mergeCell ref="A691:C691"/>
    <mergeCell ref="A694:C694"/>
    <mergeCell ref="A685:C685"/>
    <mergeCell ref="A686:C686"/>
    <mergeCell ref="A687:C687"/>
    <mergeCell ref="A688:C688"/>
    <mergeCell ref="A689:C689"/>
    <mergeCell ref="A690:C690"/>
    <mergeCell ref="A667:C667"/>
    <mergeCell ref="A668:C668"/>
    <mergeCell ref="A669:C669"/>
    <mergeCell ref="A670:C670"/>
    <mergeCell ref="A683:C683"/>
    <mergeCell ref="A684:C684"/>
    <mergeCell ref="A692:C692"/>
    <mergeCell ref="A693:C693"/>
    <mergeCell ref="A674:C674"/>
    <mergeCell ref="A673:C673"/>
    <mergeCell ref="A675:C675"/>
    <mergeCell ref="A676:C676"/>
    <mergeCell ref="A677:C677"/>
    <mergeCell ref="A678:C678"/>
    <mergeCell ref="A681:C681"/>
    <mergeCell ref="A671:C671"/>
    <mergeCell ref="A611:C611"/>
    <mergeCell ref="A612:C612"/>
    <mergeCell ref="A613:C613"/>
    <mergeCell ref="A614:C614"/>
    <mergeCell ref="A615:C615"/>
    <mergeCell ref="A616:C616"/>
    <mergeCell ref="A605:C605"/>
    <mergeCell ref="A606:C606"/>
    <mergeCell ref="A607:C607"/>
    <mergeCell ref="A608:C608"/>
    <mergeCell ref="A609:C609"/>
    <mergeCell ref="A610:C610"/>
    <mergeCell ref="A599:C599"/>
    <mergeCell ref="A600:C600"/>
    <mergeCell ref="A601:C601"/>
    <mergeCell ref="A602:C602"/>
    <mergeCell ref="A603:C603"/>
    <mergeCell ref="A604:C604"/>
    <mergeCell ref="A593:C593"/>
    <mergeCell ref="A594:C594"/>
    <mergeCell ref="A595:C595"/>
    <mergeCell ref="A596:C596"/>
    <mergeCell ref="A597:C597"/>
    <mergeCell ref="A598:C598"/>
    <mergeCell ref="A586:C586"/>
    <mergeCell ref="A587:C587"/>
    <mergeCell ref="A588:C588"/>
    <mergeCell ref="A589:C589"/>
    <mergeCell ref="A590:C590"/>
    <mergeCell ref="A592:C592"/>
    <mergeCell ref="A579:C579"/>
    <mergeCell ref="A580:C580"/>
    <mergeCell ref="A581:C581"/>
    <mergeCell ref="A582:C582"/>
    <mergeCell ref="A583:C583"/>
    <mergeCell ref="A585:C585"/>
    <mergeCell ref="A591:C591"/>
    <mergeCell ref="A561:C561"/>
    <mergeCell ref="A574:C574"/>
    <mergeCell ref="A575:C575"/>
    <mergeCell ref="A576:C576"/>
    <mergeCell ref="A577:C577"/>
    <mergeCell ref="A578:C578"/>
    <mergeCell ref="A555:C555"/>
    <mergeCell ref="A556:C556"/>
    <mergeCell ref="A557:C557"/>
    <mergeCell ref="A558:C558"/>
    <mergeCell ref="A559:C559"/>
    <mergeCell ref="A569:C569"/>
    <mergeCell ref="A571:C571"/>
    <mergeCell ref="A563:C563"/>
    <mergeCell ref="A564:C564"/>
    <mergeCell ref="A546:C546"/>
    <mergeCell ref="A547:C547"/>
    <mergeCell ref="A548:C548"/>
    <mergeCell ref="A549:C549"/>
    <mergeCell ref="A540:C540"/>
    <mergeCell ref="A541:C541"/>
    <mergeCell ref="A542:C542"/>
    <mergeCell ref="A543:C543"/>
    <mergeCell ref="A554:C554"/>
    <mergeCell ref="A486:C486"/>
    <mergeCell ref="A487:C487"/>
    <mergeCell ref="A488:C488"/>
    <mergeCell ref="A489:C489"/>
    <mergeCell ref="A490:C490"/>
    <mergeCell ref="A491:C491"/>
    <mergeCell ref="A492:C492"/>
    <mergeCell ref="A544:C544"/>
    <mergeCell ref="A545:C545"/>
    <mergeCell ref="A512:C512"/>
    <mergeCell ref="A513:C513"/>
    <mergeCell ref="A496:C496"/>
    <mergeCell ref="A497:C497"/>
    <mergeCell ref="A498:C498"/>
    <mergeCell ref="A499:C499"/>
    <mergeCell ref="A500:C500"/>
    <mergeCell ref="A501:C501"/>
    <mergeCell ref="A502:C502"/>
    <mergeCell ref="A503:C503"/>
    <mergeCell ref="A504:C504"/>
    <mergeCell ref="A534:C534"/>
    <mergeCell ref="A535:C535"/>
    <mergeCell ref="A536:C536"/>
    <mergeCell ref="A537:C537"/>
    <mergeCell ref="A493:C493"/>
    <mergeCell ref="A494:C494"/>
    <mergeCell ref="A495:C495"/>
    <mergeCell ref="A474:C474"/>
    <mergeCell ref="A475:C475"/>
    <mergeCell ref="A476:C476"/>
    <mergeCell ref="A457:C457"/>
    <mergeCell ref="A460:C460"/>
    <mergeCell ref="A462:C462"/>
    <mergeCell ref="A466:C466"/>
    <mergeCell ref="A472:C472"/>
    <mergeCell ref="A473:C473"/>
    <mergeCell ref="A458:C458"/>
    <mergeCell ref="A459:C459"/>
    <mergeCell ref="A463:C463"/>
    <mergeCell ref="A464:C464"/>
    <mergeCell ref="A465:C465"/>
    <mergeCell ref="A467:C467"/>
    <mergeCell ref="A468:C468"/>
    <mergeCell ref="A469:C469"/>
    <mergeCell ref="A470:C470"/>
    <mergeCell ref="A471:C471"/>
    <mergeCell ref="A484:C484"/>
    <mergeCell ref="A485:C485"/>
    <mergeCell ref="A445:C445"/>
    <mergeCell ref="A449:C449"/>
    <mergeCell ref="A450:C450"/>
    <mergeCell ref="A451:C451"/>
    <mergeCell ref="A455:C455"/>
    <mergeCell ref="A456:C456"/>
    <mergeCell ref="A433:C433"/>
    <mergeCell ref="A439:C439"/>
    <mergeCell ref="A440:C440"/>
    <mergeCell ref="A441:C441"/>
    <mergeCell ref="A442:C442"/>
    <mergeCell ref="A443:C443"/>
    <mergeCell ref="A434:C434"/>
    <mergeCell ref="A435:C435"/>
    <mergeCell ref="A452:C452"/>
    <mergeCell ref="A453:C453"/>
    <mergeCell ref="A454:C454"/>
    <mergeCell ref="A426:C426"/>
    <mergeCell ref="A427:C427"/>
    <mergeCell ref="A428:C428"/>
    <mergeCell ref="A429:C429"/>
    <mergeCell ref="A430:C430"/>
    <mergeCell ref="A432:C432"/>
    <mergeCell ref="A401:C401"/>
    <mergeCell ref="A408:C408"/>
    <mergeCell ref="A409:C409"/>
    <mergeCell ref="A410:C410"/>
    <mergeCell ref="A411:C411"/>
    <mergeCell ref="A425:C425"/>
    <mergeCell ref="A402:C402"/>
    <mergeCell ref="A403:C403"/>
    <mergeCell ref="A404:C404"/>
    <mergeCell ref="A405:C405"/>
    <mergeCell ref="A406:C406"/>
    <mergeCell ref="A407:C407"/>
    <mergeCell ref="A431:C431"/>
    <mergeCell ref="A424:C424"/>
    <mergeCell ref="A423:C423"/>
    <mergeCell ref="A398:C398"/>
    <mergeCell ref="A399:C399"/>
    <mergeCell ref="A400:C400"/>
    <mergeCell ref="A389:C389"/>
    <mergeCell ref="A390:C390"/>
    <mergeCell ref="A391:C391"/>
    <mergeCell ref="A392:C392"/>
    <mergeCell ref="A393:C393"/>
    <mergeCell ref="A394:C394"/>
    <mergeCell ref="A375:C375"/>
    <mergeCell ref="A376:C376"/>
    <mergeCell ref="A377:C377"/>
    <mergeCell ref="A378:C378"/>
    <mergeCell ref="A379:C379"/>
    <mergeCell ref="A374:C374"/>
    <mergeCell ref="A395:C395"/>
    <mergeCell ref="A396:C396"/>
    <mergeCell ref="A397:C397"/>
    <mergeCell ref="A340:C340"/>
    <mergeCell ref="A341:C341"/>
    <mergeCell ref="A344:C344"/>
    <mergeCell ref="A345:C345"/>
    <mergeCell ref="A323:C323"/>
    <mergeCell ref="A327:C327"/>
    <mergeCell ref="A328:C328"/>
    <mergeCell ref="A329:C329"/>
    <mergeCell ref="A330:C330"/>
    <mergeCell ref="A331:C331"/>
    <mergeCell ref="A324:C324"/>
    <mergeCell ref="A326:C326"/>
    <mergeCell ref="A332:C332"/>
    <mergeCell ref="A333:C333"/>
    <mergeCell ref="A335:C335"/>
    <mergeCell ref="A336:C336"/>
    <mergeCell ref="A337:C337"/>
    <mergeCell ref="A338:C338"/>
    <mergeCell ref="A342:C342"/>
    <mergeCell ref="A266:C266"/>
    <mergeCell ref="A267:C267"/>
    <mergeCell ref="A268:C268"/>
    <mergeCell ref="A278:C278"/>
    <mergeCell ref="A254:C254"/>
    <mergeCell ref="A255:C255"/>
    <mergeCell ref="A256:C256"/>
    <mergeCell ref="A257:C257"/>
    <mergeCell ref="A258:C258"/>
    <mergeCell ref="A259:C259"/>
    <mergeCell ref="A272:C272"/>
    <mergeCell ref="A273:C273"/>
    <mergeCell ref="A275:C275"/>
    <mergeCell ref="A276:C276"/>
    <mergeCell ref="A274:C274"/>
    <mergeCell ref="A262:C262"/>
    <mergeCell ref="A263:C263"/>
    <mergeCell ref="A264:C264"/>
    <mergeCell ref="A265:C265"/>
    <mergeCell ref="A242:C242"/>
    <mergeCell ref="A243:C243"/>
    <mergeCell ref="A236:C236"/>
    <mergeCell ref="A238:C238"/>
    <mergeCell ref="A237:C237"/>
    <mergeCell ref="A249:C249"/>
    <mergeCell ref="A250:C250"/>
    <mergeCell ref="A260:C260"/>
    <mergeCell ref="A261:C261"/>
    <mergeCell ref="A240:C240"/>
    <mergeCell ref="A241:C241"/>
    <mergeCell ref="A211:C211"/>
    <mergeCell ref="A212:C212"/>
    <mergeCell ref="A213:C213"/>
    <mergeCell ref="A214:C214"/>
    <mergeCell ref="A233:C233"/>
    <mergeCell ref="A234:C234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5:C215"/>
    <mergeCell ref="A216:C216"/>
    <mergeCell ref="A222:C222"/>
    <mergeCell ref="A223:C223"/>
    <mergeCell ref="A224:C224"/>
    <mergeCell ref="A225:C225"/>
    <mergeCell ref="A226:C226"/>
    <mergeCell ref="A218:C218"/>
    <mergeCell ref="A195:C195"/>
    <mergeCell ref="A196:C196"/>
    <mergeCell ref="A197:C197"/>
    <mergeCell ref="A198:C198"/>
    <mergeCell ref="A199:C199"/>
    <mergeCell ref="A200:C200"/>
    <mergeCell ref="A189:C189"/>
    <mergeCell ref="A190:C190"/>
    <mergeCell ref="A191:C191"/>
    <mergeCell ref="A192:C192"/>
    <mergeCell ref="A193:C193"/>
    <mergeCell ref="A194:C194"/>
    <mergeCell ref="A183:C183"/>
    <mergeCell ref="A184:C184"/>
    <mergeCell ref="A185:C185"/>
    <mergeCell ref="A186:C186"/>
    <mergeCell ref="A187:C187"/>
    <mergeCell ref="A188:C188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7:C147"/>
    <mergeCell ref="A161:C161"/>
    <mergeCell ref="A162:C162"/>
    <mergeCell ref="A163:C163"/>
    <mergeCell ref="A122:C122"/>
    <mergeCell ref="A123:C123"/>
    <mergeCell ref="A124:C124"/>
    <mergeCell ref="A125:C125"/>
    <mergeCell ref="A114:C114"/>
    <mergeCell ref="A115:C115"/>
    <mergeCell ref="A116:C116"/>
    <mergeCell ref="A117:C117"/>
    <mergeCell ref="A118:C118"/>
    <mergeCell ref="A119:C119"/>
    <mergeCell ref="A82:C82"/>
    <mergeCell ref="A83:C83"/>
    <mergeCell ref="A84:C84"/>
    <mergeCell ref="A85:C85"/>
    <mergeCell ref="A108:C108"/>
    <mergeCell ref="A109:C109"/>
    <mergeCell ref="A110:C110"/>
    <mergeCell ref="A111:C111"/>
    <mergeCell ref="A112:C112"/>
    <mergeCell ref="A104:C104"/>
    <mergeCell ref="A105:C105"/>
    <mergeCell ref="A106:C106"/>
    <mergeCell ref="A107:C107"/>
    <mergeCell ref="A86:C86"/>
    <mergeCell ref="A87:C87"/>
    <mergeCell ref="A90:C90"/>
    <mergeCell ref="A91:C91"/>
    <mergeCell ref="A92:C92"/>
    <mergeCell ref="A102:C102"/>
    <mergeCell ref="A103:C103"/>
    <mergeCell ref="A96:C96"/>
    <mergeCell ref="A97:C97"/>
    <mergeCell ref="A98:C98"/>
    <mergeCell ref="A99:C99"/>
    <mergeCell ref="A69:C69"/>
    <mergeCell ref="A70:C70"/>
    <mergeCell ref="A71:C71"/>
    <mergeCell ref="A72:C72"/>
    <mergeCell ref="A73:C73"/>
    <mergeCell ref="A74:C74"/>
    <mergeCell ref="A79:C79"/>
    <mergeCell ref="A80:C80"/>
    <mergeCell ref="A81:C81"/>
    <mergeCell ref="A63:C63"/>
    <mergeCell ref="A64:C64"/>
    <mergeCell ref="A65:C65"/>
    <mergeCell ref="A66:C66"/>
    <mergeCell ref="A67:C67"/>
    <mergeCell ref="A68:C68"/>
    <mergeCell ref="A56:C56"/>
    <mergeCell ref="A57:C57"/>
    <mergeCell ref="A58:C58"/>
    <mergeCell ref="A59:C59"/>
    <mergeCell ref="A60:C60"/>
    <mergeCell ref="A61:C61"/>
    <mergeCell ref="A62:C62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6:C36"/>
    <mergeCell ref="A37:C37"/>
    <mergeCell ref="A38:C38"/>
    <mergeCell ref="A39:C39"/>
    <mergeCell ref="A42:C42"/>
    <mergeCell ref="A43:C43"/>
    <mergeCell ref="A40:C40"/>
    <mergeCell ref="A41:C41"/>
    <mergeCell ref="A30:C30"/>
    <mergeCell ref="A31:C31"/>
    <mergeCell ref="A32:C32"/>
    <mergeCell ref="A33:C33"/>
    <mergeCell ref="A34:C34"/>
    <mergeCell ref="A35:C35"/>
    <mergeCell ref="A22:C22"/>
    <mergeCell ref="A23:C23"/>
    <mergeCell ref="A25:C25"/>
    <mergeCell ref="A27:C27"/>
    <mergeCell ref="A28:C28"/>
    <mergeCell ref="A29:C29"/>
    <mergeCell ref="A24:C24"/>
    <mergeCell ref="A26:C26"/>
    <mergeCell ref="A19:C19"/>
    <mergeCell ref="A20:C20"/>
    <mergeCell ref="A21:C21"/>
    <mergeCell ref="A113:C113"/>
    <mergeCell ref="A126:C126"/>
    <mergeCell ref="A127:C127"/>
    <mergeCell ref="A120:C120"/>
    <mergeCell ref="A121:C121"/>
    <mergeCell ref="A16:C16"/>
    <mergeCell ref="A17:C17"/>
    <mergeCell ref="A18:C18"/>
    <mergeCell ref="A1:H1"/>
    <mergeCell ref="A3:H3"/>
    <mergeCell ref="A75:C75"/>
    <mergeCell ref="A76:C76"/>
    <mergeCell ref="A77:C77"/>
    <mergeCell ref="A78:C78"/>
    <mergeCell ref="A10:C10"/>
    <mergeCell ref="A11:C11"/>
    <mergeCell ref="A12:C12"/>
    <mergeCell ref="A13:C13"/>
    <mergeCell ref="A14:C14"/>
    <mergeCell ref="A15:C15"/>
    <mergeCell ref="A5:C5"/>
    <mergeCell ref="A7:C7"/>
    <mergeCell ref="A8:C8"/>
    <mergeCell ref="A9:C9"/>
    <mergeCell ref="A100:C100"/>
    <mergeCell ref="A101:C101"/>
    <mergeCell ref="A281:C281"/>
    <mergeCell ref="A282:C282"/>
    <mergeCell ref="A283:C283"/>
    <mergeCell ref="A284:C284"/>
    <mergeCell ref="A286:C286"/>
    <mergeCell ref="A287:C287"/>
    <mergeCell ref="A288:C288"/>
    <mergeCell ref="A285:C285"/>
    <mergeCell ref="A217:C217"/>
    <mergeCell ref="A269:C269"/>
    <mergeCell ref="A270:C270"/>
    <mergeCell ref="A271:C271"/>
    <mergeCell ref="A252:C252"/>
    <mergeCell ref="A253:C253"/>
    <mergeCell ref="A244:C244"/>
    <mergeCell ref="A245:C245"/>
    <mergeCell ref="A246:C246"/>
    <mergeCell ref="A247:C247"/>
    <mergeCell ref="A248:C248"/>
    <mergeCell ref="A251:C251"/>
    <mergeCell ref="A235:C235"/>
    <mergeCell ref="A239:C239"/>
    <mergeCell ref="A679:C679"/>
    <mergeCell ref="A301:C301"/>
    <mergeCell ref="A302:C302"/>
    <mergeCell ref="A303:C303"/>
    <mergeCell ref="A304:C304"/>
    <mergeCell ref="A305:C305"/>
    <mergeCell ref="A565:C565"/>
    <mergeCell ref="A566:C566"/>
    <mergeCell ref="A567:C567"/>
    <mergeCell ref="A568:C568"/>
    <mergeCell ref="A317:C317"/>
    <mergeCell ref="A318:C318"/>
    <mergeCell ref="A319:C319"/>
    <mergeCell ref="A320:C320"/>
    <mergeCell ref="A321:C321"/>
    <mergeCell ref="A322:C322"/>
    <mergeCell ref="A307:C307"/>
    <mergeCell ref="A308:C308"/>
    <mergeCell ref="A309:C309"/>
    <mergeCell ref="A312:C312"/>
    <mergeCell ref="A313:C313"/>
    <mergeCell ref="A316:C316"/>
    <mergeCell ref="A334:C334"/>
    <mergeCell ref="A339:C339"/>
    <mergeCell ref="A539:C539"/>
    <mergeCell ref="A343:C343"/>
    <mergeCell ref="A367:C367"/>
    <mergeCell ref="A368:C368"/>
    <mergeCell ref="A369:C369"/>
    <mergeCell ref="A370:C370"/>
    <mergeCell ref="A371:C371"/>
    <mergeCell ref="A372:C372"/>
    <mergeCell ref="A346:C346"/>
    <mergeCell ref="A347:C347"/>
    <mergeCell ref="A348:C348"/>
    <mergeCell ref="A364:C364"/>
    <mergeCell ref="A365:C365"/>
    <mergeCell ref="A366:C366"/>
    <mergeCell ref="A349:C349"/>
    <mergeCell ref="A350:C350"/>
    <mergeCell ref="A351:C351"/>
    <mergeCell ref="A355:C355"/>
    <mergeCell ref="A356:C356"/>
    <mergeCell ref="A384:C384"/>
    <mergeCell ref="A385:C385"/>
    <mergeCell ref="A386:C386"/>
    <mergeCell ref="A387:C387"/>
    <mergeCell ref="A373:C373"/>
    <mergeCell ref="A352:C352"/>
    <mergeCell ref="A353:C353"/>
    <mergeCell ref="A382:C382"/>
    <mergeCell ref="A383:C383"/>
    <mergeCell ref="A388:C388"/>
    <mergeCell ref="A412:C412"/>
    <mergeCell ref="A413:C413"/>
    <mergeCell ref="A414:C414"/>
    <mergeCell ref="A232:C232"/>
    <mergeCell ref="A306:C306"/>
    <mergeCell ref="A295:C295"/>
    <mergeCell ref="A296:C296"/>
    <mergeCell ref="A297:C297"/>
    <mergeCell ref="A298:C298"/>
    <mergeCell ref="A299:C299"/>
    <mergeCell ref="A300:C300"/>
    <mergeCell ref="A289:C289"/>
    <mergeCell ref="A290:C290"/>
    <mergeCell ref="A291:C291"/>
    <mergeCell ref="A292:C292"/>
    <mergeCell ref="A293:C293"/>
    <mergeCell ref="A294:C294"/>
    <mergeCell ref="A279:C279"/>
    <mergeCell ref="A280:C280"/>
  </mergeCells>
  <pageMargins left="0.70866141732283472" right="0.70866141732283472" top="0.74803149606299213" bottom="0.74803149606299213" header="0.31496062992125984" footer="0.31496062992125984"/>
  <pageSetup paperSize="9" scale="10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7"/>
  <sheetViews>
    <sheetView workbookViewId="0">
      <selection activeCell="C77" sqref="C77"/>
    </sheetView>
  </sheetViews>
  <sheetFormatPr defaultRowHeight="15" x14ac:dyDescent="0.25"/>
  <cols>
    <col min="1" max="1" width="45" customWidth="1"/>
    <col min="2" max="2" width="13.7109375" customWidth="1"/>
    <col min="3" max="4" width="14.28515625" customWidth="1"/>
    <col min="5" max="5" width="11.42578125" hidden="1" customWidth="1"/>
    <col min="6" max="6" width="12" hidden="1" customWidth="1"/>
  </cols>
  <sheetData>
    <row r="2" spans="1:6" ht="15.75" x14ac:dyDescent="0.25">
      <c r="A2" s="116"/>
      <c r="B2" s="116"/>
      <c r="C2" s="116"/>
      <c r="D2" s="116"/>
      <c r="E2" s="116"/>
      <c r="F2" s="116"/>
    </row>
    <row r="3" spans="1:6" ht="15.75" customHeight="1" x14ac:dyDescent="0.25">
      <c r="A3" s="195" t="s">
        <v>367</v>
      </c>
      <c r="B3" s="195"/>
      <c r="C3" s="195"/>
      <c r="D3" s="195"/>
      <c r="E3" s="195"/>
      <c r="F3" s="195"/>
    </row>
    <row r="4" spans="1:6" ht="18" x14ac:dyDescent="0.25">
      <c r="A4" s="4"/>
      <c r="B4" s="4"/>
      <c r="C4" s="5"/>
      <c r="D4" s="5"/>
      <c r="E4" s="5"/>
      <c r="F4" s="5"/>
    </row>
    <row r="5" spans="1:6" ht="37.5" customHeight="1" x14ac:dyDescent="0.25">
      <c r="A5" s="121" t="s">
        <v>18</v>
      </c>
      <c r="B5" s="121" t="s">
        <v>368</v>
      </c>
      <c r="C5" s="121" t="s">
        <v>352</v>
      </c>
      <c r="D5" s="121" t="s">
        <v>363</v>
      </c>
      <c r="E5" s="121" t="s">
        <v>246</v>
      </c>
      <c r="F5" s="121" t="s">
        <v>247</v>
      </c>
    </row>
    <row r="6" spans="1:6" x14ac:dyDescent="0.25">
      <c r="A6" s="121">
        <v>1</v>
      </c>
      <c r="B6" s="122"/>
      <c r="C6" s="122">
        <v>5</v>
      </c>
      <c r="D6" s="122"/>
      <c r="E6" s="122" t="s">
        <v>248</v>
      </c>
      <c r="F6" s="122" t="s">
        <v>249</v>
      </c>
    </row>
    <row r="7" spans="1:6" x14ac:dyDescent="0.25">
      <c r="A7" s="123" t="s">
        <v>110</v>
      </c>
      <c r="B7" s="124"/>
      <c r="C7" s="124"/>
      <c r="D7" s="124"/>
      <c r="E7" s="124"/>
      <c r="F7" s="124"/>
    </row>
    <row r="8" spans="1:6" x14ac:dyDescent="0.25">
      <c r="A8" s="125" t="s">
        <v>250</v>
      </c>
      <c r="B8" s="124"/>
      <c r="C8" s="124"/>
      <c r="D8" s="124"/>
      <c r="E8" s="124"/>
      <c r="F8" s="124"/>
    </row>
    <row r="9" spans="1:6" x14ac:dyDescent="0.25">
      <c r="A9" s="126" t="s">
        <v>251</v>
      </c>
      <c r="B9" s="127">
        <v>742350</v>
      </c>
      <c r="C9" s="127">
        <f>D9-B9</f>
        <v>-17307</v>
      </c>
      <c r="D9" s="127">
        <v>725043</v>
      </c>
      <c r="E9" s="127" t="e">
        <f>C9/#REF!*100</f>
        <v>#REF!</v>
      </c>
      <c r="F9" s="127" t="e">
        <f>C9/#REF!*100</f>
        <v>#REF!</v>
      </c>
    </row>
    <row r="10" spans="1:6" x14ac:dyDescent="0.25">
      <c r="A10" s="126" t="s">
        <v>252</v>
      </c>
      <c r="B10" s="127">
        <v>742350</v>
      </c>
      <c r="C10" s="127">
        <f t="shared" ref="C10:C73" si="0">D10-B10</f>
        <v>-17307</v>
      </c>
      <c r="D10" s="127">
        <v>725043</v>
      </c>
      <c r="E10" s="127" t="e">
        <f>C10/#REF!*100</f>
        <v>#REF!</v>
      </c>
      <c r="F10" s="127" t="e">
        <f>C10/#REF!*100</f>
        <v>#REF!</v>
      </c>
    </row>
    <row r="11" spans="1:6" x14ac:dyDescent="0.25">
      <c r="A11" s="126" t="s">
        <v>253</v>
      </c>
      <c r="B11" s="127"/>
      <c r="C11" s="127"/>
      <c r="D11" s="127"/>
      <c r="E11" s="127">
        <v>0</v>
      </c>
      <c r="F11" s="127">
        <v>0</v>
      </c>
    </row>
    <row r="12" spans="1:6" ht="15.6" customHeight="1" x14ac:dyDescent="0.25">
      <c r="A12" s="128" t="s">
        <v>263</v>
      </c>
      <c r="B12" s="127"/>
      <c r="C12" s="127"/>
      <c r="D12" s="127"/>
      <c r="E12" s="127"/>
      <c r="F12" s="127"/>
    </row>
    <row r="13" spans="1:6" ht="15.6" customHeight="1" x14ac:dyDescent="0.25">
      <c r="A13" s="129" t="s">
        <v>254</v>
      </c>
      <c r="B13" s="127"/>
      <c r="C13" s="127"/>
      <c r="D13" s="127"/>
      <c r="E13" s="127">
        <v>0</v>
      </c>
      <c r="F13" s="127">
        <v>0</v>
      </c>
    </row>
    <row r="14" spans="1:6" ht="15.6" customHeight="1" x14ac:dyDescent="0.25">
      <c r="A14" s="129" t="s">
        <v>252</v>
      </c>
      <c r="B14" s="127"/>
      <c r="C14" s="127"/>
      <c r="D14" s="127"/>
      <c r="E14" s="127">
        <v>0</v>
      </c>
      <c r="F14" s="127">
        <v>0</v>
      </c>
    </row>
    <row r="15" spans="1:6" ht="15" customHeight="1" x14ac:dyDescent="0.25">
      <c r="A15" s="129" t="s">
        <v>253</v>
      </c>
      <c r="B15" s="127"/>
      <c r="C15" s="127"/>
      <c r="D15" s="127"/>
      <c r="E15" s="127">
        <v>0</v>
      </c>
      <c r="F15" s="127">
        <v>0</v>
      </c>
    </row>
    <row r="16" spans="1:6" ht="15.6" hidden="1" customHeight="1" x14ac:dyDescent="0.25">
      <c r="A16" s="128"/>
      <c r="B16" s="127"/>
      <c r="C16" s="127"/>
      <c r="D16" s="127"/>
      <c r="E16" s="127"/>
      <c r="F16" s="127"/>
    </row>
    <row r="17" spans="1:6" hidden="1" x14ac:dyDescent="0.25">
      <c r="A17" s="130"/>
      <c r="B17" s="131"/>
      <c r="C17" s="127"/>
      <c r="D17" s="86"/>
      <c r="E17" s="127"/>
      <c r="F17" s="127"/>
    </row>
    <row r="18" spans="1:6" ht="15" hidden="1" customHeight="1" x14ac:dyDescent="0.25">
      <c r="A18" s="132"/>
      <c r="B18" s="131"/>
      <c r="C18" s="127"/>
      <c r="D18" s="86"/>
      <c r="E18" s="127"/>
      <c r="F18" s="127"/>
    </row>
    <row r="19" spans="1:6" x14ac:dyDescent="0.25">
      <c r="A19" s="132"/>
      <c r="B19" s="131"/>
      <c r="C19" s="127"/>
      <c r="D19" s="86"/>
      <c r="E19" s="127"/>
      <c r="F19" s="127"/>
    </row>
    <row r="20" spans="1:6" x14ac:dyDescent="0.25">
      <c r="A20" s="133" t="s">
        <v>208</v>
      </c>
      <c r="B20" s="131"/>
      <c r="C20" s="127"/>
      <c r="D20" s="86"/>
      <c r="E20" s="127"/>
      <c r="F20" s="127"/>
    </row>
    <row r="21" spans="1:6" x14ac:dyDescent="0.25">
      <c r="A21" s="134" t="s">
        <v>280</v>
      </c>
      <c r="B21" s="131"/>
      <c r="C21" s="127"/>
      <c r="D21" s="86"/>
      <c r="E21" s="127"/>
      <c r="F21" s="127"/>
    </row>
    <row r="22" spans="1:6" x14ac:dyDescent="0.25">
      <c r="A22" s="130" t="s">
        <v>251</v>
      </c>
      <c r="B22" s="127">
        <v>12450</v>
      </c>
      <c r="C22" s="127">
        <f t="shared" si="0"/>
        <v>-3850</v>
      </c>
      <c r="D22" s="127">
        <v>8600</v>
      </c>
      <c r="E22" s="127" t="e">
        <f>C22/#REF!*100</f>
        <v>#REF!</v>
      </c>
      <c r="F22" s="127" t="e">
        <f>C22/#REF!*100</f>
        <v>#REF!</v>
      </c>
    </row>
    <row r="23" spans="1:6" x14ac:dyDescent="0.25">
      <c r="A23" s="132" t="s">
        <v>255</v>
      </c>
      <c r="B23" s="127">
        <v>12450</v>
      </c>
      <c r="C23" s="127">
        <f t="shared" si="0"/>
        <v>-3850</v>
      </c>
      <c r="D23" s="127">
        <v>8600</v>
      </c>
      <c r="E23" s="127" t="e">
        <f>C23/#REF!*100</f>
        <v>#REF!</v>
      </c>
      <c r="F23" s="127" t="e">
        <f>C23/#REF!*100</f>
        <v>#REF!</v>
      </c>
    </row>
    <row r="24" spans="1:6" x14ac:dyDescent="0.25">
      <c r="A24" s="132" t="s">
        <v>253</v>
      </c>
      <c r="B24" s="131"/>
      <c r="C24" s="127"/>
      <c r="D24" s="131">
        <f t="shared" ref="D24" si="1">D22-D23</f>
        <v>0</v>
      </c>
      <c r="E24" s="127" t="e">
        <f>C24/#REF!*100</f>
        <v>#REF!</v>
      </c>
      <c r="F24" s="127"/>
    </row>
    <row r="25" spans="1:6" x14ac:dyDescent="0.25">
      <c r="A25" s="71" t="s">
        <v>264</v>
      </c>
      <c r="B25" s="131"/>
      <c r="C25" s="127"/>
      <c r="D25" s="86"/>
      <c r="E25" s="127"/>
      <c r="F25" s="127"/>
    </row>
    <row r="26" spans="1:6" x14ac:dyDescent="0.25">
      <c r="A26" s="129" t="s">
        <v>254</v>
      </c>
      <c r="B26" s="131">
        <v>2400</v>
      </c>
      <c r="C26" s="127">
        <f t="shared" si="0"/>
        <v>-1241.31</v>
      </c>
      <c r="D26" s="131">
        <v>1158.69</v>
      </c>
      <c r="E26" s="127" t="e">
        <f>C26/#REF!*100</f>
        <v>#REF!</v>
      </c>
      <c r="F26" s="127" t="e">
        <f>C26/#REF!*100</f>
        <v>#REF!</v>
      </c>
    </row>
    <row r="27" spans="1:6" x14ac:dyDescent="0.25">
      <c r="A27" s="132" t="s">
        <v>255</v>
      </c>
      <c r="B27" s="131">
        <v>2400</v>
      </c>
      <c r="C27" s="127">
        <f t="shared" si="0"/>
        <v>-1241.31</v>
      </c>
      <c r="D27" s="131">
        <v>1158.69</v>
      </c>
      <c r="E27" s="131">
        <v>0</v>
      </c>
      <c r="F27" s="127" t="e">
        <f>C27/#REF!*100</f>
        <v>#REF!</v>
      </c>
    </row>
    <row r="28" spans="1:6" x14ac:dyDescent="0.25">
      <c r="A28" s="132" t="s">
        <v>253</v>
      </c>
      <c r="B28" s="131"/>
      <c r="C28" s="127"/>
      <c r="D28" s="131">
        <f t="shared" ref="D28" si="2">D26-D27</f>
        <v>0</v>
      </c>
      <c r="E28" s="127" t="e">
        <f>C28/#REF!*100</f>
        <v>#REF!</v>
      </c>
      <c r="F28" s="127"/>
    </row>
    <row r="29" spans="1:6" x14ac:dyDescent="0.25">
      <c r="A29" s="132"/>
      <c r="B29" s="131"/>
      <c r="C29" s="127"/>
      <c r="D29" s="86"/>
      <c r="E29" s="127"/>
      <c r="F29" s="127"/>
    </row>
    <row r="30" spans="1:6" x14ac:dyDescent="0.25">
      <c r="A30" s="133" t="s">
        <v>205</v>
      </c>
      <c r="B30" s="131"/>
      <c r="C30" s="127"/>
      <c r="D30" s="86"/>
      <c r="E30" s="127"/>
      <c r="F30" s="127"/>
    </row>
    <row r="31" spans="1:6" x14ac:dyDescent="0.25">
      <c r="A31" s="134" t="s">
        <v>265</v>
      </c>
      <c r="B31" s="131"/>
      <c r="C31" s="127"/>
      <c r="D31" s="86"/>
      <c r="E31" s="127"/>
      <c r="F31" s="127"/>
    </row>
    <row r="32" spans="1:6" x14ac:dyDescent="0.25">
      <c r="A32" s="132" t="s">
        <v>251</v>
      </c>
      <c r="B32" s="127">
        <v>1500</v>
      </c>
      <c r="C32" s="127"/>
      <c r="D32" s="127">
        <v>1500</v>
      </c>
      <c r="E32" s="127" t="e">
        <f>C32/#REF!*100</f>
        <v>#REF!</v>
      </c>
      <c r="F32" s="127" t="e">
        <f>C32/#REF!*100</f>
        <v>#REF!</v>
      </c>
    </row>
    <row r="33" spans="1:6" x14ac:dyDescent="0.25">
      <c r="A33" s="132" t="s">
        <v>255</v>
      </c>
      <c r="B33" s="127">
        <v>1500</v>
      </c>
      <c r="C33" s="127"/>
      <c r="D33" s="127">
        <v>1500</v>
      </c>
      <c r="E33" s="127" t="e">
        <f>C33/#REF!*100</f>
        <v>#REF!</v>
      </c>
      <c r="F33" s="127" t="e">
        <f>C33/#REF!*100</f>
        <v>#REF!</v>
      </c>
    </row>
    <row r="34" spans="1:6" x14ac:dyDescent="0.25">
      <c r="A34" s="132" t="s">
        <v>253</v>
      </c>
      <c r="B34" s="131"/>
      <c r="C34" s="127"/>
      <c r="D34" s="131">
        <f t="shared" ref="D34" si="3">D32-D33</f>
        <v>0</v>
      </c>
      <c r="E34" s="127" t="e">
        <f>C34/#REF!*100</f>
        <v>#REF!</v>
      </c>
      <c r="F34" s="127">
        <v>0</v>
      </c>
    </row>
    <row r="35" spans="1:6" x14ac:dyDescent="0.25">
      <c r="A35" s="71" t="s">
        <v>266</v>
      </c>
      <c r="B35" s="127"/>
      <c r="C35" s="127"/>
      <c r="D35" s="140"/>
      <c r="E35" s="127"/>
      <c r="F35" s="127"/>
    </row>
    <row r="36" spans="1:6" x14ac:dyDescent="0.25">
      <c r="A36" s="129" t="s">
        <v>254</v>
      </c>
      <c r="B36" s="127">
        <v>500</v>
      </c>
      <c r="C36" s="127">
        <f t="shared" si="0"/>
        <v>-248.18</v>
      </c>
      <c r="D36" s="127">
        <v>251.82</v>
      </c>
      <c r="E36" s="127" t="e">
        <f>C36/#REF!*100</f>
        <v>#REF!</v>
      </c>
      <c r="F36" s="127" t="e">
        <f>C36/#REF!*100</f>
        <v>#REF!</v>
      </c>
    </row>
    <row r="37" spans="1:6" x14ac:dyDescent="0.25">
      <c r="A37" s="132" t="s">
        <v>255</v>
      </c>
      <c r="B37" s="127">
        <v>500</v>
      </c>
      <c r="C37" s="127">
        <f t="shared" si="0"/>
        <v>-248.18</v>
      </c>
      <c r="D37" s="127">
        <v>251.82</v>
      </c>
      <c r="E37" s="127" t="e">
        <f>C37/#REF!*100</f>
        <v>#REF!</v>
      </c>
      <c r="F37" s="127" t="e">
        <f>C37/#REF!*100</f>
        <v>#REF!</v>
      </c>
    </row>
    <row r="38" spans="1:6" x14ac:dyDescent="0.25">
      <c r="A38" s="132" t="s">
        <v>253</v>
      </c>
      <c r="B38" s="140"/>
      <c r="C38" s="127"/>
      <c r="D38" s="140">
        <f t="shared" ref="D38" si="4">D36-D37</f>
        <v>0</v>
      </c>
      <c r="E38" s="127" t="e">
        <f>C38/#REF!*100</f>
        <v>#REF!</v>
      </c>
      <c r="F38" s="127"/>
    </row>
    <row r="39" spans="1:6" x14ac:dyDescent="0.25">
      <c r="A39" s="133" t="s">
        <v>256</v>
      </c>
      <c r="B39" s="131"/>
      <c r="C39" s="127"/>
      <c r="D39" s="86"/>
      <c r="E39" s="127"/>
      <c r="F39" s="127"/>
    </row>
    <row r="40" spans="1:6" x14ac:dyDescent="0.25">
      <c r="A40" s="135" t="s">
        <v>267</v>
      </c>
      <c r="B40" s="131"/>
      <c r="C40" s="127"/>
      <c r="D40" s="86"/>
      <c r="E40" s="127"/>
      <c r="F40" s="127"/>
    </row>
    <row r="41" spans="1:6" x14ac:dyDescent="0.25">
      <c r="A41" s="132" t="s">
        <v>251</v>
      </c>
      <c r="B41" s="127">
        <v>57950</v>
      </c>
      <c r="C41" s="127">
        <f t="shared" si="0"/>
        <v>-750</v>
      </c>
      <c r="D41" s="127">
        <v>57200</v>
      </c>
      <c r="E41" s="127" t="e">
        <f>C41/#REF!*100</f>
        <v>#REF!</v>
      </c>
      <c r="F41" s="127" t="e">
        <f>C41/#REF!*100</f>
        <v>#REF!</v>
      </c>
    </row>
    <row r="42" spans="1:6" x14ac:dyDescent="0.25">
      <c r="A42" s="132" t="s">
        <v>255</v>
      </c>
      <c r="B42" s="127">
        <v>57950</v>
      </c>
      <c r="C42" s="127">
        <f t="shared" si="0"/>
        <v>-750</v>
      </c>
      <c r="D42" s="127">
        <v>57200</v>
      </c>
      <c r="E42" s="127" t="e">
        <f>C42/#REF!*100</f>
        <v>#REF!</v>
      </c>
      <c r="F42" s="127" t="e">
        <f>C42/#REF!*100</f>
        <v>#REF!</v>
      </c>
    </row>
    <row r="43" spans="1:6" x14ac:dyDescent="0.25">
      <c r="A43" s="132" t="s">
        <v>253</v>
      </c>
      <c r="B43" s="131"/>
      <c r="C43" s="127"/>
      <c r="D43" s="131">
        <f t="shared" ref="D43" si="5">D41-D42</f>
        <v>0</v>
      </c>
      <c r="E43" s="127">
        <v>0</v>
      </c>
      <c r="F43" s="127">
        <v>0</v>
      </c>
    </row>
    <row r="44" spans="1:6" x14ac:dyDescent="0.25">
      <c r="A44" s="135" t="s">
        <v>268</v>
      </c>
      <c r="B44" s="127"/>
      <c r="C44" s="127"/>
      <c r="D44" s="140"/>
      <c r="E44" s="127"/>
      <c r="F44" s="127"/>
    </row>
    <row r="45" spans="1:6" x14ac:dyDescent="0.25">
      <c r="A45" s="129" t="s">
        <v>254</v>
      </c>
      <c r="B45" s="127">
        <v>3000</v>
      </c>
      <c r="C45" s="127">
        <f t="shared" si="0"/>
        <v>-2824.64</v>
      </c>
      <c r="D45" s="127">
        <v>175.36</v>
      </c>
      <c r="E45" s="127">
        <v>0</v>
      </c>
      <c r="F45" s="127">
        <v>0</v>
      </c>
    </row>
    <row r="46" spans="1:6" x14ac:dyDescent="0.25">
      <c r="A46" s="129" t="s">
        <v>257</v>
      </c>
      <c r="B46" s="127"/>
      <c r="C46" s="127"/>
      <c r="D46" s="140"/>
      <c r="E46" s="127" t="e">
        <f>C46/#REF!*100</f>
        <v>#REF!</v>
      </c>
      <c r="F46" s="127">
        <v>0</v>
      </c>
    </row>
    <row r="47" spans="1:6" x14ac:dyDescent="0.25">
      <c r="A47" s="132" t="s">
        <v>255</v>
      </c>
      <c r="B47" s="127">
        <v>3000</v>
      </c>
      <c r="C47" s="127">
        <f t="shared" si="0"/>
        <v>-2824.64</v>
      </c>
      <c r="D47" s="127">
        <v>175.36</v>
      </c>
      <c r="E47" s="127">
        <v>0</v>
      </c>
      <c r="F47" s="127">
        <v>0</v>
      </c>
    </row>
    <row r="48" spans="1:6" x14ac:dyDescent="0.25">
      <c r="A48" s="132" t="s">
        <v>253</v>
      </c>
      <c r="B48" s="140"/>
      <c r="C48" s="127"/>
      <c r="D48" s="140">
        <f t="shared" ref="D48" si="6">D45-D47</f>
        <v>0</v>
      </c>
      <c r="E48" s="127">
        <v>0</v>
      </c>
      <c r="F48" s="127">
        <v>0</v>
      </c>
    </row>
    <row r="49" spans="1:6" x14ac:dyDescent="0.25">
      <c r="A49" s="133" t="s">
        <v>204</v>
      </c>
      <c r="B49" s="131"/>
      <c r="C49" s="127"/>
      <c r="D49" s="86"/>
      <c r="E49" s="127"/>
      <c r="F49" s="127"/>
    </row>
    <row r="50" spans="1:6" x14ac:dyDescent="0.25">
      <c r="A50" s="135" t="s">
        <v>273</v>
      </c>
      <c r="B50" s="131"/>
      <c r="C50" s="127"/>
      <c r="D50" s="86"/>
      <c r="E50" s="127"/>
      <c r="F50" s="127"/>
    </row>
    <row r="51" spans="1:6" x14ac:dyDescent="0.25">
      <c r="A51" s="132" t="s">
        <v>251</v>
      </c>
      <c r="B51" s="127">
        <v>2752620</v>
      </c>
      <c r="C51" s="127">
        <f t="shared" si="0"/>
        <v>38982</v>
      </c>
      <c r="D51" s="127">
        <v>2791602</v>
      </c>
      <c r="E51" s="127" t="e">
        <f>C51/#REF!*100</f>
        <v>#REF!</v>
      </c>
      <c r="F51" s="127" t="e">
        <f>C51/#REF!*100</f>
        <v>#REF!</v>
      </c>
    </row>
    <row r="52" spans="1:6" x14ac:dyDescent="0.25">
      <c r="A52" s="132" t="s">
        <v>255</v>
      </c>
      <c r="B52" s="140">
        <v>2752620</v>
      </c>
      <c r="C52" s="127">
        <f t="shared" si="0"/>
        <v>25760.470000000205</v>
      </c>
      <c r="D52" s="140">
        <v>2778380.47</v>
      </c>
      <c r="E52" s="127" t="e">
        <f>C52/#REF!*100</f>
        <v>#REF!</v>
      </c>
      <c r="F52" s="127" t="e">
        <f>C52/#REF!*100</f>
        <v>#REF!</v>
      </c>
    </row>
    <row r="53" spans="1:6" x14ac:dyDescent="0.25">
      <c r="A53" s="132" t="s">
        <v>374</v>
      </c>
      <c r="B53" s="140"/>
      <c r="C53" s="127">
        <f t="shared" si="0"/>
        <v>13221.529999999795</v>
      </c>
      <c r="D53" s="140">
        <f t="shared" ref="D53" si="7">D51-D52</f>
        <v>13221.529999999795</v>
      </c>
      <c r="E53" s="127" t="e">
        <f>C53/#REF!*100</f>
        <v>#REF!</v>
      </c>
      <c r="F53" s="127">
        <v>0</v>
      </c>
    </row>
    <row r="54" spans="1:6" ht="15.6" customHeight="1" x14ac:dyDescent="0.25">
      <c r="A54" s="135" t="s">
        <v>281</v>
      </c>
      <c r="B54" s="127"/>
      <c r="C54" s="127"/>
      <c r="D54" s="140"/>
      <c r="E54" s="127"/>
      <c r="F54" s="127"/>
    </row>
    <row r="55" spans="1:6" x14ac:dyDescent="0.25">
      <c r="A55" s="129" t="s">
        <v>257</v>
      </c>
      <c r="B55" s="127"/>
      <c r="C55" s="127"/>
      <c r="D55" s="140"/>
      <c r="E55" s="127" t="e">
        <f>C55/#REF!*100</f>
        <v>#REF!</v>
      </c>
      <c r="F55" s="127">
        <v>0</v>
      </c>
    </row>
    <row r="56" spans="1:6" x14ac:dyDescent="0.25">
      <c r="A56" s="132" t="s">
        <v>255</v>
      </c>
      <c r="B56" s="127"/>
      <c r="C56" s="127"/>
      <c r="D56" s="140"/>
      <c r="E56" s="127">
        <v>0</v>
      </c>
      <c r="F56" s="127">
        <v>0</v>
      </c>
    </row>
    <row r="57" spans="1:6" x14ac:dyDescent="0.25">
      <c r="A57" s="132" t="s">
        <v>253</v>
      </c>
      <c r="B57" s="140"/>
      <c r="C57" s="127"/>
      <c r="D57" s="140"/>
      <c r="E57" s="127" t="e">
        <f>C57/#REF!*100</f>
        <v>#REF!</v>
      </c>
      <c r="F57" s="127">
        <v>0</v>
      </c>
    </row>
    <row r="58" spans="1:6" x14ac:dyDescent="0.25">
      <c r="A58" s="71" t="s">
        <v>270</v>
      </c>
      <c r="B58" s="140"/>
      <c r="C58" s="127"/>
      <c r="D58" s="140"/>
      <c r="E58" s="127"/>
      <c r="F58" s="127"/>
    </row>
    <row r="59" spans="1:6" x14ac:dyDescent="0.25">
      <c r="A59" s="132" t="s">
        <v>251</v>
      </c>
      <c r="B59" s="127">
        <v>224427</v>
      </c>
      <c r="C59" s="127">
        <f t="shared" si="0"/>
        <v>-1283</v>
      </c>
      <c r="D59" s="127">
        <v>223144</v>
      </c>
      <c r="E59" s="127" t="e">
        <f>C59/#REF!*100</f>
        <v>#REF!</v>
      </c>
      <c r="F59" s="127">
        <v>0</v>
      </c>
    </row>
    <row r="60" spans="1:6" x14ac:dyDescent="0.25">
      <c r="A60" s="132" t="s">
        <v>255</v>
      </c>
      <c r="B60" s="127">
        <v>224427</v>
      </c>
      <c r="C60" s="127">
        <f t="shared" si="0"/>
        <v>-1283</v>
      </c>
      <c r="D60" s="140">
        <v>223144</v>
      </c>
      <c r="E60" s="127" t="e">
        <f>C60/#REF!*100</f>
        <v>#REF!</v>
      </c>
      <c r="F60" s="127">
        <v>0</v>
      </c>
    </row>
    <row r="61" spans="1:6" x14ac:dyDescent="0.25">
      <c r="A61" s="132" t="s">
        <v>253</v>
      </c>
      <c r="B61" s="131"/>
      <c r="C61" s="127"/>
      <c r="D61" s="86"/>
      <c r="E61" s="127">
        <v>0</v>
      </c>
      <c r="F61" s="127">
        <v>0</v>
      </c>
    </row>
    <row r="62" spans="1:6" x14ac:dyDescent="0.25">
      <c r="A62" s="135" t="s">
        <v>269</v>
      </c>
      <c r="B62" s="127"/>
      <c r="C62" s="127"/>
      <c r="D62" s="140"/>
      <c r="E62" s="127"/>
      <c r="F62" s="127"/>
    </row>
    <row r="63" spans="1:6" x14ac:dyDescent="0.25">
      <c r="A63" s="129" t="s">
        <v>254</v>
      </c>
      <c r="B63" s="127"/>
      <c r="C63" s="127"/>
      <c r="D63" s="140"/>
      <c r="E63" s="127">
        <v>0</v>
      </c>
      <c r="F63" s="127">
        <v>0</v>
      </c>
    </row>
    <row r="64" spans="1:6" x14ac:dyDescent="0.25">
      <c r="A64" s="132" t="s">
        <v>255</v>
      </c>
      <c r="B64" s="127"/>
      <c r="C64" s="127"/>
      <c r="D64" s="140"/>
      <c r="E64" s="127">
        <v>0</v>
      </c>
      <c r="F64" s="127">
        <v>0</v>
      </c>
    </row>
    <row r="65" spans="1:9" x14ac:dyDescent="0.25">
      <c r="A65" s="132" t="s">
        <v>253</v>
      </c>
      <c r="B65" s="140"/>
      <c r="C65" s="127"/>
      <c r="D65" s="140"/>
      <c r="E65" s="127">
        <v>0</v>
      </c>
      <c r="F65" s="127">
        <v>0</v>
      </c>
    </row>
    <row r="66" spans="1:9" hidden="1" x14ac:dyDescent="0.25">
      <c r="A66" s="133" t="s">
        <v>258</v>
      </c>
      <c r="B66" s="131"/>
      <c r="C66" s="127">
        <f t="shared" si="0"/>
        <v>0</v>
      </c>
      <c r="D66" s="86"/>
      <c r="E66" s="127"/>
      <c r="F66" s="127"/>
    </row>
    <row r="67" spans="1:9" hidden="1" x14ac:dyDescent="0.25">
      <c r="A67" s="135" t="s">
        <v>259</v>
      </c>
      <c r="B67" s="131"/>
      <c r="C67" s="127">
        <f t="shared" si="0"/>
        <v>0</v>
      </c>
      <c r="D67" s="86"/>
      <c r="E67" s="127"/>
      <c r="F67" s="127"/>
    </row>
    <row r="68" spans="1:9" ht="13.15" hidden="1" customHeight="1" x14ac:dyDescent="0.25">
      <c r="A68" s="132" t="s">
        <v>251</v>
      </c>
      <c r="B68" s="127"/>
      <c r="C68" s="127">
        <f t="shared" si="0"/>
        <v>0</v>
      </c>
      <c r="D68" s="140"/>
      <c r="E68" s="127">
        <v>0</v>
      </c>
      <c r="F68" s="127" t="e">
        <f>C68/#REF!*100</f>
        <v>#REF!</v>
      </c>
    </row>
    <row r="69" spans="1:9" ht="16.899999999999999" hidden="1" customHeight="1" x14ac:dyDescent="0.25">
      <c r="A69" s="132" t="s">
        <v>255</v>
      </c>
      <c r="B69" s="141"/>
      <c r="C69" s="127">
        <f t="shared" si="0"/>
        <v>0</v>
      </c>
      <c r="D69" s="141"/>
      <c r="E69" s="127">
        <v>0</v>
      </c>
      <c r="F69" s="127" t="e">
        <f>C69/#REF!*100</f>
        <v>#REF!</v>
      </c>
      <c r="G69" s="137"/>
      <c r="H69" s="137"/>
      <c r="I69" s="137"/>
    </row>
    <row r="70" spans="1:9" ht="16.899999999999999" hidden="1" customHeight="1" x14ac:dyDescent="0.25">
      <c r="A70" s="132" t="s">
        <v>253</v>
      </c>
      <c r="B70" s="141"/>
      <c r="C70" s="127">
        <f t="shared" si="0"/>
        <v>0</v>
      </c>
      <c r="D70" s="141"/>
      <c r="E70" s="127">
        <v>0</v>
      </c>
      <c r="F70" s="127">
        <v>0</v>
      </c>
      <c r="G70" s="137"/>
      <c r="H70" s="137"/>
      <c r="I70" s="137"/>
    </row>
    <row r="71" spans="1:9" ht="13.15" hidden="1" customHeight="1" x14ac:dyDescent="0.25">
      <c r="A71" s="134" t="s">
        <v>260</v>
      </c>
      <c r="B71" s="127"/>
      <c r="C71" s="127">
        <f t="shared" si="0"/>
        <v>0</v>
      </c>
      <c r="D71" s="140"/>
      <c r="E71" s="127"/>
      <c r="F71" s="127"/>
    </row>
    <row r="72" spans="1:9" hidden="1" x14ac:dyDescent="0.25">
      <c r="A72" s="129" t="s">
        <v>254</v>
      </c>
      <c r="B72" s="127"/>
      <c r="C72" s="127">
        <f t="shared" si="0"/>
        <v>0</v>
      </c>
      <c r="D72" s="140"/>
      <c r="E72" s="127">
        <v>0</v>
      </c>
      <c r="F72" s="127" t="e">
        <f>C72/#REF!*100</f>
        <v>#REF!</v>
      </c>
    </row>
    <row r="73" spans="1:9" hidden="1" x14ac:dyDescent="0.25">
      <c r="A73" s="132" t="s">
        <v>255</v>
      </c>
      <c r="B73" s="127"/>
      <c r="C73" s="127">
        <f t="shared" si="0"/>
        <v>0</v>
      </c>
      <c r="D73" s="140"/>
      <c r="E73" s="127">
        <v>0</v>
      </c>
      <c r="F73" s="127" t="e">
        <f>C73/#REF!*100</f>
        <v>#REF!</v>
      </c>
    </row>
    <row r="74" spans="1:9" hidden="1" x14ac:dyDescent="0.25">
      <c r="A74" s="132" t="s">
        <v>253</v>
      </c>
      <c r="B74" s="140"/>
      <c r="C74" s="127">
        <f t="shared" ref="C74:C77" si="8">D74-B74</f>
        <v>0</v>
      </c>
      <c r="D74" s="140"/>
      <c r="E74" s="127">
        <v>0</v>
      </c>
      <c r="F74" s="127">
        <v>0</v>
      </c>
    </row>
    <row r="75" spans="1:9" x14ac:dyDescent="0.25">
      <c r="A75" s="8" t="s">
        <v>261</v>
      </c>
      <c r="B75" s="139">
        <f>B9+B22+B32+B41+B51+B59</f>
        <v>3791297</v>
      </c>
      <c r="C75" s="127">
        <f t="shared" si="8"/>
        <v>15792</v>
      </c>
      <c r="D75" s="139">
        <f t="shared" ref="D75" si="9">D9+D17+D22+D32+D41+D51+D59+D68</f>
        <v>3807089</v>
      </c>
      <c r="E75" s="139" t="e">
        <f t="shared" ref="E75:F75" si="10">E9+E22+E32+E41+E51</f>
        <v>#REF!</v>
      </c>
      <c r="F75" s="139" t="e">
        <f t="shared" si="10"/>
        <v>#REF!</v>
      </c>
    </row>
    <row r="76" spans="1:9" ht="13.15" customHeight="1" x14ac:dyDescent="0.25">
      <c r="A76" s="100" t="s">
        <v>19</v>
      </c>
      <c r="B76" s="86">
        <f t="shared" ref="B76:D76" si="11">B10+B23+B27+B33+B37+B42+B47+B52+B56+B60+B55</f>
        <v>3797197</v>
      </c>
      <c r="C76" s="127">
        <f t="shared" si="8"/>
        <v>-1743.660000000149</v>
      </c>
      <c r="D76" s="86">
        <f t="shared" si="11"/>
        <v>3795453.34</v>
      </c>
      <c r="E76" s="86" t="e">
        <f t="shared" ref="E76:F76" si="12">E10+E27+E33+E37+E42+E47+E52+E23</f>
        <v>#REF!</v>
      </c>
      <c r="F76" s="86" t="e">
        <f t="shared" si="12"/>
        <v>#REF!</v>
      </c>
    </row>
    <row r="77" spans="1:9" x14ac:dyDescent="0.25">
      <c r="A77" s="136" t="s">
        <v>262</v>
      </c>
      <c r="B77" s="140">
        <f>B13+B26+B36+B45+B55+B63+B56</f>
        <v>5900</v>
      </c>
      <c r="C77" s="127">
        <f t="shared" si="8"/>
        <v>-17535.659999999796</v>
      </c>
      <c r="D77" s="140">
        <f>D13+D26+D36+D45+D55+D63-D53</f>
        <v>-11635.659999999796</v>
      </c>
      <c r="E77" s="140" t="e">
        <f t="shared" ref="E77:F77" si="13">E13+E26+E36+E45+E55+E63</f>
        <v>#REF!</v>
      </c>
      <c r="F77" s="140" t="e">
        <f t="shared" si="13"/>
        <v>#REF!</v>
      </c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workbookViewId="0">
      <selection activeCell="G20" sqref="G20"/>
    </sheetView>
  </sheetViews>
  <sheetFormatPr defaultRowHeight="15" x14ac:dyDescent="0.25"/>
  <cols>
    <col min="1" max="1" width="46.85546875" customWidth="1"/>
    <col min="2" max="4" width="18.7109375" hidden="1" customWidth="1"/>
    <col min="5" max="7" width="18.7109375" customWidth="1"/>
  </cols>
  <sheetData>
    <row r="1" spans="1:7" ht="15.75" customHeight="1" x14ac:dyDescent="0.25">
      <c r="A1" s="195" t="s">
        <v>369</v>
      </c>
      <c r="B1" s="195"/>
      <c r="C1" s="195"/>
      <c r="D1" s="195"/>
      <c r="E1" s="195"/>
      <c r="F1" s="195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x14ac:dyDescent="0.25">
      <c r="A3" s="195" t="s">
        <v>22</v>
      </c>
      <c r="B3" s="195"/>
      <c r="C3" s="195"/>
      <c r="D3" s="195"/>
      <c r="E3" s="195"/>
      <c r="F3" s="195"/>
    </row>
    <row r="4" spans="1:7" ht="18" x14ac:dyDescent="0.25">
      <c r="A4" s="4"/>
      <c r="B4" s="4"/>
      <c r="C4" s="4"/>
      <c r="D4" s="4"/>
      <c r="E4" s="5"/>
      <c r="F4" s="5"/>
    </row>
    <row r="5" spans="1:7" ht="15.75" x14ac:dyDescent="0.25">
      <c r="A5" s="195" t="s">
        <v>8</v>
      </c>
      <c r="B5" s="195"/>
      <c r="C5" s="195"/>
      <c r="D5" s="195"/>
      <c r="E5" s="195"/>
      <c r="F5" s="195"/>
    </row>
    <row r="6" spans="1:7" ht="18" x14ac:dyDescent="0.25">
      <c r="A6" s="4"/>
      <c r="B6" s="4"/>
      <c r="C6" s="4"/>
      <c r="D6" s="4"/>
      <c r="E6" s="5"/>
      <c r="F6" s="5"/>
    </row>
    <row r="7" spans="1:7" ht="15.75" customHeight="1" x14ac:dyDescent="0.25">
      <c r="A7" s="195" t="s">
        <v>17</v>
      </c>
      <c r="B7" s="195"/>
      <c r="C7" s="195"/>
      <c r="D7" s="195"/>
      <c r="E7" s="195"/>
      <c r="F7" s="195"/>
    </row>
    <row r="8" spans="1:7" ht="18" x14ac:dyDescent="0.25">
      <c r="A8" s="4"/>
      <c r="B8" s="4"/>
      <c r="C8" s="4"/>
      <c r="D8" s="4"/>
      <c r="E8" s="5"/>
      <c r="F8" s="5"/>
    </row>
    <row r="9" spans="1:7" ht="25.5" x14ac:dyDescent="0.25">
      <c r="A9" s="12" t="s">
        <v>18</v>
      </c>
      <c r="B9" s="11" t="s">
        <v>191</v>
      </c>
      <c r="C9" s="12" t="s">
        <v>192</v>
      </c>
      <c r="D9" s="12" t="s">
        <v>193</v>
      </c>
      <c r="E9" s="12" t="s">
        <v>370</v>
      </c>
      <c r="F9" s="12" t="s">
        <v>371</v>
      </c>
      <c r="G9" s="12" t="s">
        <v>363</v>
      </c>
    </row>
    <row r="10" spans="1:7" s="20" customFormat="1" x14ac:dyDescent="0.25">
      <c r="A10" s="110" t="s">
        <v>19</v>
      </c>
      <c r="B10" s="111">
        <f>B11+B17+B14</f>
        <v>14110332.259999998</v>
      </c>
      <c r="C10" s="111">
        <f t="shared" ref="C10:F10" si="0">C11+C17</f>
        <v>18706319.59</v>
      </c>
      <c r="D10" s="111">
        <f t="shared" si="0"/>
        <v>2482755.2710863361</v>
      </c>
      <c r="E10" s="111">
        <f t="shared" si="0"/>
        <v>3797197</v>
      </c>
      <c r="F10" s="111">
        <f t="shared" si="0"/>
        <v>0</v>
      </c>
      <c r="G10" s="111">
        <f t="shared" ref="G10" si="1">G11+G17</f>
        <v>3795453.34</v>
      </c>
    </row>
    <row r="11" spans="1:7" s="20" customFormat="1" x14ac:dyDescent="0.25">
      <c r="A11" s="112" t="s">
        <v>20</v>
      </c>
      <c r="B11" s="113">
        <f>B12</f>
        <v>34270.120000000003</v>
      </c>
      <c r="C11" s="113">
        <f t="shared" ref="C11:G12" si="2">C12</f>
        <v>55000</v>
      </c>
      <c r="D11" s="113">
        <f t="shared" si="2"/>
        <v>7299.7544628044325</v>
      </c>
      <c r="E11" s="113">
        <f t="shared" si="2"/>
        <v>7300</v>
      </c>
      <c r="F11" s="113">
        <f t="shared" si="2"/>
        <v>0</v>
      </c>
      <c r="G11" s="113">
        <f t="shared" si="2"/>
        <v>0</v>
      </c>
    </row>
    <row r="12" spans="1:7" s="20" customFormat="1" x14ac:dyDescent="0.25">
      <c r="A12" s="105" t="s">
        <v>230</v>
      </c>
      <c r="B12" s="18">
        <f>B13</f>
        <v>34270.120000000003</v>
      </c>
      <c r="C12" s="18">
        <f t="shared" si="2"/>
        <v>55000</v>
      </c>
      <c r="D12" s="18">
        <f t="shared" si="2"/>
        <v>7299.7544628044325</v>
      </c>
      <c r="E12" s="18">
        <f t="shared" si="2"/>
        <v>7300</v>
      </c>
      <c r="F12" s="18">
        <f t="shared" si="2"/>
        <v>0</v>
      </c>
      <c r="G12" s="18">
        <f t="shared" si="2"/>
        <v>0</v>
      </c>
    </row>
    <row r="13" spans="1:7" x14ac:dyDescent="0.25">
      <c r="A13" s="10" t="s">
        <v>231</v>
      </c>
      <c r="B13" s="19">
        <v>34270.120000000003</v>
      </c>
      <c r="C13" s="19">
        <v>55000</v>
      </c>
      <c r="D13" s="19">
        <f>C13/7.5345</f>
        <v>7299.7544628044325</v>
      </c>
      <c r="E13" s="19">
        <v>7300</v>
      </c>
      <c r="F13" s="19"/>
      <c r="G13" s="19">
        <v>0</v>
      </c>
    </row>
    <row r="14" spans="1:7" x14ac:dyDescent="0.25">
      <c r="A14" s="9" t="s">
        <v>237</v>
      </c>
      <c r="B14" s="18">
        <f>B15</f>
        <v>22531.51</v>
      </c>
      <c r="C14" s="18"/>
      <c r="D14" s="18"/>
      <c r="E14" s="18"/>
      <c r="F14" s="18"/>
      <c r="G14" s="18"/>
    </row>
    <row r="15" spans="1:7" x14ac:dyDescent="0.25">
      <c r="A15" s="9" t="s">
        <v>238</v>
      </c>
      <c r="B15" s="18">
        <f>B16</f>
        <v>22531.51</v>
      </c>
      <c r="C15" s="18"/>
      <c r="D15" s="18"/>
      <c r="E15" s="18"/>
      <c r="F15" s="18"/>
      <c r="G15" s="18"/>
    </row>
    <row r="16" spans="1:7" x14ac:dyDescent="0.25">
      <c r="A16" s="10" t="s">
        <v>239</v>
      </c>
      <c r="B16" s="19">
        <v>22531.51</v>
      </c>
      <c r="C16" s="19">
        <v>0</v>
      </c>
      <c r="D16" s="19">
        <v>0</v>
      </c>
      <c r="E16" s="19"/>
      <c r="F16" s="19"/>
      <c r="G16" s="19"/>
    </row>
    <row r="17" spans="1:7" s="20" customFormat="1" x14ac:dyDescent="0.25">
      <c r="A17" s="112" t="s">
        <v>221</v>
      </c>
      <c r="B17" s="113">
        <f t="shared" ref="B17:F17" si="3">B18+B22+B24+B26+B20</f>
        <v>14053530.629999999</v>
      </c>
      <c r="C17" s="113">
        <f t="shared" si="3"/>
        <v>18651319.59</v>
      </c>
      <c r="D17" s="113">
        <f t="shared" si="3"/>
        <v>2475455.5166235315</v>
      </c>
      <c r="E17" s="113">
        <f t="shared" si="3"/>
        <v>3789897</v>
      </c>
      <c r="F17" s="113">
        <f t="shared" si="3"/>
        <v>0</v>
      </c>
      <c r="G17" s="113">
        <f t="shared" ref="G17" si="4">G18+G22+G24+G26+G20</f>
        <v>3795453.34</v>
      </c>
    </row>
    <row r="18" spans="1:7" s="20" customFormat="1" x14ac:dyDescent="0.25">
      <c r="A18" s="105" t="s">
        <v>222</v>
      </c>
      <c r="B18" s="18">
        <f>B19</f>
        <v>12139879.17</v>
      </c>
      <c r="C18" s="18">
        <f t="shared" ref="C18:G18" si="5">C19</f>
        <v>13084961.17</v>
      </c>
      <c r="D18" s="18">
        <f t="shared" si="5"/>
        <v>1736672.794478731</v>
      </c>
      <c r="E18" s="18">
        <f t="shared" si="5"/>
        <v>2667623</v>
      </c>
      <c r="F18" s="18">
        <f t="shared" si="5"/>
        <v>0</v>
      </c>
      <c r="G18" s="18">
        <f t="shared" si="5"/>
        <v>2726341.82</v>
      </c>
    </row>
    <row r="19" spans="1:7" x14ac:dyDescent="0.25">
      <c r="A19" s="10" t="s">
        <v>223</v>
      </c>
      <c r="B19" s="19">
        <v>12139879.17</v>
      </c>
      <c r="C19" s="19">
        <v>13084961.17</v>
      </c>
      <c r="D19" s="19">
        <f>C19/7.5345</f>
        <v>1736672.794478731</v>
      </c>
      <c r="E19" s="19">
        <v>2667623</v>
      </c>
      <c r="F19" s="19"/>
      <c r="G19" s="19">
        <v>2726341.82</v>
      </c>
    </row>
    <row r="20" spans="1:7" x14ac:dyDescent="0.25">
      <c r="A20" s="9" t="s">
        <v>240</v>
      </c>
      <c r="B20" s="18">
        <f>B21</f>
        <v>54500</v>
      </c>
      <c r="C20" s="18">
        <f>C21</f>
        <v>2000000</v>
      </c>
      <c r="D20" s="18">
        <f t="shared" ref="D20" si="6">C20/7.5345</f>
        <v>265445.6168292521</v>
      </c>
      <c r="E20" s="18">
        <f>E21</f>
        <v>0</v>
      </c>
      <c r="F20" s="18">
        <f t="shared" ref="F20:G20" si="7">F21</f>
        <v>0</v>
      </c>
      <c r="G20" s="18">
        <f t="shared" si="7"/>
        <v>0</v>
      </c>
    </row>
    <row r="21" spans="1:7" x14ac:dyDescent="0.25">
      <c r="A21" s="10" t="s">
        <v>241</v>
      </c>
      <c r="B21" s="19">
        <v>54500</v>
      </c>
      <c r="C21" s="19">
        <v>2000000</v>
      </c>
      <c r="D21" s="19">
        <f>C21/7.5345</f>
        <v>265445.6168292521</v>
      </c>
      <c r="E21" s="19">
        <v>0</v>
      </c>
      <c r="F21" s="19">
        <v>0</v>
      </c>
      <c r="G21" s="19">
        <v>0</v>
      </c>
    </row>
    <row r="22" spans="1:7" s="20" customFormat="1" x14ac:dyDescent="0.25">
      <c r="A22" s="8" t="s">
        <v>224</v>
      </c>
      <c r="B22" s="18">
        <f>B23</f>
        <v>425010.02</v>
      </c>
      <c r="C22" s="18">
        <f t="shared" ref="C22:G22" si="8">C23</f>
        <v>1700450</v>
      </c>
      <c r="D22" s="18">
        <f t="shared" si="8"/>
        <v>225688.49956865085</v>
      </c>
      <c r="E22" s="18">
        <f t="shared" si="8"/>
        <v>501375</v>
      </c>
      <c r="F22" s="18">
        <f t="shared" si="8"/>
        <v>0</v>
      </c>
      <c r="G22" s="18">
        <f t="shared" si="8"/>
        <v>459526</v>
      </c>
    </row>
    <row r="23" spans="1:7" x14ac:dyDescent="0.25">
      <c r="A23" s="10" t="s">
        <v>232</v>
      </c>
      <c r="B23" s="19">
        <v>425010.02</v>
      </c>
      <c r="C23" s="19">
        <v>1700450</v>
      </c>
      <c r="D23" s="19">
        <f>C23/7.5345</f>
        <v>225688.49956865085</v>
      </c>
      <c r="E23" s="19">
        <v>501375</v>
      </c>
      <c r="F23" s="19"/>
      <c r="G23" s="19">
        <v>459526</v>
      </c>
    </row>
    <row r="24" spans="1:7" s="20" customFormat="1" x14ac:dyDescent="0.25">
      <c r="A24" s="9" t="s">
        <v>233</v>
      </c>
      <c r="B24" s="18">
        <f>B25</f>
        <v>8256.75</v>
      </c>
      <c r="C24" s="18">
        <f t="shared" ref="C24:G24" si="9">C25</f>
        <v>9000</v>
      </c>
      <c r="D24" s="18">
        <f t="shared" si="9"/>
        <v>1194.5052757316344</v>
      </c>
      <c r="E24" s="18">
        <f t="shared" si="9"/>
        <v>1186</v>
      </c>
      <c r="F24" s="18">
        <f t="shared" si="9"/>
        <v>0</v>
      </c>
      <c r="G24" s="18">
        <f t="shared" si="9"/>
        <v>1156</v>
      </c>
    </row>
    <row r="25" spans="1:7" x14ac:dyDescent="0.25">
      <c r="A25" s="10" t="s">
        <v>234</v>
      </c>
      <c r="B25" s="19">
        <v>8256.75</v>
      </c>
      <c r="C25" s="19">
        <v>9000</v>
      </c>
      <c r="D25" s="19">
        <f>C25/7.5345</f>
        <v>1194.5052757316344</v>
      </c>
      <c r="E25" s="19">
        <v>1186</v>
      </c>
      <c r="F25" s="19"/>
      <c r="G25" s="19">
        <v>1156</v>
      </c>
    </row>
    <row r="26" spans="1:7" s="20" customFormat="1" x14ac:dyDescent="0.25">
      <c r="A26" s="9" t="s">
        <v>235</v>
      </c>
      <c r="B26" s="18">
        <f>B27</f>
        <v>1425884.69</v>
      </c>
      <c r="C26" s="18">
        <f t="shared" ref="C26:G26" si="10">C27</f>
        <v>1856908.42</v>
      </c>
      <c r="D26" s="18">
        <f t="shared" si="10"/>
        <v>246454.10047116593</v>
      </c>
      <c r="E26" s="18">
        <f t="shared" si="10"/>
        <v>619713</v>
      </c>
      <c r="F26" s="18">
        <f t="shared" si="10"/>
        <v>0</v>
      </c>
      <c r="G26" s="18">
        <f t="shared" si="10"/>
        <v>608429.52</v>
      </c>
    </row>
    <row r="27" spans="1:7" x14ac:dyDescent="0.25">
      <c r="A27" s="10" t="s">
        <v>236</v>
      </c>
      <c r="B27" s="19">
        <v>1425884.69</v>
      </c>
      <c r="C27" s="19">
        <v>1856908.42</v>
      </c>
      <c r="D27" s="19">
        <f>C27/7.5345</f>
        <v>246454.10047116593</v>
      </c>
      <c r="E27" s="19">
        <v>619713</v>
      </c>
      <c r="F27" s="19"/>
      <c r="G27" s="19">
        <v>608429.52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 2024</vt:lpstr>
      <vt:lpstr>Račun prihoda i rashoda</vt:lpstr>
      <vt:lpstr>Posebni dio</vt:lpstr>
      <vt:lpstr>Prema izvorima financiranja</vt:lpstr>
      <vt:lpstr>Funkcijska</vt:lpstr>
      <vt:lpstr>'Posebni dio'!Ispis_naslova</vt:lpstr>
      <vt:lpstr>'Prema izvorima financiranja'!Ispis_naslova</vt:lpstr>
      <vt:lpstr>'Račun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Melita</cp:lastModifiedBy>
  <cp:lastPrinted>2025-09-04T10:26:34Z</cp:lastPrinted>
  <dcterms:created xsi:type="dcterms:W3CDTF">2022-08-12T12:51:27Z</dcterms:created>
  <dcterms:modified xsi:type="dcterms:W3CDTF">2025-09-11T09:49:50Z</dcterms:modified>
  <cp:contentStatus>Konačno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