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C:\Users\Jasna\AppData\Local\Microsoft\Windows\INetCache\Content.Outlook\JQLJLKDT\"/>
    </mc:Choice>
  </mc:AlternateContent>
  <xr:revisionPtr revIDLastSave="0" documentId="13_ncr:1_{08E054C4-8F3C-4DC1-B58B-1453233237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 2024" sheetId="13" r:id="rId1"/>
    <sheet name="Posebni dio" sheetId="14" r:id="rId2"/>
    <sheet name="Račun prihoda i rashoda" sheetId="2" r:id="rId3"/>
    <sheet name="Prema izvorima financiranja" sheetId="12" r:id="rId4"/>
    <sheet name="Funkcijska" sheetId="11" r:id="rId5"/>
  </sheets>
  <definedNames>
    <definedName name="_xlnm._FilterDatabase" localSheetId="1" hidden="1">'Posebni dio'!$A$10:$K$742</definedName>
    <definedName name="_xlnm.Print_Titles" localSheetId="1">'Posebni dio'!$5:$5</definedName>
    <definedName name="_xlnm.Print_Titles" localSheetId="3">'Prema izvorima financiranja'!$5:$5</definedName>
    <definedName name="_xlnm.Print_Titles" localSheetId="2">'Račun prihoda i rashoda'!$9:$9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40" i="14" l="1"/>
  <c r="K739" i="14"/>
  <c r="K738" i="14" s="1"/>
  <c r="K737" i="14" s="1"/>
  <c r="J739" i="14"/>
  <c r="I739" i="14"/>
  <c r="H739" i="14"/>
  <c r="G739" i="14"/>
  <c r="F739" i="14"/>
  <c r="F738" i="14" s="1"/>
  <c r="F737" i="14" s="1"/>
  <c r="E739" i="14"/>
  <c r="E738" i="14" s="1"/>
  <c r="E737" i="14" s="1"/>
  <c r="J738" i="14"/>
  <c r="I738" i="14"/>
  <c r="H738" i="14"/>
  <c r="H737" i="14" s="1"/>
  <c r="H732" i="14" s="1"/>
  <c r="G738" i="14"/>
  <c r="G737" i="14" s="1"/>
  <c r="J737" i="14"/>
  <c r="I737" i="14"/>
  <c r="I732" i="14" s="1"/>
  <c r="I731" i="14" s="1"/>
  <c r="G736" i="14"/>
  <c r="G735" i="14" s="1"/>
  <c r="K735" i="14"/>
  <c r="J735" i="14"/>
  <c r="J734" i="14" s="1"/>
  <c r="J733" i="14" s="1"/>
  <c r="J732" i="14" s="1"/>
  <c r="J731" i="14" s="1"/>
  <c r="I735" i="14"/>
  <c r="I734" i="14" s="1"/>
  <c r="I733" i="14" s="1"/>
  <c r="H735" i="14"/>
  <c r="F735" i="14"/>
  <c r="F734" i="14" s="1"/>
  <c r="E735" i="14"/>
  <c r="K734" i="14"/>
  <c r="K733" i="14" s="1"/>
  <c r="K732" i="14" s="1"/>
  <c r="K731" i="14" s="1"/>
  <c r="H734" i="14"/>
  <c r="G734" i="14"/>
  <c r="E734" i="14"/>
  <c r="E733" i="14" s="1"/>
  <c r="E732" i="14" s="1"/>
  <c r="E731" i="14" s="1"/>
  <c r="H733" i="14"/>
  <c r="G733" i="14"/>
  <c r="G732" i="14" s="1"/>
  <c r="G731" i="14" s="1"/>
  <c r="F733" i="14"/>
  <c r="F732" i="14" s="1"/>
  <c r="F731" i="14" s="1"/>
  <c r="H731" i="14"/>
  <c r="G730" i="14"/>
  <c r="G729" i="14" s="1"/>
  <c r="G728" i="14" s="1"/>
  <c r="K729" i="14"/>
  <c r="J729" i="14"/>
  <c r="J728" i="14" s="1"/>
  <c r="J722" i="14" s="1"/>
  <c r="J721" i="14" s="1"/>
  <c r="J720" i="14" s="1"/>
  <c r="I729" i="14"/>
  <c r="I728" i="14" s="1"/>
  <c r="I722" i="14" s="1"/>
  <c r="I721" i="14" s="1"/>
  <c r="I720" i="14" s="1"/>
  <c r="H729" i="14"/>
  <c r="F729" i="14"/>
  <c r="E729" i="14"/>
  <c r="K728" i="14"/>
  <c r="H728" i="14"/>
  <c r="F728" i="14"/>
  <c r="E728" i="14"/>
  <c r="K726" i="14"/>
  <c r="J726" i="14"/>
  <c r="H726" i="14"/>
  <c r="G726" i="14"/>
  <c r="G723" i="14" s="1"/>
  <c r="F726" i="14"/>
  <c r="E726" i="14"/>
  <c r="K724" i="14"/>
  <c r="J724" i="14"/>
  <c r="G724" i="14"/>
  <c r="F724" i="14"/>
  <c r="E724" i="14"/>
  <c r="E723" i="14" s="1"/>
  <c r="E722" i="14" s="1"/>
  <c r="E721" i="14" s="1"/>
  <c r="E720" i="14" s="1"/>
  <c r="K723" i="14"/>
  <c r="K722" i="14" s="1"/>
  <c r="J723" i="14"/>
  <c r="H722" i="14"/>
  <c r="H721" i="14" s="1"/>
  <c r="K721" i="14"/>
  <c r="K720" i="14" s="1"/>
  <c r="H720" i="14"/>
  <c r="G719" i="14"/>
  <c r="K718" i="14"/>
  <c r="J718" i="14"/>
  <c r="G718" i="14"/>
  <c r="F718" i="14"/>
  <c r="E718" i="14"/>
  <c r="E715" i="14" s="1"/>
  <c r="E714" i="14" s="1"/>
  <c r="E713" i="14" s="1"/>
  <c r="G717" i="14"/>
  <c r="G716" i="14" s="1"/>
  <c r="G715" i="14" s="1"/>
  <c r="F716" i="14"/>
  <c r="K715" i="14"/>
  <c r="J715" i="14"/>
  <c r="K714" i="14"/>
  <c r="K713" i="14" s="1"/>
  <c r="K707" i="14" s="1"/>
  <c r="J714" i="14"/>
  <c r="J713" i="14" s="1"/>
  <c r="G714" i="14"/>
  <c r="G713" i="14"/>
  <c r="K711" i="14"/>
  <c r="J711" i="14"/>
  <c r="G711" i="14"/>
  <c r="G710" i="14" s="1"/>
  <c r="G709" i="14" s="1"/>
  <c r="G708" i="14" s="1"/>
  <c r="F711" i="14"/>
  <c r="E711" i="14"/>
  <c r="K710" i="14"/>
  <c r="J710" i="14"/>
  <c r="F710" i="14"/>
  <c r="F709" i="14" s="1"/>
  <c r="F708" i="14" s="1"/>
  <c r="E710" i="14"/>
  <c r="E709" i="14" s="1"/>
  <c r="E708" i="14" s="1"/>
  <c r="E707" i="14" s="1"/>
  <c r="K709" i="14"/>
  <c r="J709" i="14"/>
  <c r="K708" i="14"/>
  <c r="J708" i="14"/>
  <c r="G706" i="14"/>
  <c r="K705" i="14"/>
  <c r="J705" i="14"/>
  <c r="I705" i="14"/>
  <c r="I701" i="14" s="1"/>
  <c r="I700" i="14" s="1"/>
  <c r="H705" i="14"/>
  <c r="G705" i="14"/>
  <c r="F705" i="14"/>
  <c r="E705" i="14"/>
  <c r="G704" i="14"/>
  <c r="G702" i="14" s="1"/>
  <c r="G701" i="14" s="1"/>
  <c r="K702" i="14"/>
  <c r="K701" i="14" s="1"/>
  <c r="K700" i="14" s="1"/>
  <c r="K699" i="14" s="1"/>
  <c r="J702" i="14"/>
  <c r="I702" i="14"/>
  <c r="H702" i="14"/>
  <c r="F702" i="14"/>
  <c r="E702" i="14"/>
  <c r="E701" i="14" s="1"/>
  <c r="E700" i="14" s="1"/>
  <c r="E699" i="14" s="1"/>
  <c r="H701" i="14"/>
  <c r="F701" i="14"/>
  <c r="F700" i="14" s="1"/>
  <c r="F699" i="14" s="1"/>
  <c r="H700" i="14"/>
  <c r="G700" i="14"/>
  <c r="G699" i="14" s="1"/>
  <c r="I699" i="14"/>
  <c r="H699" i="14"/>
  <c r="G698" i="14"/>
  <c r="G697" i="14" s="1"/>
  <c r="K697" i="14"/>
  <c r="J697" i="14"/>
  <c r="I697" i="14"/>
  <c r="H697" i="14"/>
  <c r="F697" i="14"/>
  <c r="E697" i="14"/>
  <c r="G695" i="14"/>
  <c r="G694" i="14"/>
  <c r="K693" i="14"/>
  <c r="J693" i="14"/>
  <c r="H693" i="14"/>
  <c r="H692" i="14" s="1"/>
  <c r="G693" i="14"/>
  <c r="G692" i="14" s="1"/>
  <c r="G691" i="14" s="1"/>
  <c r="G690" i="14" s="1"/>
  <c r="F693" i="14"/>
  <c r="F692" i="14" s="1"/>
  <c r="F691" i="14" s="1"/>
  <c r="F690" i="14" s="1"/>
  <c r="E693" i="14"/>
  <c r="E692" i="14" s="1"/>
  <c r="E691" i="14" s="1"/>
  <c r="E690" i="14" s="1"/>
  <c r="K692" i="14"/>
  <c r="J692" i="14"/>
  <c r="I692" i="14"/>
  <c r="I691" i="14" s="1"/>
  <c r="I690" i="14" s="1"/>
  <c r="K691" i="14"/>
  <c r="J691" i="14"/>
  <c r="H691" i="14"/>
  <c r="H690" i="14" s="1"/>
  <c r="K690" i="14"/>
  <c r="J690" i="14"/>
  <c r="K688" i="14"/>
  <c r="J688" i="14"/>
  <c r="H688" i="14"/>
  <c r="G688" i="14"/>
  <c r="F688" i="14"/>
  <c r="E688" i="14"/>
  <c r="G687" i="14"/>
  <c r="G685" i="14" s="1"/>
  <c r="K685" i="14"/>
  <c r="K684" i="14" s="1"/>
  <c r="K683" i="14" s="1"/>
  <c r="K682" i="14" s="1"/>
  <c r="J685" i="14"/>
  <c r="J684" i="14" s="1"/>
  <c r="J683" i="14" s="1"/>
  <c r="I685" i="14"/>
  <c r="H685" i="14"/>
  <c r="F685" i="14"/>
  <c r="F684" i="14" s="1"/>
  <c r="F683" i="14" s="1"/>
  <c r="F682" i="14" s="1"/>
  <c r="E685" i="14"/>
  <c r="E684" i="14" s="1"/>
  <c r="E683" i="14" s="1"/>
  <c r="E682" i="14" s="1"/>
  <c r="I684" i="14"/>
  <c r="H684" i="14"/>
  <c r="H683" i="14" s="1"/>
  <c r="H682" i="14" s="1"/>
  <c r="G684" i="14"/>
  <c r="G683" i="14" s="1"/>
  <c r="G682" i="14" s="1"/>
  <c r="I683" i="14"/>
  <c r="J682" i="14"/>
  <c r="I682" i="14"/>
  <c r="K680" i="14"/>
  <c r="J680" i="14"/>
  <c r="G680" i="14"/>
  <c r="G675" i="14" s="1"/>
  <c r="F680" i="14"/>
  <c r="E680" i="14"/>
  <c r="G679" i="14"/>
  <c r="K676" i="14"/>
  <c r="K675" i="14" s="1"/>
  <c r="K674" i="14" s="1"/>
  <c r="K673" i="14" s="1"/>
  <c r="J676" i="14"/>
  <c r="I676" i="14"/>
  <c r="I675" i="14" s="1"/>
  <c r="I674" i="14" s="1"/>
  <c r="I673" i="14" s="1"/>
  <c r="H676" i="14"/>
  <c r="H675" i="14" s="1"/>
  <c r="H674" i="14" s="1"/>
  <c r="H673" i="14" s="1"/>
  <c r="G676" i="14"/>
  <c r="F676" i="14"/>
  <c r="E676" i="14"/>
  <c r="E675" i="14" s="1"/>
  <c r="E674" i="14" s="1"/>
  <c r="E673" i="14" s="1"/>
  <c r="J675" i="14"/>
  <c r="J674" i="14" s="1"/>
  <c r="J673" i="14" s="1"/>
  <c r="F675" i="14"/>
  <c r="G674" i="14"/>
  <c r="G673" i="14" s="1"/>
  <c r="F674" i="14"/>
  <c r="F673" i="14" s="1"/>
  <c r="G672" i="14"/>
  <c r="K671" i="14"/>
  <c r="J671" i="14"/>
  <c r="J666" i="14" s="1"/>
  <c r="J665" i="14" s="1"/>
  <c r="J664" i="14" s="1"/>
  <c r="I671" i="14"/>
  <c r="I666" i="14" s="1"/>
  <c r="I665" i="14" s="1"/>
  <c r="I664" i="14" s="1"/>
  <c r="H671" i="14"/>
  <c r="H666" i="14" s="1"/>
  <c r="H665" i="14" s="1"/>
  <c r="G671" i="14"/>
  <c r="F671" i="14"/>
  <c r="E671" i="14"/>
  <c r="G670" i="14"/>
  <c r="G668" i="14"/>
  <c r="K667" i="14"/>
  <c r="J667" i="14"/>
  <c r="H667" i="14"/>
  <c r="F667" i="14"/>
  <c r="F666" i="14" s="1"/>
  <c r="F665" i="14" s="1"/>
  <c r="K666" i="14"/>
  <c r="E666" i="14"/>
  <c r="K665" i="14"/>
  <c r="K664" i="14" s="1"/>
  <c r="E665" i="14"/>
  <c r="E664" i="14" s="1"/>
  <c r="H664" i="14"/>
  <c r="F664" i="14"/>
  <c r="G663" i="14"/>
  <c r="K662" i="14"/>
  <c r="J662" i="14"/>
  <c r="I662" i="14"/>
  <c r="H662" i="14"/>
  <c r="G662" i="14"/>
  <c r="F662" i="14"/>
  <c r="G661" i="14"/>
  <c r="G659" i="14"/>
  <c r="G658" i="14" s="1"/>
  <c r="K658" i="14"/>
  <c r="J658" i="14"/>
  <c r="J657" i="14" s="1"/>
  <c r="I658" i="14"/>
  <c r="I657" i="14" s="1"/>
  <c r="I656" i="14" s="1"/>
  <c r="I655" i="14" s="1"/>
  <c r="H658" i="14"/>
  <c r="F658" i="14"/>
  <c r="F657" i="14" s="1"/>
  <c r="F656" i="14" s="1"/>
  <c r="F655" i="14" s="1"/>
  <c r="E658" i="14"/>
  <c r="K657" i="14"/>
  <c r="K656" i="14" s="1"/>
  <c r="K655" i="14" s="1"/>
  <c r="H657" i="14"/>
  <c r="G657" i="14"/>
  <c r="G656" i="14" s="1"/>
  <c r="G655" i="14" s="1"/>
  <c r="E657" i="14"/>
  <c r="E656" i="14" s="1"/>
  <c r="E655" i="14" s="1"/>
  <c r="E643" i="14" s="1"/>
  <c r="H656" i="14"/>
  <c r="H655" i="14"/>
  <c r="K653" i="14"/>
  <c r="J653" i="14"/>
  <c r="J646" i="14" s="1"/>
  <c r="J645" i="14" s="1"/>
  <c r="J644" i="14" s="1"/>
  <c r="H653" i="14"/>
  <c r="G653" i="14"/>
  <c r="G646" i="14" s="1"/>
  <c r="G645" i="14" s="1"/>
  <c r="G644" i="14" s="1"/>
  <c r="F653" i="14"/>
  <c r="F646" i="14" s="1"/>
  <c r="F645" i="14" s="1"/>
  <c r="F644" i="14" s="1"/>
  <c r="E653" i="14"/>
  <c r="G648" i="14"/>
  <c r="K647" i="14"/>
  <c r="J647" i="14"/>
  <c r="H647" i="14"/>
  <c r="H646" i="14" s="1"/>
  <c r="H645" i="14" s="1"/>
  <c r="H644" i="14" s="1"/>
  <c r="H643" i="14" s="1"/>
  <c r="G647" i="14"/>
  <c r="F647" i="14"/>
  <c r="E647" i="14"/>
  <c r="K646" i="14"/>
  <c r="E646" i="14"/>
  <c r="K645" i="14"/>
  <c r="K644" i="14" s="1"/>
  <c r="K643" i="14" s="1"/>
  <c r="E645" i="14"/>
  <c r="E644" i="14"/>
  <c r="K641" i="14"/>
  <c r="K640" i="14" s="1"/>
  <c r="K639" i="14" s="1"/>
  <c r="K638" i="14" s="1"/>
  <c r="K637" i="14" s="1"/>
  <c r="J641" i="14"/>
  <c r="J640" i="14" s="1"/>
  <c r="G641" i="14"/>
  <c r="F641" i="14"/>
  <c r="E641" i="14"/>
  <c r="G640" i="14"/>
  <c r="G639" i="14" s="1"/>
  <c r="F640" i="14"/>
  <c r="E640" i="14"/>
  <c r="J639" i="14"/>
  <c r="J638" i="14" s="1"/>
  <c r="J637" i="14" s="1"/>
  <c r="F639" i="14"/>
  <c r="F638" i="14" s="1"/>
  <c r="E639" i="14"/>
  <c r="G638" i="14"/>
  <c r="G637" i="14" s="1"/>
  <c r="E638" i="14"/>
  <c r="E637" i="14" s="1"/>
  <c r="F637" i="14"/>
  <c r="K635" i="14"/>
  <c r="J635" i="14"/>
  <c r="G635" i="14"/>
  <c r="F635" i="14"/>
  <c r="E635" i="14"/>
  <c r="E632" i="14" s="1"/>
  <c r="E631" i="14" s="1"/>
  <c r="E630" i="14" s="1"/>
  <c r="K633" i="14"/>
  <c r="J633" i="14"/>
  <c r="J632" i="14" s="1"/>
  <c r="J631" i="14" s="1"/>
  <c r="J630" i="14" s="1"/>
  <c r="G633" i="14"/>
  <c r="F633" i="14"/>
  <c r="E633" i="14"/>
  <c r="K632" i="14"/>
  <c r="K631" i="14" s="1"/>
  <c r="K630" i="14" s="1"/>
  <c r="G632" i="14"/>
  <c r="F632" i="14"/>
  <c r="G631" i="14"/>
  <c r="F631" i="14"/>
  <c r="F630" i="14" s="1"/>
  <c r="G630" i="14"/>
  <c r="K628" i="14"/>
  <c r="J628" i="14"/>
  <c r="G628" i="14"/>
  <c r="F628" i="14"/>
  <c r="F627" i="14" s="1"/>
  <c r="F626" i="14" s="1"/>
  <c r="F625" i="14" s="1"/>
  <c r="E628" i="14"/>
  <c r="K627" i="14"/>
  <c r="J627" i="14"/>
  <c r="G627" i="14"/>
  <c r="E627" i="14"/>
  <c r="E626" i="14" s="1"/>
  <c r="E625" i="14" s="1"/>
  <c r="E624" i="14" s="1"/>
  <c r="K626" i="14"/>
  <c r="K625" i="14" s="1"/>
  <c r="K624" i="14" s="1"/>
  <c r="J626" i="14"/>
  <c r="G626" i="14"/>
  <c r="J625" i="14"/>
  <c r="G625" i="14"/>
  <c r="J624" i="14"/>
  <c r="K622" i="14"/>
  <c r="J622" i="14"/>
  <c r="G622" i="14"/>
  <c r="G621" i="14" s="1"/>
  <c r="F622" i="14"/>
  <c r="E622" i="14"/>
  <c r="E621" i="14" s="1"/>
  <c r="K621" i="14"/>
  <c r="J621" i="14"/>
  <c r="F621" i="14"/>
  <c r="K618" i="14"/>
  <c r="J618" i="14"/>
  <c r="G618" i="14"/>
  <c r="F618" i="14"/>
  <c r="E618" i="14"/>
  <c r="G617" i="14"/>
  <c r="K615" i="14"/>
  <c r="K614" i="14" s="1"/>
  <c r="J615" i="14"/>
  <c r="I615" i="14"/>
  <c r="H615" i="14"/>
  <c r="G615" i="14"/>
  <c r="F615" i="14"/>
  <c r="E615" i="14"/>
  <c r="J614" i="14"/>
  <c r="I614" i="14"/>
  <c r="H614" i="14"/>
  <c r="G614" i="14"/>
  <c r="F614" i="14"/>
  <c r="G613" i="14"/>
  <c r="K612" i="14"/>
  <c r="J612" i="14"/>
  <c r="I612" i="14"/>
  <c r="H612" i="14"/>
  <c r="G612" i="14"/>
  <c r="F612" i="14"/>
  <c r="E612" i="14"/>
  <c r="G611" i="14"/>
  <c r="G610" i="14" s="1"/>
  <c r="K610" i="14"/>
  <c r="K606" i="14" s="1"/>
  <c r="J610" i="14"/>
  <c r="J606" i="14" s="1"/>
  <c r="J605" i="14" s="1"/>
  <c r="J604" i="14" s="1"/>
  <c r="I610" i="14"/>
  <c r="H610" i="14"/>
  <c r="F610" i="14"/>
  <c r="E610" i="14"/>
  <c r="E606" i="14" s="1"/>
  <c r="G608" i="14"/>
  <c r="K607" i="14"/>
  <c r="J607" i="14"/>
  <c r="I607" i="14"/>
  <c r="H607" i="14"/>
  <c r="H606" i="14" s="1"/>
  <c r="H605" i="14" s="1"/>
  <c r="H604" i="14" s="1"/>
  <c r="G607" i="14"/>
  <c r="F607" i="14"/>
  <c r="E607" i="14"/>
  <c r="I606" i="14"/>
  <c r="I605" i="14" s="1"/>
  <c r="G606" i="14"/>
  <c r="I604" i="14"/>
  <c r="K602" i="14"/>
  <c r="J602" i="14"/>
  <c r="J601" i="14" s="1"/>
  <c r="G602" i="14"/>
  <c r="F602" i="14"/>
  <c r="E602" i="14"/>
  <c r="K601" i="14"/>
  <c r="K600" i="14" s="1"/>
  <c r="K599" i="14" s="1"/>
  <c r="G601" i="14"/>
  <c r="F601" i="14"/>
  <c r="E601" i="14"/>
  <c r="J600" i="14"/>
  <c r="J599" i="14" s="1"/>
  <c r="G600" i="14"/>
  <c r="G599" i="14" s="1"/>
  <c r="F600" i="14"/>
  <c r="E600" i="14"/>
  <c r="F599" i="14"/>
  <c r="E599" i="14"/>
  <c r="H597" i="14"/>
  <c r="E597" i="14"/>
  <c r="G593" i="14"/>
  <c r="K592" i="14"/>
  <c r="J592" i="14"/>
  <c r="I592" i="14"/>
  <c r="I591" i="14" s="1"/>
  <c r="I590" i="14" s="1"/>
  <c r="I589" i="14" s="1"/>
  <c r="H592" i="14"/>
  <c r="G592" i="14"/>
  <c r="F592" i="14"/>
  <c r="E592" i="14"/>
  <c r="E591" i="14" s="1"/>
  <c r="E590" i="14" s="1"/>
  <c r="E589" i="14" s="1"/>
  <c r="K591" i="14"/>
  <c r="K590" i="14" s="1"/>
  <c r="J591" i="14"/>
  <c r="J590" i="14" s="1"/>
  <c r="H591" i="14"/>
  <c r="H590" i="14"/>
  <c r="G590" i="14"/>
  <c r="F590" i="14"/>
  <c r="K589" i="14"/>
  <c r="J589" i="14"/>
  <c r="H589" i="14"/>
  <c r="G589" i="14"/>
  <c r="F589" i="14"/>
  <c r="K587" i="14"/>
  <c r="J587" i="14"/>
  <c r="I587" i="14"/>
  <c r="H587" i="14"/>
  <c r="E587" i="14"/>
  <c r="K583" i="14"/>
  <c r="J583" i="14"/>
  <c r="I583" i="14"/>
  <c r="H583" i="14"/>
  <c r="G583" i="14"/>
  <c r="F583" i="14"/>
  <c r="F572" i="14" s="1"/>
  <c r="F571" i="14" s="1"/>
  <c r="F570" i="14" s="1"/>
  <c r="E583" i="14"/>
  <c r="G581" i="14"/>
  <c r="G580" i="14"/>
  <c r="G577" i="14" s="1"/>
  <c r="G572" i="14" s="1"/>
  <c r="G571" i="14" s="1"/>
  <c r="G570" i="14" s="1"/>
  <c r="G579" i="14"/>
  <c r="G578" i="14"/>
  <c r="K577" i="14"/>
  <c r="K572" i="14" s="1"/>
  <c r="J577" i="14"/>
  <c r="I577" i="14"/>
  <c r="H577" i="14"/>
  <c r="F577" i="14"/>
  <c r="E577" i="14"/>
  <c r="G576" i="14"/>
  <c r="G574" i="14"/>
  <c r="K573" i="14"/>
  <c r="J573" i="14"/>
  <c r="I573" i="14"/>
  <c r="H573" i="14"/>
  <c r="G573" i="14"/>
  <c r="F573" i="14"/>
  <c r="E573" i="14"/>
  <c r="I572" i="14"/>
  <c r="I571" i="14" s="1"/>
  <c r="I570" i="14" s="1"/>
  <c r="I569" i="14" s="1"/>
  <c r="H572" i="14"/>
  <c r="H571" i="14" s="1"/>
  <c r="H570" i="14" s="1"/>
  <c r="H569" i="14" s="1"/>
  <c r="K567" i="14"/>
  <c r="J567" i="14"/>
  <c r="G567" i="14"/>
  <c r="F567" i="14"/>
  <c r="E567" i="14"/>
  <c r="E566" i="14" s="1"/>
  <c r="E565" i="14" s="1"/>
  <c r="E564" i="14" s="1"/>
  <c r="K566" i="14"/>
  <c r="K565" i="14" s="1"/>
  <c r="K564" i="14" s="1"/>
  <c r="K563" i="14" s="1"/>
  <c r="J566" i="14"/>
  <c r="J565" i="14" s="1"/>
  <c r="G566" i="14"/>
  <c r="F566" i="14"/>
  <c r="G565" i="14"/>
  <c r="G564" i="14" s="1"/>
  <c r="G563" i="14" s="1"/>
  <c r="F565" i="14"/>
  <c r="J564" i="14"/>
  <c r="J563" i="14" s="1"/>
  <c r="F564" i="14"/>
  <c r="F563" i="14"/>
  <c r="E563" i="14"/>
  <c r="G561" i="14"/>
  <c r="K560" i="14"/>
  <c r="J560" i="14"/>
  <c r="I560" i="14"/>
  <c r="H560" i="14"/>
  <c r="H559" i="14" s="1"/>
  <c r="H558" i="14" s="1"/>
  <c r="G560" i="14"/>
  <c r="G559" i="14" s="1"/>
  <c r="G558" i="14" s="1"/>
  <c r="F560" i="14"/>
  <c r="E560" i="14"/>
  <c r="K559" i="14"/>
  <c r="J559" i="14"/>
  <c r="I559" i="14"/>
  <c r="F559" i="14"/>
  <c r="E559" i="14"/>
  <c r="K558" i="14"/>
  <c r="J558" i="14"/>
  <c r="I558" i="14"/>
  <c r="I543" i="14" s="1"/>
  <c r="F558" i="14"/>
  <c r="E558" i="14"/>
  <c r="G557" i="14"/>
  <c r="G556" i="14" s="1"/>
  <c r="K556" i="14"/>
  <c r="J556" i="14"/>
  <c r="F556" i="14"/>
  <c r="E556" i="14"/>
  <c r="E554" i="14"/>
  <c r="K549" i="14"/>
  <c r="J549" i="14"/>
  <c r="I549" i="14"/>
  <c r="H549" i="14"/>
  <c r="E549" i="14"/>
  <c r="G547" i="14"/>
  <c r="K546" i="14"/>
  <c r="J546" i="14"/>
  <c r="I546" i="14"/>
  <c r="H546" i="14"/>
  <c r="G546" i="14"/>
  <c r="F546" i="14"/>
  <c r="E546" i="14"/>
  <c r="J545" i="14"/>
  <c r="J544" i="14" s="1"/>
  <c r="I545" i="14"/>
  <c r="H545" i="14"/>
  <c r="H544" i="14" s="1"/>
  <c r="G545" i="14"/>
  <c r="G544" i="14" s="1"/>
  <c r="G543" i="14" s="1"/>
  <c r="F545" i="14"/>
  <c r="F544" i="14" s="1"/>
  <c r="F543" i="14" s="1"/>
  <c r="I544" i="14"/>
  <c r="J543" i="14"/>
  <c r="H543" i="14"/>
  <c r="K541" i="14"/>
  <c r="K540" i="14" s="1"/>
  <c r="K539" i="14" s="1"/>
  <c r="J541" i="14"/>
  <c r="G541" i="14"/>
  <c r="G540" i="14" s="1"/>
  <c r="F541" i="14"/>
  <c r="E541" i="14"/>
  <c r="J540" i="14"/>
  <c r="J539" i="14" s="1"/>
  <c r="F540" i="14"/>
  <c r="F539" i="14" s="1"/>
  <c r="E540" i="14"/>
  <c r="G539" i="14"/>
  <c r="E539" i="14"/>
  <c r="G538" i="14"/>
  <c r="K537" i="14"/>
  <c r="J537" i="14"/>
  <c r="I537" i="14"/>
  <c r="H537" i="14"/>
  <c r="G537" i="14"/>
  <c r="F537" i="14"/>
  <c r="E537" i="14"/>
  <c r="G536" i="14"/>
  <c r="G535" i="14"/>
  <c r="G534" i="14" s="1"/>
  <c r="K534" i="14"/>
  <c r="J534" i="14"/>
  <c r="I534" i="14"/>
  <c r="H534" i="14"/>
  <c r="F534" i="14"/>
  <c r="E534" i="14"/>
  <c r="G533" i="14"/>
  <c r="G529" i="14" s="1"/>
  <c r="G532" i="14"/>
  <c r="G531" i="14"/>
  <c r="G530" i="14"/>
  <c r="K529" i="14"/>
  <c r="J529" i="14"/>
  <c r="I529" i="14"/>
  <c r="H529" i="14"/>
  <c r="F529" i="14"/>
  <c r="E529" i="14"/>
  <c r="E524" i="14" s="1"/>
  <c r="G527" i="14"/>
  <c r="G526" i="14"/>
  <c r="G525" i="14" s="1"/>
  <c r="K525" i="14"/>
  <c r="J525" i="14"/>
  <c r="I525" i="14"/>
  <c r="H525" i="14"/>
  <c r="H524" i="14" s="1"/>
  <c r="F525" i="14"/>
  <c r="F524" i="14" s="1"/>
  <c r="E525" i="14"/>
  <c r="I524" i="14"/>
  <c r="K522" i="14"/>
  <c r="J522" i="14"/>
  <c r="G522" i="14"/>
  <c r="F522" i="14"/>
  <c r="E522" i="14"/>
  <c r="G521" i="14"/>
  <c r="K520" i="14"/>
  <c r="J520" i="14"/>
  <c r="I520" i="14"/>
  <c r="I517" i="14" s="1"/>
  <c r="H520" i="14"/>
  <c r="H517" i="14" s="1"/>
  <c r="G520" i="14"/>
  <c r="F520" i="14"/>
  <c r="E520" i="14"/>
  <c r="G519" i="14"/>
  <c r="G518" i="14" s="1"/>
  <c r="K518" i="14"/>
  <c r="J518" i="14"/>
  <c r="J517" i="14" s="1"/>
  <c r="I518" i="14"/>
  <c r="H518" i="14"/>
  <c r="F518" i="14"/>
  <c r="F517" i="14" s="1"/>
  <c r="F516" i="14" s="1"/>
  <c r="E518" i="14"/>
  <c r="K517" i="14"/>
  <c r="G517" i="14"/>
  <c r="E517" i="14"/>
  <c r="K513" i="14"/>
  <c r="J513" i="14"/>
  <c r="J512" i="14" s="1"/>
  <c r="J511" i="14" s="1"/>
  <c r="G513" i="14"/>
  <c r="F513" i="14"/>
  <c r="E513" i="14"/>
  <c r="K512" i="14"/>
  <c r="G512" i="14"/>
  <c r="G511" i="14" s="1"/>
  <c r="F512" i="14"/>
  <c r="F511" i="14" s="1"/>
  <c r="E512" i="14"/>
  <c r="E511" i="14" s="1"/>
  <c r="K511" i="14"/>
  <c r="G510" i="14"/>
  <c r="G509" i="14" s="1"/>
  <c r="K509" i="14"/>
  <c r="J509" i="14"/>
  <c r="I509" i="14"/>
  <c r="H509" i="14"/>
  <c r="H502" i="14" s="1"/>
  <c r="F509" i="14"/>
  <c r="E509" i="14"/>
  <c r="K505" i="14"/>
  <c r="J505" i="14"/>
  <c r="G505" i="14"/>
  <c r="F505" i="14"/>
  <c r="E505" i="14"/>
  <c r="K503" i="14"/>
  <c r="J503" i="14"/>
  <c r="J502" i="14" s="1"/>
  <c r="J501" i="14" s="1"/>
  <c r="G503" i="14"/>
  <c r="F503" i="14"/>
  <c r="E503" i="14"/>
  <c r="K502" i="14"/>
  <c r="K501" i="14" s="1"/>
  <c r="K500" i="14" s="1"/>
  <c r="I502" i="14"/>
  <c r="I501" i="14" s="1"/>
  <c r="I500" i="14" s="1"/>
  <c r="G502" i="14"/>
  <c r="G501" i="14" s="1"/>
  <c r="F502" i="14"/>
  <c r="F501" i="14" s="1"/>
  <c r="F500" i="14" s="1"/>
  <c r="H501" i="14"/>
  <c r="H500" i="14"/>
  <c r="K497" i="14"/>
  <c r="J497" i="14"/>
  <c r="J496" i="14" s="1"/>
  <c r="J495" i="14" s="1"/>
  <c r="J494" i="14" s="1"/>
  <c r="I497" i="14"/>
  <c r="I496" i="14" s="1"/>
  <c r="I495" i="14" s="1"/>
  <c r="I494" i="14" s="1"/>
  <c r="H497" i="14"/>
  <c r="G497" i="14"/>
  <c r="G496" i="14" s="1"/>
  <c r="G495" i="14" s="1"/>
  <c r="F497" i="14"/>
  <c r="E497" i="14"/>
  <c r="E496" i="14" s="1"/>
  <c r="K496" i="14"/>
  <c r="K495" i="14" s="1"/>
  <c r="K494" i="14" s="1"/>
  <c r="H496" i="14"/>
  <c r="F496" i="14"/>
  <c r="H495" i="14"/>
  <c r="F495" i="14"/>
  <c r="F494" i="14" s="1"/>
  <c r="E495" i="14"/>
  <c r="E494" i="14" s="1"/>
  <c r="H494" i="14"/>
  <c r="H461" i="14" s="1"/>
  <c r="G494" i="14"/>
  <c r="K492" i="14"/>
  <c r="J492" i="14"/>
  <c r="G492" i="14"/>
  <c r="G491" i="14" s="1"/>
  <c r="F492" i="14"/>
  <c r="F491" i="14" s="1"/>
  <c r="E492" i="14"/>
  <c r="K491" i="14"/>
  <c r="J491" i="14"/>
  <c r="E491" i="14"/>
  <c r="G490" i="14"/>
  <c r="G489" i="14" s="1"/>
  <c r="K489" i="14"/>
  <c r="J489" i="14"/>
  <c r="F489" i="14"/>
  <c r="G488" i="14"/>
  <c r="G487" i="14"/>
  <c r="G486" i="14"/>
  <c r="G484" i="14" s="1"/>
  <c r="G485" i="14"/>
  <c r="K484" i="14"/>
  <c r="J484" i="14"/>
  <c r="F484" i="14"/>
  <c r="E484" i="14"/>
  <c r="G483" i="14"/>
  <c r="G482" i="14"/>
  <c r="G481" i="14"/>
  <c r="G480" i="14"/>
  <c r="G479" i="14"/>
  <c r="G478" i="14"/>
  <c r="G477" i="14" s="1"/>
  <c r="K477" i="14"/>
  <c r="J477" i="14"/>
  <c r="F477" i="14"/>
  <c r="F473" i="14" s="1"/>
  <c r="F472" i="14" s="1"/>
  <c r="F471" i="14" s="1"/>
  <c r="E477" i="14"/>
  <c r="G476" i="14"/>
  <c r="G475" i="14"/>
  <c r="K474" i="14"/>
  <c r="J474" i="14"/>
  <c r="G474" i="14"/>
  <c r="F474" i="14"/>
  <c r="K473" i="14"/>
  <c r="E473" i="14"/>
  <c r="E472" i="14" s="1"/>
  <c r="K472" i="14"/>
  <c r="K471" i="14" s="1"/>
  <c r="H471" i="14"/>
  <c r="E471" i="14"/>
  <c r="E469" i="14"/>
  <c r="K465" i="14"/>
  <c r="K464" i="14" s="1"/>
  <c r="J465" i="14"/>
  <c r="J464" i="14" s="1"/>
  <c r="G465" i="14"/>
  <c r="G464" i="14" s="1"/>
  <c r="G463" i="14" s="1"/>
  <c r="F465" i="14"/>
  <c r="E465" i="14"/>
  <c r="E464" i="14" s="1"/>
  <c r="E463" i="14" s="1"/>
  <c r="E462" i="14" s="1"/>
  <c r="E461" i="14" s="1"/>
  <c r="F464" i="14"/>
  <c r="F463" i="14" s="1"/>
  <c r="F462" i="14" s="1"/>
  <c r="K463" i="14"/>
  <c r="K462" i="14" s="1"/>
  <c r="J463" i="14"/>
  <c r="J462" i="14"/>
  <c r="H462" i="14"/>
  <c r="G462" i="14"/>
  <c r="I461" i="14"/>
  <c r="K459" i="14"/>
  <c r="J459" i="14"/>
  <c r="J458" i="14" s="1"/>
  <c r="I459" i="14"/>
  <c r="I458" i="14" s="1"/>
  <c r="I449" i="14" s="1"/>
  <c r="I448" i="14" s="1"/>
  <c r="I447" i="14" s="1"/>
  <c r="H459" i="14"/>
  <c r="H458" i="14" s="1"/>
  <c r="H449" i="14" s="1"/>
  <c r="H448" i="14" s="1"/>
  <c r="H447" i="14" s="1"/>
  <c r="K458" i="14"/>
  <c r="K449" i="14" s="1"/>
  <c r="G457" i="14"/>
  <c r="G456" i="14" s="1"/>
  <c r="K456" i="14"/>
  <c r="J456" i="14"/>
  <c r="I456" i="14"/>
  <c r="H456" i="14"/>
  <c r="F456" i="14"/>
  <c r="E456" i="14"/>
  <c r="K454" i="14"/>
  <c r="K450" i="14" s="1"/>
  <c r="J454" i="14"/>
  <c r="G454" i="14"/>
  <c r="F454" i="14"/>
  <c r="E454" i="14"/>
  <c r="G453" i="14"/>
  <c r="G451" i="14" s="1"/>
  <c r="G450" i="14" s="1"/>
  <c r="G452" i="14"/>
  <c r="K451" i="14"/>
  <c r="J451" i="14"/>
  <c r="H451" i="14"/>
  <c r="F451" i="14"/>
  <c r="F450" i="14" s="1"/>
  <c r="F449" i="14" s="1"/>
  <c r="F448" i="14" s="1"/>
  <c r="F447" i="14" s="1"/>
  <c r="E451" i="14"/>
  <c r="J450" i="14"/>
  <c r="I450" i="14"/>
  <c r="H450" i="14"/>
  <c r="J449" i="14"/>
  <c r="J448" i="14" s="1"/>
  <c r="J447" i="14" s="1"/>
  <c r="G449" i="14"/>
  <c r="G448" i="14" s="1"/>
  <c r="G447" i="14" s="1"/>
  <c r="K448" i="14"/>
  <c r="K447" i="14"/>
  <c r="K445" i="14"/>
  <c r="K436" i="14" s="1"/>
  <c r="K435" i="14" s="1"/>
  <c r="K434" i="14" s="1"/>
  <c r="J445" i="14"/>
  <c r="J436" i="14" s="1"/>
  <c r="J435" i="14" s="1"/>
  <c r="J434" i="14" s="1"/>
  <c r="H445" i="14"/>
  <c r="G445" i="14"/>
  <c r="F445" i="14"/>
  <c r="E445" i="14"/>
  <c r="E441" i="14"/>
  <c r="E437" i="14"/>
  <c r="E436" i="14" s="1"/>
  <c r="E435" i="14" s="1"/>
  <c r="E434" i="14" s="1"/>
  <c r="H436" i="14"/>
  <c r="H435" i="14" s="1"/>
  <c r="G436" i="14"/>
  <c r="G435" i="14" s="1"/>
  <c r="G434" i="14" s="1"/>
  <c r="F436" i="14"/>
  <c r="F435" i="14" s="1"/>
  <c r="F434" i="14" s="1"/>
  <c r="H434" i="14"/>
  <c r="G433" i="14"/>
  <c r="K432" i="14"/>
  <c r="J432" i="14"/>
  <c r="I432" i="14"/>
  <c r="H432" i="14"/>
  <c r="G432" i="14"/>
  <c r="F432" i="14"/>
  <c r="E432" i="14"/>
  <c r="G431" i="14"/>
  <c r="G430" i="14" s="1"/>
  <c r="K430" i="14"/>
  <c r="J430" i="14"/>
  <c r="I430" i="14"/>
  <c r="H430" i="14"/>
  <c r="F430" i="14"/>
  <c r="F421" i="14" s="1"/>
  <c r="F420" i="14" s="1"/>
  <c r="F419" i="14" s="1"/>
  <c r="F418" i="14" s="1"/>
  <c r="E430" i="14"/>
  <c r="G429" i="14"/>
  <c r="G428" i="14"/>
  <c r="G427" i="14"/>
  <c r="K426" i="14"/>
  <c r="J426" i="14"/>
  <c r="I426" i="14"/>
  <c r="H426" i="14"/>
  <c r="G426" i="14"/>
  <c r="F426" i="14"/>
  <c r="E426" i="14"/>
  <c r="G425" i="14"/>
  <c r="G424" i="14"/>
  <c r="G423" i="14"/>
  <c r="G422" i="14" s="1"/>
  <c r="K422" i="14"/>
  <c r="K421" i="14" s="1"/>
  <c r="K420" i="14" s="1"/>
  <c r="K419" i="14" s="1"/>
  <c r="J422" i="14"/>
  <c r="I422" i="14"/>
  <c r="H422" i="14"/>
  <c r="F422" i="14"/>
  <c r="E422" i="14"/>
  <c r="E421" i="14" s="1"/>
  <c r="E420" i="14" s="1"/>
  <c r="E419" i="14" s="1"/>
  <c r="J421" i="14"/>
  <c r="J420" i="14" s="1"/>
  <c r="J419" i="14" s="1"/>
  <c r="H421" i="14"/>
  <c r="H420" i="14" s="1"/>
  <c r="H419" i="14" s="1"/>
  <c r="H418" i="14" s="1"/>
  <c r="K418" i="14"/>
  <c r="K416" i="14"/>
  <c r="K415" i="14" s="1"/>
  <c r="J416" i="14"/>
  <c r="G416" i="14"/>
  <c r="F416" i="14"/>
  <c r="F415" i="14" s="1"/>
  <c r="E416" i="14"/>
  <c r="J415" i="14"/>
  <c r="G415" i="14"/>
  <c r="E415" i="14"/>
  <c r="K411" i="14"/>
  <c r="J411" i="14"/>
  <c r="G411" i="14"/>
  <c r="F411" i="14"/>
  <c r="F407" i="14" s="1"/>
  <c r="E411" i="14"/>
  <c r="G410" i="14"/>
  <c r="G408" i="14" s="1"/>
  <c r="K408" i="14"/>
  <c r="J408" i="14"/>
  <c r="I408" i="14"/>
  <c r="H408" i="14"/>
  <c r="H407" i="14" s="1"/>
  <c r="F408" i="14"/>
  <c r="E408" i="14"/>
  <c r="E407" i="14" s="1"/>
  <c r="K407" i="14"/>
  <c r="J407" i="14"/>
  <c r="I407" i="14"/>
  <c r="G407" i="14"/>
  <c r="G406" i="14"/>
  <c r="K405" i="14"/>
  <c r="J405" i="14"/>
  <c r="I405" i="14"/>
  <c r="H405" i="14"/>
  <c r="G405" i="14"/>
  <c r="F405" i="14"/>
  <c r="E405" i="14"/>
  <c r="G404" i="14"/>
  <c r="K403" i="14"/>
  <c r="J403" i="14"/>
  <c r="I403" i="14"/>
  <c r="H403" i="14"/>
  <c r="G403" i="14"/>
  <c r="F403" i="14"/>
  <c r="E403" i="14"/>
  <c r="E398" i="14" s="1"/>
  <c r="E397" i="14" s="1"/>
  <c r="E396" i="14" s="1"/>
  <c r="G400" i="14"/>
  <c r="K399" i="14"/>
  <c r="J399" i="14"/>
  <c r="I399" i="14"/>
  <c r="H399" i="14"/>
  <c r="G399" i="14"/>
  <c r="G398" i="14" s="1"/>
  <c r="G397" i="14" s="1"/>
  <c r="G396" i="14" s="1"/>
  <c r="F399" i="14"/>
  <c r="E399" i="14"/>
  <c r="H398" i="14"/>
  <c r="F398" i="14"/>
  <c r="G395" i="14"/>
  <c r="G394" i="14"/>
  <c r="K393" i="14"/>
  <c r="J393" i="14"/>
  <c r="J388" i="14" s="1"/>
  <c r="G393" i="14"/>
  <c r="F393" i="14"/>
  <c r="E393" i="14"/>
  <c r="K391" i="14"/>
  <c r="J391" i="14"/>
  <c r="G391" i="14"/>
  <c r="F391" i="14"/>
  <c r="E391" i="14"/>
  <c r="G390" i="14"/>
  <c r="K389" i="14"/>
  <c r="J389" i="14"/>
  <c r="G389" i="14"/>
  <c r="F389" i="14"/>
  <c r="F388" i="14" s="1"/>
  <c r="E389" i="14"/>
  <c r="E388" i="14"/>
  <c r="E387" i="14" s="1"/>
  <c r="E386" i="14" s="1"/>
  <c r="J387" i="14"/>
  <c r="J386" i="14" s="1"/>
  <c r="K383" i="14"/>
  <c r="K382" i="14" s="1"/>
  <c r="J383" i="14"/>
  <c r="I383" i="14"/>
  <c r="I382" i="14" s="1"/>
  <c r="I380" i="14" s="1"/>
  <c r="H383" i="14"/>
  <c r="H382" i="14" s="1"/>
  <c r="E383" i="14"/>
  <c r="E382" i="14" s="1"/>
  <c r="E381" i="14" s="1"/>
  <c r="J382" i="14"/>
  <c r="I381" i="14"/>
  <c r="G381" i="14"/>
  <c r="F381" i="14"/>
  <c r="E380" i="14"/>
  <c r="K378" i="14"/>
  <c r="J378" i="14"/>
  <c r="I378" i="14"/>
  <c r="H378" i="14"/>
  <c r="E378" i="14"/>
  <c r="G377" i="14"/>
  <c r="G376" i="14" s="1"/>
  <c r="G372" i="14" s="1"/>
  <c r="G371" i="14" s="1"/>
  <c r="G370" i="14" s="1"/>
  <c r="K376" i="14"/>
  <c r="K372" i="14" s="1"/>
  <c r="J376" i="14"/>
  <c r="I376" i="14"/>
  <c r="I372" i="14" s="1"/>
  <c r="I371" i="14" s="1"/>
  <c r="I370" i="14" s="1"/>
  <c r="H376" i="14"/>
  <c r="F376" i="14"/>
  <c r="F372" i="14" s="1"/>
  <c r="E376" i="14"/>
  <c r="E372" i="14" s="1"/>
  <c r="G374" i="14"/>
  <c r="K373" i="14"/>
  <c r="J373" i="14"/>
  <c r="J372" i="14" s="1"/>
  <c r="J371" i="14" s="1"/>
  <c r="J370" i="14" s="1"/>
  <c r="I373" i="14"/>
  <c r="H373" i="14"/>
  <c r="G373" i="14"/>
  <c r="F373" i="14"/>
  <c r="H372" i="14"/>
  <c r="H371" i="14" s="1"/>
  <c r="H370" i="14" s="1"/>
  <c r="K371" i="14"/>
  <c r="F371" i="14"/>
  <c r="F370" i="14" s="1"/>
  <c r="E371" i="14"/>
  <c r="E370" i="14" s="1"/>
  <c r="K370" i="14"/>
  <c r="G369" i="14"/>
  <c r="G368" i="14" s="1"/>
  <c r="K368" i="14"/>
  <c r="J368" i="14"/>
  <c r="I368" i="14"/>
  <c r="H368" i="14"/>
  <c r="H361" i="14" s="1"/>
  <c r="H360" i="14" s="1"/>
  <c r="H359" i="14" s="1"/>
  <c r="F368" i="14"/>
  <c r="E368" i="14"/>
  <c r="G367" i="14"/>
  <c r="G366" i="14"/>
  <c r="K365" i="14"/>
  <c r="J365" i="14"/>
  <c r="G365" i="14"/>
  <c r="F365" i="14"/>
  <c r="F361" i="14" s="1"/>
  <c r="F360" i="14" s="1"/>
  <c r="F359" i="14" s="1"/>
  <c r="E365" i="14"/>
  <c r="G363" i="14"/>
  <c r="G362" i="14" s="1"/>
  <c r="K362" i="14"/>
  <c r="K361" i="14" s="1"/>
  <c r="K360" i="14" s="1"/>
  <c r="K359" i="14" s="1"/>
  <c r="J362" i="14"/>
  <c r="I362" i="14"/>
  <c r="H362" i="14"/>
  <c r="F362" i="14"/>
  <c r="E362" i="14"/>
  <c r="J361" i="14"/>
  <c r="I361" i="14"/>
  <c r="I360" i="14" s="1"/>
  <c r="I359" i="14" s="1"/>
  <c r="G361" i="14"/>
  <c r="G360" i="14" s="1"/>
  <c r="E361" i="14"/>
  <c r="J360" i="14"/>
  <c r="J359" i="14" s="1"/>
  <c r="E360" i="14"/>
  <c r="E359" i="14" s="1"/>
  <c r="G359" i="14"/>
  <c r="G358" i="14"/>
  <c r="K356" i="14"/>
  <c r="J356" i="14"/>
  <c r="G356" i="14"/>
  <c r="G355" i="14" s="1"/>
  <c r="F356" i="14"/>
  <c r="F355" i="14" s="1"/>
  <c r="E355" i="14"/>
  <c r="G354" i="14"/>
  <c r="G353" i="14"/>
  <c r="G352" i="14"/>
  <c r="K351" i="14"/>
  <c r="J351" i="14"/>
  <c r="I351" i="14"/>
  <c r="H351" i="14"/>
  <c r="H341" i="14" s="1"/>
  <c r="H337" i="14" s="1"/>
  <c r="H336" i="14" s="1"/>
  <c r="F351" i="14"/>
  <c r="E351" i="14"/>
  <c r="K347" i="14"/>
  <c r="J347" i="14"/>
  <c r="I347" i="14"/>
  <c r="H347" i="14"/>
  <c r="G347" i="14"/>
  <c r="F347" i="14"/>
  <c r="E347" i="14"/>
  <c r="G346" i="14"/>
  <c r="G344" i="14" s="1"/>
  <c r="H344" i="14"/>
  <c r="F344" i="14"/>
  <c r="G343" i="14"/>
  <c r="K342" i="14"/>
  <c r="J342" i="14"/>
  <c r="I342" i="14"/>
  <c r="I341" i="14" s="1"/>
  <c r="I337" i="14" s="1"/>
  <c r="I336" i="14" s="1"/>
  <c r="H342" i="14"/>
  <c r="G342" i="14"/>
  <c r="F342" i="14"/>
  <c r="E342" i="14"/>
  <c r="K341" i="14"/>
  <c r="J341" i="14"/>
  <c r="E341" i="14"/>
  <c r="K339" i="14"/>
  <c r="K338" i="14" s="1"/>
  <c r="K337" i="14" s="1"/>
  <c r="K336" i="14" s="1"/>
  <c r="J339" i="14"/>
  <c r="G339" i="14"/>
  <c r="G338" i="14" s="1"/>
  <c r="F339" i="14"/>
  <c r="E339" i="14"/>
  <c r="J338" i="14"/>
  <c r="J337" i="14" s="1"/>
  <c r="J336" i="14" s="1"/>
  <c r="F338" i="14"/>
  <c r="E338" i="14"/>
  <c r="H334" i="14"/>
  <c r="H327" i="14" s="1"/>
  <c r="H326" i="14" s="1"/>
  <c r="H325" i="14" s="1"/>
  <c r="E334" i="14"/>
  <c r="K332" i="14"/>
  <c r="J332" i="14"/>
  <c r="J327" i="14" s="1"/>
  <c r="J326" i="14" s="1"/>
  <c r="J325" i="14" s="1"/>
  <c r="G332" i="14"/>
  <c r="F332" i="14"/>
  <c r="F327" i="14" s="1"/>
  <c r="F326" i="14" s="1"/>
  <c r="F325" i="14" s="1"/>
  <c r="E332" i="14"/>
  <c r="H328" i="14"/>
  <c r="E328" i="14"/>
  <c r="K327" i="14"/>
  <c r="G327" i="14"/>
  <c r="G326" i="14" s="1"/>
  <c r="K326" i="14"/>
  <c r="K325" i="14" s="1"/>
  <c r="G325" i="14"/>
  <c r="K322" i="14"/>
  <c r="J322" i="14"/>
  <c r="H322" i="14"/>
  <c r="G322" i="14"/>
  <c r="F322" i="14"/>
  <c r="E322" i="14"/>
  <c r="K321" i="14"/>
  <c r="K320" i="14" s="1"/>
  <c r="K319" i="14" s="1"/>
  <c r="J321" i="14"/>
  <c r="H321" i="14"/>
  <c r="G321" i="14"/>
  <c r="F321" i="14"/>
  <c r="E321" i="14"/>
  <c r="J320" i="14"/>
  <c r="H320" i="14"/>
  <c r="G320" i="14"/>
  <c r="F320" i="14"/>
  <c r="E320" i="14"/>
  <c r="J319" i="14"/>
  <c r="H319" i="14"/>
  <c r="G319" i="14"/>
  <c r="F319" i="14"/>
  <c r="E319" i="14"/>
  <c r="G318" i="14"/>
  <c r="G316" i="14" s="1"/>
  <c r="K316" i="14"/>
  <c r="J316" i="14"/>
  <c r="I316" i="14"/>
  <c r="H316" i="14"/>
  <c r="F316" i="14"/>
  <c r="E316" i="14"/>
  <c r="G314" i="14"/>
  <c r="G313" i="14" s="1"/>
  <c r="K313" i="14"/>
  <c r="J313" i="14"/>
  <c r="I313" i="14"/>
  <c r="H313" i="14"/>
  <c r="H310" i="14" s="1"/>
  <c r="H309" i="14" s="1"/>
  <c r="H308" i="14" s="1"/>
  <c r="F313" i="14"/>
  <c r="E313" i="14"/>
  <c r="K311" i="14"/>
  <c r="K310" i="14" s="1"/>
  <c r="K309" i="14" s="1"/>
  <c r="K308" i="14" s="1"/>
  <c r="J311" i="14"/>
  <c r="I311" i="14"/>
  <c r="H311" i="14"/>
  <c r="G311" i="14"/>
  <c r="F311" i="14"/>
  <c r="E311" i="14"/>
  <c r="J310" i="14"/>
  <c r="J309" i="14" s="1"/>
  <c r="F310" i="14"/>
  <c r="F309" i="14" s="1"/>
  <c r="F308" i="14" s="1"/>
  <c r="E310" i="14"/>
  <c r="E309" i="14" s="1"/>
  <c r="E308" i="14" s="1"/>
  <c r="J308" i="14"/>
  <c r="G307" i="14"/>
  <c r="G306" i="14"/>
  <c r="G305" i="14" s="1"/>
  <c r="G304" i="14" s="1"/>
  <c r="K305" i="14"/>
  <c r="J305" i="14"/>
  <c r="F305" i="14"/>
  <c r="E305" i="14"/>
  <c r="E304" i="14" s="1"/>
  <c r="K304" i="14"/>
  <c r="J304" i="14"/>
  <c r="F304" i="14"/>
  <c r="G302" i="14"/>
  <c r="G301" i="14"/>
  <c r="G300" i="14"/>
  <c r="G299" i="14"/>
  <c r="K298" i="14"/>
  <c r="J298" i="14"/>
  <c r="F298" i="14"/>
  <c r="E298" i="14"/>
  <c r="G297" i="14"/>
  <c r="G296" i="14" s="1"/>
  <c r="K296" i="14"/>
  <c r="J296" i="14"/>
  <c r="F296" i="14"/>
  <c r="E296" i="14"/>
  <c r="G295" i="14"/>
  <c r="G294" i="14"/>
  <c r="G293" i="14"/>
  <c r="K291" i="14"/>
  <c r="J291" i="14"/>
  <c r="J286" i="14" s="1"/>
  <c r="I291" i="14"/>
  <c r="H291" i="14"/>
  <c r="G291" i="14"/>
  <c r="F291" i="14"/>
  <c r="E291" i="14"/>
  <c r="G290" i="14"/>
  <c r="G289" i="14"/>
  <c r="G288" i="14"/>
  <c r="K287" i="14"/>
  <c r="K286" i="14" s="1"/>
  <c r="K285" i="14" s="1"/>
  <c r="K284" i="14" s="1"/>
  <c r="J287" i="14"/>
  <c r="I287" i="14"/>
  <c r="H287" i="14"/>
  <c r="H286" i="14" s="1"/>
  <c r="G287" i="14"/>
  <c r="F287" i="14"/>
  <c r="E287" i="14"/>
  <c r="E286" i="14" s="1"/>
  <c r="E285" i="14" s="1"/>
  <c r="E284" i="14" s="1"/>
  <c r="I286" i="14"/>
  <c r="I285" i="14" s="1"/>
  <c r="I284" i="14" s="1"/>
  <c r="F286" i="14"/>
  <c r="F285" i="14" s="1"/>
  <c r="F284" i="14" s="1"/>
  <c r="H285" i="14"/>
  <c r="H284" i="14"/>
  <c r="G283" i="14"/>
  <c r="G282" i="14"/>
  <c r="K281" i="14"/>
  <c r="K280" i="14" s="1"/>
  <c r="J281" i="14"/>
  <c r="I281" i="14"/>
  <c r="H281" i="14"/>
  <c r="G281" i="14"/>
  <c r="F281" i="14"/>
  <c r="E281" i="14"/>
  <c r="E280" i="14" s="1"/>
  <c r="J280" i="14"/>
  <c r="I280" i="14"/>
  <c r="H280" i="14"/>
  <c r="G280" i="14"/>
  <c r="F280" i="14"/>
  <c r="G279" i="14"/>
  <c r="G277" i="14" s="1"/>
  <c r="K277" i="14"/>
  <c r="J277" i="14"/>
  <c r="I277" i="14"/>
  <c r="H277" i="14"/>
  <c r="F277" i="14"/>
  <c r="E277" i="14"/>
  <c r="K274" i="14"/>
  <c r="J274" i="14"/>
  <c r="G274" i="14"/>
  <c r="F274" i="14"/>
  <c r="E274" i="14"/>
  <c r="G271" i="14"/>
  <c r="G270" i="14"/>
  <c r="G269" i="14" s="1"/>
  <c r="G264" i="14" s="1"/>
  <c r="G263" i="14" s="1"/>
  <c r="G262" i="14" s="1"/>
  <c r="K269" i="14"/>
  <c r="J269" i="14"/>
  <c r="I269" i="14"/>
  <c r="H269" i="14"/>
  <c r="F269" i="14"/>
  <c r="E269" i="14"/>
  <c r="G266" i="14"/>
  <c r="K265" i="14"/>
  <c r="J265" i="14"/>
  <c r="I265" i="14"/>
  <c r="H265" i="14"/>
  <c r="H264" i="14" s="1"/>
  <c r="H263" i="14" s="1"/>
  <c r="H262" i="14" s="1"/>
  <c r="G265" i="14"/>
  <c r="F265" i="14"/>
  <c r="E265" i="14"/>
  <c r="J264" i="14"/>
  <c r="I264" i="14"/>
  <c r="I263" i="14"/>
  <c r="I262" i="14" s="1"/>
  <c r="G259" i="14"/>
  <c r="K258" i="14"/>
  <c r="K257" i="14" s="1"/>
  <c r="K253" i="14" s="1"/>
  <c r="K252" i="14" s="1"/>
  <c r="K251" i="14" s="1"/>
  <c r="J258" i="14"/>
  <c r="I258" i="14"/>
  <c r="H258" i="14"/>
  <c r="G258" i="14"/>
  <c r="G257" i="14" s="1"/>
  <c r="G253" i="14" s="1"/>
  <c r="F258" i="14"/>
  <c r="E258" i="14"/>
  <c r="E257" i="14" s="1"/>
  <c r="J257" i="14"/>
  <c r="J253" i="14" s="1"/>
  <c r="I257" i="14"/>
  <c r="I253" i="14" s="1"/>
  <c r="H257" i="14"/>
  <c r="H253" i="14" s="1"/>
  <c r="H252" i="14" s="1"/>
  <c r="H251" i="14" s="1"/>
  <c r="F257" i="14"/>
  <c r="F253" i="14" s="1"/>
  <c r="F252" i="14" s="1"/>
  <c r="F251" i="14" s="1"/>
  <c r="E255" i="14"/>
  <c r="E254" i="14"/>
  <c r="E253" i="14"/>
  <c r="E252" i="14" s="1"/>
  <c r="E251" i="14" s="1"/>
  <c r="J252" i="14"/>
  <c r="J251" i="14" s="1"/>
  <c r="I252" i="14"/>
  <c r="I251" i="14" s="1"/>
  <c r="G252" i="14"/>
  <c r="G251" i="14" s="1"/>
  <c r="K248" i="14"/>
  <c r="K247" i="14" s="1"/>
  <c r="K246" i="14" s="1"/>
  <c r="K245" i="14" s="1"/>
  <c r="J248" i="14"/>
  <c r="I248" i="14"/>
  <c r="H248" i="14"/>
  <c r="H247" i="14" s="1"/>
  <c r="G248" i="14"/>
  <c r="F248" i="14"/>
  <c r="E248" i="14"/>
  <c r="J247" i="14"/>
  <c r="J246" i="14" s="1"/>
  <c r="J245" i="14" s="1"/>
  <c r="I247" i="14"/>
  <c r="I246" i="14" s="1"/>
  <c r="G247" i="14"/>
  <c r="F247" i="14"/>
  <c r="E247" i="14"/>
  <c r="E246" i="14" s="1"/>
  <c r="H246" i="14"/>
  <c r="H245" i="14" s="1"/>
  <c r="H222" i="14" s="1"/>
  <c r="G246" i="14"/>
  <c r="F246" i="14"/>
  <c r="I245" i="14"/>
  <c r="G245" i="14"/>
  <c r="F245" i="14"/>
  <c r="E245" i="14"/>
  <c r="K243" i="14"/>
  <c r="J243" i="14"/>
  <c r="J242" i="14" s="1"/>
  <c r="I243" i="14"/>
  <c r="H243" i="14"/>
  <c r="H242" i="14" s="1"/>
  <c r="H241" i="14" s="1"/>
  <c r="H240" i="14" s="1"/>
  <c r="G243" i="14"/>
  <c r="F243" i="14"/>
  <c r="F242" i="14" s="1"/>
  <c r="F241" i="14" s="1"/>
  <c r="F240" i="14" s="1"/>
  <c r="E243" i="14"/>
  <c r="K242" i="14"/>
  <c r="K241" i="14" s="1"/>
  <c r="I242" i="14"/>
  <c r="I241" i="14" s="1"/>
  <c r="I240" i="14" s="1"/>
  <c r="G242" i="14"/>
  <c r="G241" i="14" s="1"/>
  <c r="G240" i="14" s="1"/>
  <c r="E242" i="14"/>
  <c r="E241" i="14" s="1"/>
  <c r="E240" i="14" s="1"/>
  <c r="J241" i="14"/>
  <c r="J240" i="14" s="1"/>
  <c r="K240" i="14"/>
  <c r="K237" i="14"/>
  <c r="J237" i="14"/>
  <c r="J236" i="14" s="1"/>
  <c r="I237" i="14"/>
  <c r="H237" i="14"/>
  <c r="H236" i="14" s="1"/>
  <c r="E237" i="14"/>
  <c r="K236" i="14"/>
  <c r="I236" i="14"/>
  <c r="G235" i="14"/>
  <c r="G232" i="14"/>
  <c r="K231" i="14"/>
  <c r="J231" i="14"/>
  <c r="J230" i="14" s="1"/>
  <c r="J229" i="14" s="1"/>
  <c r="J224" i="14" s="1"/>
  <c r="J223" i="14" s="1"/>
  <c r="I231" i="14"/>
  <c r="I230" i="14" s="1"/>
  <c r="H231" i="14"/>
  <c r="G231" i="14"/>
  <c r="F231" i="14"/>
  <c r="E231" i="14"/>
  <c r="E230" i="14" s="1"/>
  <c r="E229" i="14" s="1"/>
  <c r="E224" i="14" s="1"/>
  <c r="E223" i="14" s="1"/>
  <c r="E222" i="14" s="1"/>
  <c r="K230" i="14"/>
  <c r="K229" i="14" s="1"/>
  <c r="K224" i="14" s="1"/>
  <c r="K223" i="14" s="1"/>
  <c r="K222" i="14" s="1"/>
  <c r="H230" i="14"/>
  <c r="G230" i="14"/>
  <c r="F230" i="14"/>
  <c r="I229" i="14"/>
  <c r="H229" i="14"/>
  <c r="H224" i="14" s="1"/>
  <c r="H223" i="14" s="1"/>
  <c r="G229" i="14"/>
  <c r="F229" i="14"/>
  <c r="E227" i="14"/>
  <c r="E226" i="14"/>
  <c r="E225" i="14"/>
  <c r="I224" i="14"/>
  <c r="I223" i="14" s="1"/>
  <c r="G224" i="14"/>
  <c r="F224" i="14"/>
  <c r="G223" i="14"/>
  <c r="F223" i="14"/>
  <c r="G221" i="14"/>
  <c r="K220" i="14"/>
  <c r="J220" i="14"/>
  <c r="J219" i="14" s="1"/>
  <c r="J218" i="14" s="1"/>
  <c r="J217" i="14" s="1"/>
  <c r="J216" i="14" s="1"/>
  <c r="J215" i="14" s="1"/>
  <c r="I220" i="14"/>
  <c r="H220" i="14"/>
  <c r="G220" i="14"/>
  <c r="G219" i="14" s="1"/>
  <c r="G218" i="14" s="1"/>
  <c r="F220" i="14"/>
  <c r="E220" i="14"/>
  <c r="K219" i="14"/>
  <c r="I219" i="14"/>
  <c r="I218" i="14" s="1"/>
  <c r="I217" i="14" s="1"/>
  <c r="I216" i="14" s="1"/>
  <c r="I215" i="14" s="1"/>
  <c r="H219" i="14"/>
  <c r="H218" i="14" s="1"/>
  <c r="F219" i="14"/>
  <c r="F218" i="14" s="1"/>
  <c r="F217" i="14" s="1"/>
  <c r="F216" i="14" s="1"/>
  <c r="F215" i="14" s="1"/>
  <c r="E219" i="14"/>
  <c r="K218" i="14"/>
  <c r="K217" i="14" s="1"/>
  <c r="K216" i="14" s="1"/>
  <c r="K215" i="14" s="1"/>
  <c r="E218" i="14"/>
  <c r="H217" i="14"/>
  <c r="G217" i="14"/>
  <c r="G216" i="14" s="1"/>
  <c r="G215" i="14" s="1"/>
  <c r="E217" i="14"/>
  <c r="H216" i="14"/>
  <c r="H215" i="14" s="1"/>
  <c r="E216" i="14"/>
  <c r="E215" i="14" s="1"/>
  <c r="G214" i="14"/>
  <c r="G213" i="14" s="1"/>
  <c r="K213" i="14"/>
  <c r="J213" i="14"/>
  <c r="I213" i="14"/>
  <c r="H213" i="14"/>
  <c r="H212" i="14" s="1"/>
  <c r="H211" i="14" s="1"/>
  <c r="H210" i="14" s="1"/>
  <c r="F213" i="14"/>
  <c r="E213" i="14"/>
  <c r="K212" i="14"/>
  <c r="J212" i="14"/>
  <c r="I212" i="14"/>
  <c r="I211" i="14" s="1"/>
  <c r="I210" i="14" s="1"/>
  <c r="I209" i="14" s="1"/>
  <c r="G212" i="14"/>
  <c r="F212" i="14"/>
  <c r="F211" i="14" s="1"/>
  <c r="F210" i="14" s="1"/>
  <c r="F209" i="14" s="1"/>
  <c r="F208" i="14" s="1"/>
  <c r="E212" i="14"/>
  <c r="K211" i="14"/>
  <c r="J211" i="14"/>
  <c r="J210" i="14" s="1"/>
  <c r="G211" i="14"/>
  <c r="G210" i="14" s="1"/>
  <c r="G209" i="14" s="1"/>
  <c r="G208" i="14" s="1"/>
  <c r="E211" i="14"/>
  <c r="K210" i="14"/>
  <c r="K209" i="14" s="1"/>
  <c r="K208" i="14" s="1"/>
  <c r="E210" i="14"/>
  <c r="E209" i="14" s="1"/>
  <c r="J209" i="14"/>
  <c r="J208" i="14" s="1"/>
  <c r="H209" i="14"/>
  <c r="H208" i="14" s="1"/>
  <c r="I208" i="14"/>
  <c r="E208" i="14"/>
  <c r="K206" i="14"/>
  <c r="J206" i="14"/>
  <c r="J205" i="14" s="1"/>
  <c r="J204" i="14" s="1"/>
  <c r="J203" i="14" s="1"/>
  <c r="J202" i="14" s="1"/>
  <c r="J201" i="14" s="1"/>
  <c r="I206" i="14"/>
  <c r="I205" i="14" s="1"/>
  <c r="I204" i="14" s="1"/>
  <c r="H206" i="14"/>
  <c r="H205" i="14" s="1"/>
  <c r="G206" i="14"/>
  <c r="F206" i="14"/>
  <c r="E206" i="14"/>
  <c r="K205" i="14"/>
  <c r="K204" i="14" s="1"/>
  <c r="K203" i="14" s="1"/>
  <c r="K202" i="14" s="1"/>
  <c r="K201" i="14" s="1"/>
  <c r="G205" i="14"/>
  <c r="G204" i="14" s="1"/>
  <c r="F205" i="14"/>
  <c r="F204" i="14" s="1"/>
  <c r="F203" i="14" s="1"/>
  <c r="E205" i="14"/>
  <c r="H204" i="14"/>
  <c r="E204" i="14"/>
  <c r="E198" i="14" s="1"/>
  <c r="I203" i="14"/>
  <c r="H203" i="14"/>
  <c r="G203" i="14"/>
  <c r="G202" i="14" s="1"/>
  <c r="G201" i="14" s="1"/>
  <c r="E203" i="14"/>
  <c r="E202" i="14" s="1"/>
  <c r="I202" i="14"/>
  <c r="I201" i="14" s="1"/>
  <c r="H202" i="14"/>
  <c r="F202" i="14"/>
  <c r="F201" i="14" s="1"/>
  <c r="H201" i="14"/>
  <c r="E201" i="14"/>
  <c r="K198" i="14"/>
  <c r="J198" i="14"/>
  <c r="I198" i="14"/>
  <c r="H198" i="14"/>
  <c r="K194" i="14"/>
  <c r="J194" i="14"/>
  <c r="I194" i="14"/>
  <c r="H194" i="14"/>
  <c r="H193" i="14" s="1"/>
  <c r="H185" i="14" s="1"/>
  <c r="H184" i="14" s="1"/>
  <c r="H183" i="14" s="1"/>
  <c r="G194" i="14"/>
  <c r="G193" i="14" s="1"/>
  <c r="F194" i="14"/>
  <c r="E194" i="14"/>
  <c r="K193" i="14"/>
  <c r="I193" i="14"/>
  <c r="F193" i="14"/>
  <c r="E193" i="14"/>
  <c r="K191" i="14"/>
  <c r="J191" i="14"/>
  <c r="I191" i="14"/>
  <c r="I186" i="14" s="1"/>
  <c r="I185" i="14" s="1"/>
  <c r="I184" i="14" s="1"/>
  <c r="I183" i="14" s="1"/>
  <c r="H191" i="14"/>
  <c r="G191" i="14"/>
  <c r="F191" i="14"/>
  <c r="E191" i="14"/>
  <c r="K189" i="14"/>
  <c r="J189" i="14"/>
  <c r="I189" i="14"/>
  <c r="H189" i="14"/>
  <c r="H186" i="14" s="1"/>
  <c r="G189" i="14"/>
  <c r="F189" i="14"/>
  <c r="E189" i="14"/>
  <c r="K187" i="14"/>
  <c r="K186" i="14" s="1"/>
  <c r="K185" i="14" s="1"/>
  <c r="K184" i="14" s="1"/>
  <c r="J187" i="14"/>
  <c r="I187" i="14"/>
  <c r="H187" i="14"/>
  <c r="G187" i="14"/>
  <c r="F187" i="14"/>
  <c r="E187" i="14"/>
  <c r="J186" i="14"/>
  <c r="K183" i="14"/>
  <c r="K181" i="14"/>
  <c r="J181" i="14"/>
  <c r="I181" i="14"/>
  <c r="H181" i="14"/>
  <c r="K177" i="14"/>
  <c r="J177" i="14"/>
  <c r="I177" i="14"/>
  <c r="I176" i="14" s="1"/>
  <c r="H177" i="14"/>
  <c r="G177" i="14"/>
  <c r="F177" i="14"/>
  <c r="E177" i="14"/>
  <c r="K176" i="14"/>
  <c r="J176" i="14"/>
  <c r="J168" i="14" s="1"/>
  <c r="J167" i="14" s="1"/>
  <c r="J166" i="14" s="1"/>
  <c r="H176" i="14"/>
  <c r="G176" i="14"/>
  <c r="F176" i="14"/>
  <c r="E176" i="14"/>
  <c r="K174" i="14"/>
  <c r="K169" i="14" s="1"/>
  <c r="J174" i="14"/>
  <c r="I174" i="14"/>
  <c r="H174" i="14"/>
  <c r="G174" i="14"/>
  <c r="F174" i="14"/>
  <c r="E174" i="14"/>
  <c r="E169" i="14" s="1"/>
  <c r="E168" i="14" s="1"/>
  <c r="E167" i="14" s="1"/>
  <c r="E166" i="14" s="1"/>
  <c r="K172" i="14"/>
  <c r="J172" i="14"/>
  <c r="I172" i="14"/>
  <c r="H172" i="14"/>
  <c r="G172" i="14"/>
  <c r="F172" i="14"/>
  <c r="E172" i="14"/>
  <c r="K170" i="14"/>
  <c r="J170" i="14"/>
  <c r="J169" i="14" s="1"/>
  <c r="I170" i="14"/>
  <c r="H170" i="14"/>
  <c r="G170" i="14"/>
  <c r="G169" i="14" s="1"/>
  <c r="G168" i="14" s="1"/>
  <c r="G167" i="14" s="1"/>
  <c r="G166" i="14" s="1"/>
  <c r="F170" i="14"/>
  <c r="E170" i="14"/>
  <c r="H169" i="14"/>
  <c r="H168" i="14" s="1"/>
  <c r="H167" i="14" s="1"/>
  <c r="H166" i="14" s="1"/>
  <c r="F169" i="14"/>
  <c r="F168" i="14" s="1"/>
  <c r="F167" i="14" s="1"/>
  <c r="F166" i="14" s="1"/>
  <c r="H163" i="14"/>
  <c r="E163" i="14"/>
  <c r="E158" i="14" s="1"/>
  <c r="K159" i="14"/>
  <c r="J159" i="14"/>
  <c r="I159" i="14"/>
  <c r="H159" i="14"/>
  <c r="H158" i="14" s="1"/>
  <c r="G159" i="14"/>
  <c r="F159" i="14"/>
  <c r="E159" i="14"/>
  <c r="K158" i="14"/>
  <c r="J158" i="14"/>
  <c r="I158" i="14"/>
  <c r="G158" i="14"/>
  <c r="F158" i="14"/>
  <c r="K156" i="14"/>
  <c r="J156" i="14"/>
  <c r="I156" i="14"/>
  <c r="H156" i="14"/>
  <c r="G156" i="14"/>
  <c r="G151" i="14" s="1"/>
  <c r="G150" i="14" s="1"/>
  <c r="G149" i="14" s="1"/>
  <c r="F156" i="14"/>
  <c r="E156" i="14"/>
  <c r="E151" i="14" s="1"/>
  <c r="K154" i="14"/>
  <c r="J154" i="14"/>
  <c r="I154" i="14"/>
  <c r="H154" i="14"/>
  <c r="G154" i="14"/>
  <c r="F154" i="14"/>
  <c r="E154" i="14"/>
  <c r="K152" i="14"/>
  <c r="J152" i="14"/>
  <c r="I152" i="14"/>
  <c r="I151" i="14" s="1"/>
  <c r="I150" i="14" s="1"/>
  <c r="H152" i="14"/>
  <c r="G152" i="14"/>
  <c r="F152" i="14"/>
  <c r="E152" i="14"/>
  <c r="K151" i="14"/>
  <c r="J151" i="14"/>
  <c r="J150" i="14" s="1"/>
  <c r="J149" i="14" s="1"/>
  <c r="J148" i="14" s="1"/>
  <c r="H151" i="14"/>
  <c r="H150" i="14" s="1"/>
  <c r="H149" i="14" s="1"/>
  <c r="H148" i="14" s="1"/>
  <c r="K150" i="14"/>
  <c r="K149" i="14" s="1"/>
  <c r="I149" i="14"/>
  <c r="I148" i="14" s="1"/>
  <c r="K148" i="14"/>
  <c r="G148" i="14"/>
  <c r="H144" i="14"/>
  <c r="G144" i="14"/>
  <c r="F144" i="14"/>
  <c r="E144" i="14"/>
  <c r="E143" i="14" s="1"/>
  <c r="H143" i="14"/>
  <c r="G143" i="14"/>
  <c r="F143" i="14"/>
  <c r="H141" i="14"/>
  <c r="G141" i="14"/>
  <c r="F141" i="14"/>
  <c r="E141" i="14"/>
  <c r="H139" i="14"/>
  <c r="G139" i="14"/>
  <c r="F139" i="14"/>
  <c r="E139" i="14"/>
  <c r="H137" i="14"/>
  <c r="H136" i="14" s="1"/>
  <c r="G137" i="14"/>
  <c r="G136" i="14" s="1"/>
  <c r="G135" i="14" s="1"/>
  <c r="G134" i="14" s="1"/>
  <c r="G133" i="14" s="1"/>
  <c r="F137" i="14"/>
  <c r="E137" i="14"/>
  <c r="F136" i="14"/>
  <c r="E136" i="14"/>
  <c r="E135" i="14" s="1"/>
  <c r="E134" i="14" s="1"/>
  <c r="E133" i="14" s="1"/>
  <c r="F135" i="14"/>
  <c r="K134" i="14"/>
  <c r="J134" i="14"/>
  <c r="J133" i="14" s="1"/>
  <c r="F134" i="14"/>
  <c r="K133" i="14"/>
  <c r="F133" i="14"/>
  <c r="K130" i="14"/>
  <c r="K129" i="14" s="1"/>
  <c r="J130" i="14"/>
  <c r="J129" i="14" s="1"/>
  <c r="G130" i="14"/>
  <c r="F130" i="14"/>
  <c r="F129" i="14" s="1"/>
  <c r="E130" i="14"/>
  <c r="E129" i="14" s="1"/>
  <c r="G129" i="14"/>
  <c r="K127" i="14"/>
  <c r="J127" i="14"/>
  <c r="G127" i="14"/>
  <c r="F127" i="14"/>
  <c r="E127" i="14"/>
  <c r="K125" i="14"/>
  <c r="J125" i="14"/>
  <c r="G125" i="14"/>
  <c r="F125" i="14"/>
  <c r="F122" i="14" s="1"/>
  <c r="F121" i="14" s="1"/>
  <c r="F120" i="14" s="1"/>
  <c r="F119" i="14" s="1"/>
  <c r="E125" i="14"/>
  <c r="K123" i="14"/>
  <c r="K122" i="14" s="1"/>
  <c r="K121" i="14" s="1"/>
  <c r="K120" i="14" s="1"/>
  <c r="K119" i="14" s="1"/>
  <c r="J123" i="14"/>
  <c r="G123" i="14"/>
  <c r="F123" i="14"/>
  <c r="E123" i="14"/>
  <c r="E122" i="14" s="1"/>
  <c r="E121" i="14" s="1"/>
  <c r="E120" i="14" s="1"/>
  <c r="E119" i="14" s="1"/>
  <c r="J122" i="14"/>
  <c r="J121" i="14" s="1"/>
  <c r="J120" i="14" s="1"/>
  <c r="J119" i="14" s="1"/>
  <c r="G118" i="14"/>
  <c r="K117" i="14"/>
  <c r="J117" i="14"/>
  <c r="I117" i="14"/>
  <c r="I116" i="14" s="1"/>
  <c r="I115" i="14" s="1"/>
  <c r="I114" i="14" s="1"/>
  <c r="H117" i="14"/>
  <c r="G117" i="14"/>
  <c r="G116" i="14" s="1"/>
  <c r="F117" i="14"/>
  <c r="E117" i="14"/>
  <c r="K116" i="14"/>
  <c r="K115" i="14" s="1"/>
  <c r="K114" i="14" s="1"/>
  <c r="K113" i="14" s="1"/>
  <c r="J116" i="14"/>
  <c r="J115" i="14" s="1"/>
  <c r="J114" i="14" s="1"/>
  <c r="J113" i="14" s="1"/>
  <c r="H116" i="14"/>
  <c r="H115" i="14" s="1"/>
  <c r="H114" i="14" s="1"/>
  <c r="H113" i="14" s="1"/>
  <c r="F116" i="14"/>
  <c r="F115" i="14" s="1"/>
  <c r="F114" i="14" s="1"/>
  <c r="F113" i="14" s="1"/>
  <c r="E116" i="14"/>
  <c r="E115" i="14" s="1"/>
  <c r="E114" i="14" s="1"/>
  <c r="E113" i="14" s="1"/>
  <c r="G115" i="14"/>
  <c r="G114" i="14"/>
  <c r="I113" i="14"/>
  <c r="G113" i="14"/>
  <c r="K111" i="14"/>
  <c r="J111" i="14"/>
  <c r="J110" i="14" s="1"/>
  <c r="G111" i="14"/>
  <c r="F111" i="14"/>
  <c r="E111" i="14"/>
  <c r="E110" i="14" s="1"/>
  <c r="E109" i="14" s="1"/>
  <c r="E108" i="14" s="1"/>
  <c r="E107" i="14" s="1"/>
  <c r="K110" i="14"/>
  <c r="K109" i="14" s="1"/>
  <c r="G110" i="14"/>
  <c r="G109" i="14" s="1"/>
  <c r="G108" i="14" s="1"/>
  <c r="G107" i="14" s="1"/>
  <c r="F110" i="14"/>
  <c r="F109" i="14" s="1"/>
  <c r="F108" i="14" s="1"/>
  <c r="F107" i="14" s="1"/>
  <c r="J109" i="14"/>
  <c r="J108" i="14" s="1"/>
  <c r="K108" i="14"/>
  <c r="K107" i="14" s="1"/>
  <c r="J107" i="14"/>
  <c r="K105" i="14"/>
  <c r="J105" i="14"/>
  <c r="J104" i="14" s="1"/>
  <c r="J103" i="14" s="1"/>
  <c r="J102" i="14" s="1"/>
  <c r="J101" i="14" s="1"/>
  <c r="I105" i="14"/>
  <c r="H105" i="14"/>
  <c r="G105" i="14"/>
  <c r="G104" i="14" s="1"/>
  <c r="F105" i="14"/>
  <c r="E105" i="14"/>
  <c r="K104" i="14"/>
  <c r="K103" i="14" s="1"/>
  <c r="K102" i="14" s="1"/>
  <c r="K101" i="14" s="1"/>
  <c r="I104" i="14"/>
  <c r="H104" i="14"/>
  <c r="H103" i="14" s="1"/>
  <c r="H102" i="14" s="1"/>
  <c r="H101" i="14" s="1"/>
  <c r="F104" i="14"/>
  <c r="E104" i="14"/>
  <c r="I103" i="14"/>
  <c r="I102" i="14" s="1"/>
  <c r="I101" i="14" s="1"/>
  <c r="G103" i="14"/>
  <c r="G102" i="14" s="1"/>
  <c r="G101" i="14" s="1"/>
  <c r="F103" i="14"/>
  <c r="E103" i="14"/>
  <c r="F102" i="14"/>
  <c r="E102" i="14"/>
  <c r="F101" i="14"/>
  <c r="E101" i="14"/>
  <c r="K99" i="14"/>
  <c r="J99" i="14"/>
  <c r="I99" i="14"/>
  <c r="G99" i="14"/>
  <c r="G98" i="14" s="1"/>
  <c r="G97" i="14" s="1"/>
  <c r="G96" i="14" s="1"/>
  <c r="G95" i="14" s="1"/>
  <c r="F99" i="14"/>
  <c r="E99" i="14"/>
  <c r="K98" i="14"/>
  <c r="J98" i="14"/>
  <c r="I98" i="14"/>
  <c r="I97" i="14" s="1"/>
  <c r="I95" i="14" s="1"/>
  <c r="F98" i="14"/>
  <c r="E98" i="14"/>
  <c r="K97" i="14"/>
  <c r="J97" i="14"/>
  <c r="F97" i="14"/>
  <c r="E97" i="14"/>
  <c r="E96" i="14" s="1"/>
  <c r="K96" i="14"/>
  <c r="J96" i="14"/>
  <c r="J95" i="14" s="1"/>
  <c r="F96" i="14"/>
  <c r="F95" i="14" s="1"/>
  <c r="K95" i="14"/>
  <c r="E95" i="14"/>
  <c r="K93" i="14"/>
  <c r="J93" i="14"/>
  <c r="I93" i="14"/>
  <c r="I92" i="14" s="1"/>
  <c r="H93" i="14"/>
  <c r="H92" i="14" s="1"/>
  <c r="E93" i="14"/>
  <c r="E92" i="14" s="1"/>
  <c r="K92" i="14"/>
  <c r="J92" i="14"/>
  <c r="G91" i="14"/>
  <c r="G90" i="14"/>
  <c r="G89" i="14" s="1"/>
  <c r="G86" i="14" s="1"/>
  <c r="G85" i="14" s="1"/>
  <c r="G84" i="14" s="1"/>
  <c r="G83" i="14" s="1"/>
  <c r="K89" i="14"/>
  <c r="J89" i="14"/>
  <c r="I89" i="14"/>
  <c r="I86" i="14" s="1"/>
  <c r="I85" i="14" s="1"/>
  <c r="I84" i="14" s="1"/>
  <c r="I83" i="14" s="1"/>
  <c r="H89" i="14"/>
  <c r="F89" i="14"/>
  <c r="E89" i="14"/>
  <c r="E86" i="14" s="1"/>
  <c r="E85" i="14" s="1"/>
  <c r="E84" i="14" s="1"/>
  <c r="E83" i="14" s="1"/>
  <c r="K87" i="14"/>
  <c r="J87" i="14"/>
  <c r="I87" i="14"/>
  <c r="H87" i="14"/>
  <c r="K86" i="14"/>
  <c r="K85" i="14" s="1"/>
  <c r="K84" i="14" s="1"/>
  <c r="K83" i="14" s="1"/>
  <c r="J86" i="14"/>
  <c r="J85" i="14" s="1"/>
  <c r="J84" i="14" s="1"/>
  <c r="F86" i="14"/>
  <c r="F85" i="14" s="1"/>
  <c r="F84" i="14" s="1"/>
  <c r="F83" i="14" s="1"/>
  <c r="J83" i="14"/>
  <c r="G82" i="14"/>
  <c r="G81" i="14" s="1"/>
  <c r="K81" i="14"/>
  <c r="J81" i="14"/>
  <c r="J70" i="14" s="1"/>
  <c r="J69" i="14" s="1"/>
  <c r="J68" i="14" s="1"/>
  <c r="J67" i="14" s="1"/>
  <c r="I81" i="14"/>
  <c r="I70" i="14" s="1"/>
  <c r="I69" i="14" s="1"/>
  <c r="I68" i="14" s="1"/>
  <c r="I67" i="14" s="1"/>
  <c r="H81" i="14"/>
  <c r="F81" i="14"/>
  <c r="E81" i="14"/>
  <c r="E70" i="14" s="1"/>
  <c r="E69" i="14" s="1"/>
  <c r="E68" i="14" s="1"/>
  <c r="E67" i="14" s="1"/>
  <c r="G80" i="14"/>
  <c r="K79" i="14"/>
  <c r="K70" i="14" s="1"/>
  <c r="K69" i="14" s="1"/>
  <c r="K68" i="14" s="1"/>
  <c r="K67" i="14" s="1"/>
  <c r="J79" i="14"/>
  <c r="I79" i="14"/>
  <c r="H79" i="14"/>
  <c r="G79" i="14"/>
  <c r="F79" i="14"/>
  <c r="E79" i="14"/>
  <c r="G78" i="14"/>
  <c r="G77" i="14"/>
  <c r="G76" i="14"/>
  <c r="G75" i="14" s="1"/>
  <c r="K75" i="14"/>
  <c r="J75" i="14"/>
  <c r="I75" i="14"/>
  <c r="H75" i="14"/>
  <c r="F75" i="14"/>
  <c r="E75" i="14"/>
  <c r="G74" i="14"/>
  <c r="G71" i="14" s="1"/>
  <c r="G70" i="14" s="1"/>
  <c r="G69" i="14" s="1"/>
  <c r="G68" i="14" s="1"/>
  <c r="G67" i="14" s="1"/>
  <c r="G73" i="14"/>
  <c r="G72" i="14"/>
  <c r="K71" i="14"/>
  <c r="J71" i="14"/>
  <c r="I71" i="14"/>
  <c r="H71" i="14"/>
  <c r="H70" i="14" s="1"/>
  <c r="H69" i="14" s="1"/>
  <c r="H68" i="14" s="1"/>
  <c r="H67" i="14" s="1"/>
  <c r="F71" i="14"/>
  <c r="E71" i="14"/>
  <c r="K65" i="14"/>
  <c r="J65" i="14"/>
  <c r="H65" i="14"/>
  <c r="H64" i="14" s="1"/>
  <c r="H63" i="14" s="1"/>
  <c r="H62" i="14" s="1"/>
  <c r="H60" i="14" s="1"/>
  <c r="G65" i="14"/>
  <c r="G64" i="14" s="1"/>
  <c r="G63" i="14" s="1"/>
  <c r="G62" i="14" s="1"/>
  <c r="G60" i="14" s="1"/>
  <c r="F65" i="14"/>
  <c r="E65" i="14"/>
  <c r="K64" i="14"/>
  <c r="J64" i="14"/>
  <c r="F64" i="14"/>
  <c r="E64" i="14"/>
  <c r="E63" i="14" s="1"/>
  <c r="E62" i="14" s="1"/>
  <c r="E60" i="14" s="1"/>
  <c r="K63" i="14"/>
  <c r="J63" i="14"/>
  <c r="F63" i="14"/>
  <c r="K62" i="14"/>
  <c r="J62" i="14"/>
  <c r="I62" i="14"/>
  <c r="F62" i="14"/>
  <c r="F60" i="14" s="1"/>
  <c r="K60" i="14"/>
  <c r="J60" i="14"/>
  <c r="I60" i="14"/>
  <c r="K57" i="14"/>
  <c r="J57" i="14"/>
  <c r="H57" i="14"/>
  <c r="H56" i="14" s="1"/>
  <c r="H55" i="14" s="1"/>
  <c r="H54" i="14" s="1"/>
  <c r="H53" i="14" s="1"/>
  <c r="G57" i="14"/>
  <c r="F57" i="14"/>
  <c r="E57" i="14"/>
  <c r="E56" i="14" s="1"/>
  <c r="E55" i="14" s="1"/>
  <c r="E54" i="14" s="1"/>
  <c r="E53" i="14" s="1"/>
  <c r="K56" i="14"/>
  <c r="J56" i="14"/>
  <c r="G56" i="14"/>
  <c r="F56" i="14"/>
  <c r="K55" i="14"/>
  <c r="J55" i="14"/>
  <c r="J54" i="14" s="1"/>
  <c r="J53" i="14" s="1"/>
  <c r="G55" i="14"/>
  <c r="F55" i="14"/>
  <c r="K54" i="14"/>
  <c r="G54" i="14"/>
  <c r="F54" i="14"/>
  <c r="K53" i="14"/>
  <c r="G53" i="14"/>
  <c r="F53" i="14"/>
  <c r="G52" i="14"/>
  <c r="G51" i="14"/>
  <c r="G50" i="14" s="1"/>
  <c r="K50" i="14"/>
  <c r="J50" i="14"/>
  <c r="I50" i="14"/>
  <c r="H50" i="14"/>
  <c r="H47" i="14" s="1"/>
  <c r="H46" i="14" s="1"/>
  <c r="H45" i="14" s="1"/>
  <c r="H44" i="14" s="1"/>
  <c r="F50" i="14"/>
  <c r="F47" i="14" s="1"/>
  <c r="E50" i="14"/>
  <c r="E47" i="14" s="1"/>
  <c r="E46" i="14" s="1"/>
  <c r="E45" i="14" s="1"/>
  <c r="E44" i="14" s="1"/>
  <c r="G49" i="14"/>
  <c r="K48" i="14"/>
  <c r="J48" i="14"/>
  <c r="J47" i="14" s="1"/>
  <c r="J46" i="14" s="1"/>
  <c r="J45" i="14" s="1"/>
  <c r="J44" i="14" s="1"/>
  <c r="I48" i="14"/>
  <c r="H48" i="14"/>
  <c r="G48" i="14"/>
  <c r="F48" i="14"/>
  <c r="E48" i="14"/>
  <c r="K47" i="14"/>
  <c r="K46" i="14" s="1"/>
  <c r="K45" i="14" s="1"/>
  <c r="K44" i="14" s="1"/>
  <c r="I47" i="14"/>
  <c r="I46" i="14" s="1"/>
  <c r="I45" i="14" s="1"/>
  <c r="I44" i="14" s="1"/>
  <c r="F46" i="14"/>
  <c r="F45" i="14" s="1"/>
  <c r="F44" i="14" s="1"/>
  <c r="G43" i="14"/>
  <c r="K42" i="14"/>
  <c r="J42" i="14"/>
  <c r="I42" i="14"/>
  <c r="H42" i="14"/>
  <c r="H41" i="14" s="1"/>
  <c r="H40" i="14" s="1"/>
  <c r="H39" i="14" s="1"/>
  <c r="G42" i="14"/>
  <c r="G41" i="14" s="1"/>
  <c r="G40" i="14" s="1"/>
  <c r="F42" i="14"/>
  <c r="E42" i="14"/>
  <c r="K41" i="14"/>
  <c r="J41" i="14"/>
  <c r="J40" i="14" s="1"/>
  <c r="J39" i="14" s="1"/>
  <c r="I41" i="14"/>
  <c r="I40" i="14" s="1"/>
  <c r="I39" i="14" s="1"/>
  <c r="F41" i="14"/>
  <c r="E41" i="14"/>
  <c r="E40" i="14" s="1"/>
  <c r="E39" i="14" s="1"/>
  <c r="E10" i="14" s="1"/>
  <c r="E9" i="14" s="1"/>
  <c r="E8" i="14" s="1"/>
  <c r="K40" i="14"/>
  <c r="F40" i="14"/>
  <c r="K39" i="14"/>
  <c r="G39" i="14"/>
  <c r="F39" i="14"/>
  <c r="G38" i="14"/>
  <c r="G37" i="14" s="1"/>
  <c r="G36" i="14" s="1"/>
  <c r="K37" i="14"/>
  <c r="J37" i="14"/>
  <c r="I37" i="14"/>
  <c r="H37" i="14"/>
  <c r="H36" i="14" s="1"/>
  <c r="F37" i="14"/>
  <c r="F36" i="14" s="1"/>
  <c r="E37" i="14"/>
  <c r="K36" i="14"/>
  <c r="J36" i="14"/>
  <c r="I36" i="14"/>
  <c r="E36" i="14"/>
  <c r="G35" i="14"/>
  <c r="G34" i="14"/>
  <c r="K33" i="14"/>
  <c r="K30" i="14" s="1"/>
  <c r="J33" i="14"/>
  <c r="G33" i="14"/>
  <c r="G32" i="14"/>
  <c r="G31" i="14"/>
  <c r="J30" i="14"/>
  <c r="I30" i="14"/>
  <c r="H30" i="14"/>
  <c r="F30" i="14"/>
  <c r="E30" i="14"/>
  <c r="G29" i="14"/>
  <c r="G28" i="14"/>
  <c r="J27" i="14"/>
  <c r="K27" i="14" s="1"/>
  <c r="G27" i="14"/>
  <c r="G26" i="14"/>
  <c r="G25" i="14"/>
  <c r="G24" i="14"/>
  <c r="G23" i="14"/>
  <c r="G22" i="14"/>
  <c r="K21" i="14"/>
  <c r="J21" i="14"/>
  <c r="I21" i="14"/>
  <c r="H21" i="14"/>
  <c r="F21" i="14"/>
  <c r="E21" i="14"/>
  <c r="G20" i="14"/>
  <c r="K19" i="14"/>
  <c r="K16" i="14" s="1"/>
  <c r="J19" i="14"/>
  <c r="G19" i="14"/>
  <c r="G18" i="14"/>
  <c r="G17" i="14"/>
  <c r="J16" i="14"/>
  <c r="I16" i="14"/>
  <c r="H16" i="14"/>
  <c r="F16" i="14"/>
  <c r="F11" i="14" s="1"/>
  <c r="F10" i="14" s="1"/>
  <c r="F9" i="14" s="1"/>
  <c r="F8" i="14" s="1"/>
  <c r="F7" i="14" s="1"/>
  <c r="E16" i="14"/>
  <c r="G15" i="14"/>
  <c r="G14" i="14"/>
  <c r="G13" i="14"/>
  <c r="K12" i="14"/>
  <c r="J12" i="14"/>
  <c r="J11" i="14" s="1"/>
  <c r="J10" i="14" s="1"/>
  <c r="J9" i="14" s="1"/>
  <c r="J8" i="14" s="1"/>
  <c r="I12" i="14"/>
  <c r="H12" i="14"/>
  <c r="G12" i="14"/>
  <c r="F12" i="14"/>
  <c r="E12" i="14"/>
  <c r="I11" i="14"/>
  <c r="H11" i="14"/>
  <c r="E11" i="14"/>
  <c r="I8" i="13"/>
  <c r="I10" i="14" l="1"/>
  <c r="I9" i="14" s="1"/>
  <c r="I8" i="14" s="1"/>
  <c r="I7" i="14" s="1"/>
  <c r="J7" i="14"/>
  <c r="J418" i="14"/>
  <c r="G59" i="14"/>
  <c r="H261" i="14"/>
  <c r="K11" i="14"/>
  <c r="K10" i="14" s="1"/>
  <c r="K9" i="14" s="1"/>
  <c r="K8" i="14" s="1"/>
  <c r="K7" i="14" s="1"/>
  <c r="E7" i="14"/>
  <c r="K59" i="14"/>
  <c r="J380" i="14"/>
  <c r="J381" i="14"/>
  <c r="E186" i="14"/>
  <c r="E185" i="14" s="1"/>
  <c r="E184" i="14" s="1"/>
  <c r="E183" i="14" s="1"/>
  <c r="E181" i="14"/>
  <c r="I643" i="14"/>
  <c r="I310" i="14"/>
  <c r="I309" i="14" s="1"/>
  <c r="I308" i="14" s="1"/>
  <c r="I261" i="14" s="1"/>
  <c r="I260" i="14" s="1"/>
  <c r="G351" i="14"/>
  <c r="G341" i="14" s="1"/>
  <c r="G337" i="14" s="1"/>
  <c r="G336" i="14" s="1"/>
  <c r="F380" i="14"/>
  <c r="F387" i="14"/>
  <c r="F386" i="14" s="1"/>
  <c r="G30" i="14"/>
  <c r="F70" i="14"/>
  <c r="F69" i="14" s="1"/>
  <c r="F68" i="14" s="1"/>
  <c r="F67" i="14" s="1"/>
  <c r="H135" i="14"/>
  <c r="H134" i="14" s="1"/>
  <c r="H133" i="14" s="1"/>
  <c r="J193" i="14"/>
  <c r="J185" i="14" s="1"/>
  <c r="J184" i="14" s="1"/>
  <c r="J183" i="14" s="1"/>
  <c r="F222" i="14"/>
  <c r="G298" i="14"/>
  <c r="H381" i="14"/>
  <c r="H380" i="14"/>
  <c r="E418" i="14"/>
  <c r="G421" i="14"/>
  <c r="G420" i="14" s="1"/>
  <c r="G419" i="14" s="1"/>
  <c r="G418" i="14" s="1"/>
  <c r="J222" i="14"/>
  <c r="K168" i="14"/>
  <c r="K167" i="14" s="1"/>
  <c r="K166" i="14" s="1"/>
  <c r="K388" i="14"/>
  <c r="K387" i="14" s="1"/>
  <c r="K386" i="14" s="1"/>
  <c r="K385" i="14" s="1"/>
  <c r="H10" i="14"/>
  <c r="H9" i="14" s="1"/>
  <c r="H8" i="14" s="1"/>
  <c r="H7" i="14" s="1"/>
  <c r="G47" i="14"/>
  <c r="G46" i="14" s="1"/>
  <c r="G45" i="14" s="1"/>
  <c r="G44" i="14" s="1"/>
  <c r="G222" i="14"/>
  <c r="G707" i="14"/>
  <c r="F59" i="14"/>
  <c r="G16" i="14"/>
  <c r="G21" i="14"/>
  <c r="G11" i="14" s="1"/>
  <c r="G10" i="14" s="1"/>
  <c r="G9" i="14" s="1"/>
  <c r="G8" i="14" s="1"/>
  <c r="G7" i="14" s="1"/>
  <c r="H86" i="14"/>
  <c r="H85" i="14" s="1"/>
  <c r="H84" i="14" s="1"/>
  <c r="H83" i="14" s="1"/>
  <c r="H59" i="14" s="1"/>
  <c r="E385" i="14"/>
  <c r="F397" i="14"/>
  <c r="F396" i="14" s="1"/>
  <c r="K461" i="14"/>
  <c r="G286" i="14"/>
  <c r="G285" i="14" s="1"/>
  <c r="G284" i="14" s="1"/>
  <c r="G388" i="14"/>
  <c r="H397" i="14"/>
  <c r="H396" i="14" s="1"/>
  <c r="H385" i="14" s="1"/>
  <c r="G500" i="14"/>
  <c r="J500" i="14"/>
  <c r="F515" i="14"/>
  <c r="F499" i="14" s="1"/>
  <c r="G122" i="14"/>
  <c r="G121" i="14" s="1"/>
  <c r="G120" i="14" s="1"/>
  <c r="G119" i="14" s="1"/>
  <c r="I222" i="14"/>
  <c r="I59" i="14" s="1"/>
  <c r="J263" i="14"/>
  <c r="J262" i="14" s="1"/>
  <c r="J285" i="14"/>
  <c r="J284" i="14" s="1"/>
  <c r="K381" i="14"/>
  <c r="K398" i="14"/>
  <c r="K397" i="14" s="1"/>
  <c r="K396" i="14" s="1"/>
  <c r="I499" i="14"/>
  <c r="G624" i="14"/>
  <c r="F461" i="14"/>
  <c r="G473" i="14"/>
  <c r="G472" i="14" s="1"/>
  <c r="G471" i="14" s="1"/>
  <c r="G461" i="14" s="1"/>
  <c r="G605" i="14"/>
  <c r="G604" i="14" s="1"/>
  <c r="G569" i="14" s="1"/>
  <c r="E150" i="14"/>
  <c r="E149" i="14" s="1"/>
  <c r="E148" i="14" s="1"/>
  <c r="E59" i="14" s="1"/>
  <c r="I169" i="14"/>
  <c r="I168" i="14" s="1"/>
  <c r="I167" i="14" s="1"/>
  <c r="I166" i="14" s="1"/>
  <c r="G186" i="14"/>
  <c r="G185" i="14" s="1"/>
  <c r="G184" i="14" s="1"/>
  <c r="G183" i="14" s="1"/>
  <c r="E264" i="14"/>
  <c r="E263" i="14" s="1"/>
  <c r="E262" i="14" s="1"/>
  <c r="K264" i="14"/>
  <c r="K263" i="14" s="1"/>
  <c r="K262" i="14" s="1"/>
  <c r="K261" i="14" s="1"/>
  <c r="H516" i="14"/>
  <c r="H515" i="14" s="1"/>
  <c r="H499" i="14" s="1"/>
  <c r="F624" i="14"/>
  <c r="F151" i="14"/>
  <c r="F150" i="14" s="1"/>
  <c r="F149" i="14" s="1"/>
  <c r="F148" i="14" s="1"/>
  <c r="F186" i="14"/>
  <c r="F185" i="14" s="1"/>
  <c r="F184" i="14" s="1"/>
  <c r="F183" i="14" s="1"/>
  <c r="G310" i="14"/>
  <c r="G309" i="14" s="1"/>
  <c r="G308" i="14" s="1"/>
  <c r="J398" i="14"/>
  <c r="J397" i="14" s="1"/>
  <c r="J396" i="14" s="1"/>
  <c r="J385" i="14" s="1"/>
  <c r="I421" i="14"/>
  <c r="I420" i="14" s="1"/>
  <c r="I419" i="14" s="1"/>
  <c r="I418" i="14" s="1"/>
  <c r="E516" i="14"/>
  <c r="E515" i="14" s="1"/>
  <c r="G524" i="14"/>
  <c r="G516" i="14" s="1"/>
  <c r="G515" i="14" s="1"/>
  <c r="E614" i="14"/>
  <c r="F643" i="14"/>
  <c r="J707" i="14"/>
  <c r="F264" i="14"/>
  <c r="F263" i="14" s="1"/>
  <c r="F262" i="14" s="1"/>
  <c r="E327" i="14"/>
  <c r="E326" i="14" s="1"/>
  <c r="E325" i="14" s="1"/>
  <c r="E337" i="14"/>
  <c r="E336" i="14" s="1"/>
  <c r="E450" i="14"/>
  <c r="E449" i="14" s="1"/>
  <c r="E448" i="14" s="1"/>
  <c r="E447" i="14" s="1"/>
  <c r="J473" i="14"/>
  <c r="J472" i="14" s="1"/>
  <c r="J471" i="14" s="1"/>
  <c r="J461" i="14" s="1"/>
  <c r="E502" i="14"/>
  <c r="E501" i="14" s="1"/>
  <c r="E500" i="14" s="1"/>
  <c r="K516" i="14"/>
  <c r="K515" i="14" s="1"/>
  <c r="K499" i="14" s="1"/>
  <c r="I516" i="14"/>
  <c r="I515" i="14" s="1"/>
  <c r="J524" i="14"/>
  <c r="J516" i="14" s="1"/>
  <c r="J515" i="14" s="1"/>
  <c r="K571" i="14"/>
  <c r="K570" i="14" s="1"/>
  <c r="F341" i="14"/>
  <c r="F337" i="14" s="1"/>
  <c r="F336" i="14" s="1"/>
  <c r="I398" i="14"/>
  <c r="I397" i="14" s="1"/>
  <c r="I396" i="14" s="1"/>
  <c r="I385" i="14" s="1"/>
  <c r="K524" i="14"/>
  <c r="E572" i="14"/>
  <c r="E571" i="14" s="1"/>
  <c r="E570" i="14" s="1"/>
  <c r="E605" i="14"/>
  <c r="E604" i="14" s="1"/>
  <c r="G667" i="14"/>
  <c r="E545" i="14"/>
  <c r="E544" i="14" s="1"/>
  <c r="E543" i="14" s="1"/>
  <c r="K545" i="14"/>
  <c r="K544" i="14" s="1"/>
  <c r="K543" i="14" s="1"/>
  <c r="J572" i="14"/>
  <c r="J571" i="14" s="1"/>
  <c r="J570" i="14" s="1"/>
  <c r="J569" i="14" s="1"/>
  <c r="F606" i="14"/>
  <c r="F605" i="14" s="1"/>
  <c r="F604" i="14" s="1"/>
  <c r="F569" i="14" s="1"/>
  <c r="K605" i="14"/>
  <c r="K604" i="14" s="1"/>
  <c r="J656" i="14"/>
  <c r="J655" i="14" s="1"/>
  <c r="J643" i="14" s="1"/>
  <c r="G666" i="14"/>
  <c r="G665" i="14" s="1"/>
  <c r="G664" i="14" s="1"/>
  <c r="G643" i="14" s="1"/>
  <c r="J701" i="14"/>
  <c r="J700" i="14" s="1"/>
  <c r="J699" i="14" s="1"/>
  <c r="F715" i="14"/>
  <c r="F714" i="14" s="1"/>
  <c r="F713" i="14" s="1"/>
  <c r="F707" i="14" s="1"/>
  <c r="F723" i="14"/>
  <c r="F722" i="14" s="1"/>
  <c r="F721" i="14" s="1"/>
  <c r="F720" i="14" s="1"/>
  <c r="G722" i="14"/>
  <c r="G721" i="14" s="1"/>
  <c r="G720" i="14" s="1"/>
  <c r="H8" i="13"/>
  <c r="J59" i="14" l="1"/>
  <c r="E499" i="14"/>
  <c r="G499" i="14"/>
  <c r="E6" i="14"/>
  <c r="F261" i="14"/>
  <c r="J261" i="14"/>
  <c r="E261" i="14"/>
  <c r="E260" i="14" s="1"/>
  <c r="K569" i="14"/>
  <c r="K260" i="14" s="1"/>
  <c r="K6" i="14" s="1"/>
  <c r="G380" i="14"/>
  <c r="G387" i="14"/>
  <c r="G386" i="14" s="1"/>
  <c r="G385" i="14" s="1"/>
  <c r="E569" i="14"/>
  <c r="G261" i="14"/>
  <c r="F385" i="14"/>
  <c r="J499" i="14"/>
  <c r="K380" i="14"/>
  <c r="H260" i="14"/>
  <c r="H6" i="14" s="1"/>
  <c r="I6" i="14"/>
  <c r="B60" i="12"/>
  <c r="B48" i="12"/>
  <c r="B38" i="12"/>
  <c r="B28" i="12"/>
  <c r="E60" i="2"/>
  <c r="E62" i="2"/>
  <c r="E123" i="2"/>
  <c r="E124" i="2"/>
  <c r="E11" i="2"/>
  <c r="E15" i="2"/>
  <c r="F22" i="13"/>
  <c r="G26" i="11"/>
  <c r="G24" i="11"/>
  <c r="G22" i="11"/>
  <c r="G20" i="11"/>
  <c r="G11" i="11"/>
  <c r="G12" i="11"/>
  <c r="G18" i="11"/>
  <c r="G116" i="2"/>
  <c r="G115" i="2" s="1"/>
  <c r="G161" i="2"/>
  <c r="G160" i="2" s="1"/>
  <c r="G150" i="2"/>
  <c r="G143" i="2"/>
  <c r="G141" i="2"/>
  <c r="G136" i="2"/>
  <c r="G134" i="2"/>
  <c r="G127" i="2"/>
  <c r="G126" i="2" s="1"/>
  <c r="G123" i="2"/>
  <c r="H123" i="2"/>
  <c r="G124" i="2"/>
  <c r="H124" i="2"/>
  <c r="I124" i="2"/>
  <c r="I123" i="2" s="1"/>
  <c r="G98" i="2"/>
  <c r="G88" i="2"/>
  <c r="G260" i="14" l="1"/>
  <c r="G6" i="14" s="1"/>
  <c r="J260" i="14"/>
  <c r="J6" i="14" s="1"/>
  <c r="F260" i="14"/>
  <c r="F6" i="14" s="1"/>
  <c r="G17" i="11"/>
  <c r="G10" i="11" s="1"/>
  <c r="G140" i="2"/>
  <c r="G139" i="2" s="1"/>
  <c r="G133" i="2"/>
  <c r="G81" i="2"/>
  <c r="G76" i="2"/>
  <c r="G68" i="2"/>
  <c r="G66" i="2"/>
  <c r="I62" i="2"/>
  <c r="H62" i="2"/>
  <c r="G62" i="2"/>
  <c r="D78" i="12"/>
  <c r="G75" i="2" l="1"/>
  <c r="G61" i="2"/>
  <c r="G60" i="2" l="1"/>
  <c r="G164" i="2" s="1"/>
  <c r="G41" i="2"/>
  <c r="G40" i="2" s="1"/>
  <c r="G42" i="2"/>
  <c r="G36" i="2"/>
  <c r="G35" i="2" s="1"/>
  <c r="G30" i="2"/>
  <c r="G27" i="2"/>
  <c r="G22" i="2"/>
  <c r="G21" i="2" s="1"/>
  <c r="H15" i="2"/>
  <c r="I15" i="2"/>
  <c r="G15" i="2"/>
  <c r="G12" i="2"/>
  <c r="E78" i="12"/>
  <c r="D80" i="12"/>
  <c r="G37" i="12"/>
  <c r="J8" i="13"/>
  <c r="H11" i="13"/>
  <c r="H14" i="13" s="1"/>
  <c r="C79" i="12"/>
  <c r="B78" i="12"/>
  <c r="B24" i="12"/>
  <c r="C78" i="12"/>
  <c r="D79" i="12"/>
  <c r="E79" i="12"/>
  <c r="F79" i="12"/>
  <c r="F78" i="12"/>
  <c r="C57" i="12"/>
  <c r="B57" i="12"/>
  <c r="E134" i="2"/>
  <c r="E133" i="2" s="1"/>
  <c r="G26" i="2" l="1"/>
  <c r="G11" i="2"/>
  <c r="G10" i="2" l="1"/>
  <c r="G50" i="2" s="1"/>
  <c r="F123" i="2"/>
  <c r="F124" i="2"/>
  <c r="F62" i="2"/>
  <c r="F15" i="2"/>
  <c r="F37" i="13" l="1"/>
  <c r="I34" i="13" s="1"/>
  <c r="I37" i="13" s="1"/>
  <c r="J34" i="13" s="1"/>
  <c r="J37" i="13" s="1"/>
  <c r="J21" i="13"/>
  <c r="I21" i="13"/>
  <c r="G21" i="13"/>
  <c r="F21" i="13"/>
  <c r="J11" i="13"/>
  <c r="I11" i="13"/>
  <c r="G11" i="13"/>
  <c r="F11" i="13"/>
  <c r="G8" i="13"/>
  <c r="G14" i="13" s="1"/>
  <c r="F8" i="13"/>
  <c r="C48" i="12"/>
  <c r="H20" i="11"/>
  <c r="I20" i="11"/>
  <c r="F14" i="13" l="1"/>
  <c r="J14" i="13"/>
  <c r="J22" i="13" s="1"/>
  <c r="J28" i="13" s="1"/>
  <c r="I22" i="13"/>
  <c r="I28" i="13" s="1"/>
  <c r="H26" i="12"/>
  <c r="H27" i="12"/>
  <c r="G26" i="12"/>
  <c r="C28" i="12"/>
  <c r="E28" i="12"/>
  <c r="F28" i="12"/>
  <c r="C24" i="12"/>
  <c r="E24" i="12"/>
  <c r="F24" i="12"/>
  <c r="C53" i="12"/>
  <c r="F53" i="12"/>
  <c r="E48" i="12"/>
  <c r="F48" i="12"/>
  <c r="C43" i="12"/>
  <c r="E43" i="12"/>
  <c r="F43" i="12"/>
  <c r="E80" i="12"/>
  <c r="F80" i="12"/>
  <c r="H37" i="12"/>
  <c r="H36" i="12"/>
  <c r="G36" i="12"/>
  <c r="C38" i="12"/>
  <c r="E38" i="12"/>
  <c r="F38" i="12"/>
  <c r="C34" i="12"/>
  <c r="E34" i="12"/>
  <c r="F34" i="12"/>
  <c r="G33" i="12"/>
  <c r="H143" i="2"/>
  <c r="I143" i="2"/>
  <c r="I161" i="2"/>
  <c r="I160" i="2" s="1"/>
  <c r="H134" i="2"/>
  <c r="I134" i="2"/>
  <c r="F134" i="2"/>
  <c r="I23" i="2"/>
  <c r="I14" i="2"/>
  <c r="J29" i="13" l="1"/>
  <c r="I29" i="13"/>
  <c r="H80" i="12"/>
  <c r="G28" i="12"/>
  <c r="E77" i="12"/>
  <c r="B77" i="12"/>
  <c r="H76" i="12"/>
  <c r="H75" i="12"/>
  <c r="E73" i="12"/>
  <c r="B73" i="12"/>
  <c r="H72" i="12"/>
  <c r="H71" i="12"/>
  <c r="E68" i="12"/>
  <c r="B68" i="12"/>
  <c r="E64" i="12"/>
  <c r="B64" i="12"/>
  <c r="G63" i="12"/>
  <c r="G62" i="12"/>
  <c r="E57" i="12"/>
  <c r="G55" i="12"/>
  <c r="G80" i="12" s="1"/>
  <c r="B53" i="12"/>
  <c r="H52" i="12"/>
  <c r="G52" i="12"/>
  <c r="H51" i="12"/>
  <c r="G51" i="12"/>
  <c r="G46" i="12"/>
  <c r="B43" i="12"/>
  <c r="H42" i="12"/>
  <c r="G42" i="12"/>
  <c r="H41" i="12"/>
  <c r="G41" i="12"/>
  <c r="G38" i="12"/>
  <c r="B34" i="12"/>
  <c r="G34" i="12" s="1"/>
  <c r="H33" i="12"/>
  <c r="H32" i="12"/>
  <c r="G32" i="12"/>
  <c r="G24" i="12"/>
  <c r="H23" i="12"/>
  <c r="G23" i="12"/>
  <c r="H22" i="12"/>
  <c r="G22" i="12"/>
  <c r="E15" i="12"/>
  <c r="E11" i="12"/>
  <c r="B11" i="12"/>
  <c r="H10" i="12"/>
  <c r="G10" i="12"/>
  <c r="H9" i="12"/>
  <c r="G9" i="12"/>
  <c r="H78" i="12" l="1"/>
  <c r="G79" i="12"/>
  <c r="H79" i="12"/>
  <c r="G78" i="12"/>
  <c r="G57" i="12"/>
  <c r="G53" i="12"/>
  <c r="C18" i="11" l="1"/>
  <c r="C22" i="11"/>
  <c r="C15" i="11"/>
  <c r="C20" i="11"/>
  <c r="I26" i="11"/>
  <c r="I24" i="11"/>
  <c r="I22" i="11"/>
  <c r="I18" i="11"/>
  <c r="I12" i="11"/>
  <c r="I11" i="11" s="1"/>
  <c r="I150" i="2"/>
  <c r="I141" i="2"/>
  <c r="I136" i="2"/>
  <c r="I133" i="2" s="1"/>
  <c r="I127" i="2"/>
  <c r="I126" i="2" s="1"/>
  <c r="I116" i="2"/>
  <c r="I115" i="2" s="1"/>
  <c r="I98" i="2"/>
  <c r="I88" i="2"/>
  <c r="I81" i="2"/>
  <c r="I76" i="2"/>
  <c r="I68" i="2"/>
  <c r="I66" i="2"/>
  <c r="I42" i="2"/>
  <c r="I41" i="2" s="1"/>
  <c r="I40" i="2" s="1"/>
  <c r="I36" i="2"/>
  <c r="I35" i="2" s="1"/>
  <c r="I39" i="2" s="1"/>
  <c r="I30" i="2"/>
  <c r="I27" i="2"/>
  <c r="I22" i="2"/>
  <c r="I21" i="2" s="1"/>
  <c r="I18" i="2"/>
  <c r="I17" i="2" s="1"/>
  <c r="I12" i="2"/>
  <c r="I11" i="2" s="1"/>
  <c r="E12" i="2"/>
  <c r="E20" i="2"/>
  <c r="E18" i="2"/>
  <c r="E17" i="2" s="1"/>
  <c r="E22" i="2"/>
  <c r="E21" i="2" s="1"/>
  <c r="E24" i="2"/>
  <c r="E25" i="2"/>
  <c r="E27" i="2"/>
  <c r="E34" i="2"/>
  <c r="E30" i="2"/>
  <c r="E33" i="2"/>
  <c r="E36" i="2"/>
  <c r="E35" i="2" s="1"/>
  <c r="E39" i="2" s="1"/>
  <c r="E42" i="2"/>
  <c r="E41" i="2" s="1"/>
  <c r="E40" i="2" s="1"/>
  <c r="E45" i="2"/>
  <c r="E46" i="2"/>
  <c r="E48" i="2"/>
  <c r="E49" i="2"/>
  <c r="E66" i="2"/>
  <c r="E68" i="2"/>
  <c r="E70" i="2"/>
  <c r="E71" i="2"/>
  <c r="E72" i="2"/>
  <c r="E73" i="2"/>
  <c r="E74" i="2"/>
  <c r="E76" i="2"/>
  <c r="E81" i="2"/>
  <c r="E88" i="2"/>
  <c r="E98" i="2"/>
  <c r="E106" i="2"/>
  <c r="E107" i="2"/>
  <c r="E108" i="2"/>
  <c r="E109" i="2"/>
  <c r="E110" i="2"/>
  <c r="E111" i="2"/>
  <c r="E112" i="2"/>
  <c r="E113" i="2"/>
  <c r="E114" i="2"/>
  <c r="E116" i="2"/>
  <c r="E115" i="2" s="1"/>
  <c r="E119" i="2"/>
  <c r="E121" i="2"/>
  <c r="E122" i="2"/>
  <c r="E127" i="2"/>
  <c r="E126" i="2" s="1"/>
  <c r="E131" i="2"/>
  <c r="E132" i="2"/>
  <c r="E136" i="2"/>
  <c r="E138" i="2"/>
  <c r="E141" i="2"/>
  <c r="E143" i="2"/>
  <c r="E150" i="2"/>
  <c r="E152" i="2"/>
  <c r="E153" i="2"/>
  <c r="E154" i="2"/>
  <c r="E157" i="2"/>
  <c r="E158" i="2"/>
  <c r="E159" i="2"/>
  <c r="E161" i="2"/>
  <c r="E160" i="2" s="1"/>
  <c r="E163" i="2"/>
  <c r="I140" i="2" l="1"/>
  <c r="I139" i="2" s="1"/>
  <c r="E75" i="2"/>
  <c r="I17" i="11"/>
  <c r="I10" i="11" s="1"/>
  <c r="I75" i="2"/>
  <c r="I61" i="2"/>
  <c r="I26" i="2"/>
  <c r="E140" i="2"/>
  <c r="E139" i="2" s="1"/>
  <c r="E61" i="2"/>
  <c r="E26" i="2"/>
  <c r="F20" i="11"/>
  <c r="E27" i="11"/>
  <c r="E23" i="11"/>
  <c r="E21" i="11"/>
  <c r="D20" i="11"/>
  <c r="E20" i="11" s="1"/>
  <c r="E19" i="11"/>
  <c r="I60" i="2" l="1"/>
  <c r="I164" i="2" s="1"/>
  <c r="I10" i="2"/>
  <c r="I50" i="2" s="1"/>
  <c r="E164" i="2"/>
  <c r="E10" i="2"/>
  <c r="E50" i="2" s="1"/>
  <c r="B22" i="11"/>
  <c r="B20" i="11"/>
  <c r="B15" i="11"/>
  <c r="B14" i="11" s="1"/>
  <c r="H24" i="11" l="1"/>
  <c r="F24" i="11"/>
  <c r="E25" i="11"/>
  <c r="E24" i="11" s="1"/>
  <c r="E13" i="11"/>
  <c r="E12" i="11" s="1"/>
  <c r="E11" i="11" s="1"/>
  <c r="C12" i="11"/>
  <c r="C11" i="11" s="1"/>
  <c r="F98" i="2"/>
  <c r="B12" i="11"/>
  <c r="B11" i="11" s="1"/>
  <c r="D12" i="11"/>
  <c r="D11" i="11" s="1"/>
  <c r="B18" i="11"/>
  <c r="D18" i="11"/>
  <c r="E18" i="11"/>
  <c r="F18" i="11"/>
  <c r="H18" i="11"/>
  <c r="D22" i="11"/>
  <c r="E22" i="11"/>
  <c r="F22" i="11"/>
  <c r="H22" i="11"/>
  <c r="B24" i="11"/>
  <c r="D24" i="11"/>
  <c r="C24" i="11"/>
  <c r="B26" i="11"/>
  <c r="D26" i="11"/>
  <c r="E26" i="11"/>
  <c r="F26" i="11"/>
  <c r="H26" i="11"/>
  <c r="C26" i="11"/>
  <c r="H17" i="11" l="1"/>
  <c r="D17" i="11"/>
  <c r="D10" i="11" s="1"/>
  <c r="E17" i="11"/>
  <c r="F17" i="11"/>
  <c r="B17" i="11"/>
  <c r="B10" i="11" s="1"/>
  <c r="C17" i="11"/>
  <c r="C10" i="11" s="1"/>
  <c r="E10" i="11"/>
  <c r="F12" i="11" l="1"/>
  <c r="F11" i="11" s="1"/>
  <c r="F10" i="11" s="1"/>
  <c r="H12" i="11"/>
  <c r="H11" i="11" s="1"/>
  <c r="H10" i="11" s="1"/>
  <c r="H161" i="2" l="1"/>
  <c r="H160" i="2" s="1"/>
  <c r="F161" i="2"/>
  <c r="F160" i="2" s="1"/>
  <c r="H150" i="2"/>
  <c r="F150" i="2"/>
  <c r="F143" i="2"/>
  <c r="H141" i="2"/>
  <c r="F141" i="2"/>
  <c r="H136" i="2"/>
  <c r="H133" i="2" s="1"/>
  <c r="F136" i="2"/>
  <c r="F133" i="2" s="1"/>
  <c r="H127" i="2"/>
  <c r="H163" i="2" s="1"/>
  <c r="F127" i="2"/>
  <c r="F163" i="2" s="1"/>
  <c r="H116" i="2"/>
  <c r="H115" i="2" s="1"/>
  <c r="F116" i="2"/>
  <c r="F115" i="2" s="1"/>
  <c r="H98" i="2"/>
  <c r="H88" i="2"/>
  <c r="F88" i="2"/>
  <c r="H81" i="2"/>
  <c r="F81" i="2"/>
  <c r="H76" i="2"/>
  <c r="F76" i="2"/>
  <c r="H68" i="2"/>
  <c r="F68" i="2"/>
  <c r="H66" i="2"/>
  <c r="F66" i="2"/>
  <c r="H42" i="2"/>
  <c r="F42" i="2"/>
  <c r="H36" i="2"/>
  <c r="H35" i="2" s="1"/>
  <c r="H39" i="2" s="1"/>
  <c r="F36" i="2"/>
  <c r="F35" i="2" s="1"/>
  <c r="F39" i="2" s="1"/>
  <c r="H30" i="2"/>
  <c r="F30" i="2"/>
  <c r="H27" i="2"/>
  <c r="F27" i="2"/>
  <c r="H22" i="2"/>
  <c r="H21" i="2" s="1"/>
  <c r="F22" i="2"/>
  <c r="F21" i="2" s="1"/>
  <c r="H18" i="2"/>
  <c r="F18" i="2"/>
  <c r="H12" i="2"/>
  <c r="H11" i="2" s="1"/>
  <c r="F12" i="2"/>
  <c r="F11" i="2" s="1"/>
  <c r="F26" i="2" l="1"/>
  <c r="F140" i="2"/>
  <c r="F139" i="2" s="1"/>
  <c r="H140" i="2"/>
  <c r="H139" i="2" s="1"/>
  <c r="F75" i="2"/>
  <c r="H75" i="2"/>
  <c r="H26" i="2"/>
  <c r="H10" i="2" s="1"/>
  <c r="H41" i="2"/>
  <c r="H17" i="2"/>
  <c r="F61" i="2"/>
  <c r="F17" i="2"/>
  <c r="H61" i="2"/>
  <c r="F126" i="2"/>
  <c r="H126" i="2"/>
  <c r="F41" i="2"/>
  <c r="F40" i="2" s="1"/>
  <c r="H60" i="2" l="1"/>
  <c r="F60" i="2"/>
  <c r="F164" i="2" s="1"/>
  <c r="H40" i="2"/>
  <c r="F10" i="2"/>
  <c r="H50" i="2" l="1"/>
  <c r="F50" i="2"/>
  <c r="H164" i="2"/>
</calcChain>
</file>

<file path=xl/sharedStrings.xml><?xml version="1.0" encoding="utf-8"?>
<sst xmlns="http://schemas.openxmlformats.org/spreadsheetml/2006/main" count="1228" uniqueCount="384">
  <si>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</si>
  <si>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</si>
  <si>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</si>
  <si>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</si>
  <si>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</si>
  <si>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</si>
  <si>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</si>
  <si>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</si>
  <si>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</si>
  <si>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</si>
  <si>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</si>
  <si>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</si>
  <si>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</si>
  <si>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</si>
  <si>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</si>
  <si>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</si>
  <si>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</si>
  <si>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</si>
  <si>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</si>
  <si>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</si>
  <si>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04 Ekonomski poslovi</t>
  </si>
  <si>
    <t>I. OPĆI DIO</t>
  </si>
  <si>
    <t>Materijalni rashodi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</si>
  <si>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</si>
  <si>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</si>
  <si>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</si>
  <si>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</si>
  <si>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</si>
  <si>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Prihodi iz nadležnog proračunaza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</si>
  <si>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</si>
  <si>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</si>
  <si>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</si>
  <si>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Prihodi od prodaje proizvoda i robe te pruženih usluga</t>
  </si>
  <si>
    <t>Prihodi od pruženih usluga</t>
  </si>
  <si>
    <t>3.3.</t>
  </si>
  <si>
    <t>Prihodi od imovine</t>
  </si>
  <si>
    <t>Prihodi od financijske imovine</t>
  </si>
  <si>
    <t>Kamate na oročena sredstva i depozite po viđenju</t>
  </si>
  <si>
    <t>Prihodi od upravnih i administrativnih pristojbi,pristojbi po posebnim propisima i naknada</t>
  </si>
  <si>
    <t>Prihodi po posebnim propisima</t>
  </si>
  <si>
    <t>Ostali nespomenuti prihodi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</si>
  <si>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</si>
  <si>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</si>
  <si>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</si>
  <si>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5.K.</t>
  </si>
  <si>
    <t>Donacije od pravnih i fizičkih osoba izvan općeg proračuna</t>
  </si>
  <si>
    <t>Tekuće donacije</t>
  </si>
  <si>
    <t>Kapitalne donacije</t>
  </si>
  <si>
    <t>6.3.</t>
  </si>
  <si>
    <t>1.1.</t>
  </si>
  <si>
    <t>Plaće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</si>
  <si>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</si>
  <si>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</si>
  <si>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</si>
  <si>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</si>
  <si>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</si>
  <si>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Naknade za prijevoz,rad na 
terenu i odvojeni život</t>
  </si>
  <si>
    <t>Rashodi za materijal i energiju</t>
  </si>
  <si>
    <t>Pristojbe i naknade</t>
  </si>
  <si>
    <t>Ostali nespomenuti rashodi poslovanja</t>
  </si>
  <si>
    <t>Troškovi sudskih postupaka</t>
  </si>
  <si>
    <t>Financijski rashodi</t>
  </si>
  <si>
    <t>Ostali financijski rashodi</t>
  </si>
  <si>
    <t>Zatezne kamate</t>
  </si>
  <si>
    <t>Službena putovanja</t>
  </si>
  <si>
    <t>Stručno usavršavanje zaposlenika</t>
  </si>
  <si>
    <t>Ostale naknade troškova zaposlenima</t>
  </si>
  <si>
    <t>Uredski materijal</t>
  </si>
  <si>
    <t>Materijal i sirovine</t>
  </si>
  <si>
    <t>Rashodi za usluge</t>
  </si>
  <si>
    <t>Intelektualne i osobne usluge</t>
  </si>
  <si>
    <t>Postrojenja i oprema</t>
  </si>
  <si>
    <t>Uredska oprema i namještaj</t>
  </si>
  <si>
    <t>Uređaji,strojevi i oprema za ostale namjene</t>
  </si>
  <si>
    <t>Knjige,umjetnička djela i ostale izložbene vrijednosti</t>
  </si>
  <si>
    <t xml:space="preserve">Knjige </t>
  </si>
  <si>
    <t>Ostale naknade građanima i kućanstvima iz proračuna</t>
  </si>
  <si>
    <t>Naknade građanima i kućanstvima u novcu</t>
  </si>
  <si>
    <t>Naknade građanima i kućanstvima u naravi</t>
  </si>
  <si>
    <t>4.L.</t>
  </si>
  <si>
    <t>Energija</t>
  </si>
  <si>
    <t>Materijal za tekuće i inv.održavanje</t>
  </si>
  <si>
    <t>Službena odjeća i obuća</t>
  </si>
  <si>
    <t>Usluge tekućeg i inv.održavanja</t>
  </si>
  <si>
    <t>Komunalne usluge</t>
  </si>
  <si>
    <t>Zdravstvene i veterinarske usluge</t>
  </si>
  <si>
    <t>Naknade građanima i kućanstvimana temelju osiguranja i druge naknade</t>
  </si>
  <si>
    <t>Usluge promidžbe i informiranja</t>
  </si>
  <si>
    <t>Zakupnine i najamnine</t>
  </si>
  <si>
    <t>Računalne usluge</t>
  </si>
  <si>
    <t>Ostale usluge</t>
  </si>
  <si>
    <t>Članarine i norme</t>
  </si>
  <si>
    <t>Bankarske usluge i usluge platnog prometa</t>
  </si>
  <si>
    <t>Građevinski objekti</t>
  </si>
  <si>
    <t>Poslovni objekt</t>
  </si>
  <si>
    <t>Naknade za rad predstavničkih i izvršnih tijela,povjerenstava i slično</t>
  </si>
  <si>
    <t>Naknade građanima i kućanstvima iz EU sredstava</t>
  </si>
  <si>
    <t>Rashodi za dodatna ulaganja na nefinancijskoj imovini</t>
  </si>
  <si>
    <t>Dodatna ulaganja na građevinskim objektima</t>
  </si>
  <si>
    <t>Reprezentacija</t>
  </si>
  <si>
    <t>Komunikacijska oprema</t>
  </si>
  <si>
    <t>SVEUKUPNO</t>
  </si>
  <si>
    <t>OPĆI PRIHODI I PRIMICI</t>
  </si>
  <si>
    <t>Premije osiguranja</t>
  </si>
  <si>
    <t>VLASTITI PRIHODI - PRENESENI VIŠAK PRIHODA - OŠ</t>
  </si>
  <si>
    <t>PRIHODI ZA POSEBNE NAMJENE - VIŠAK PRIHODA-OŠ</t>
  </si>
  <si>
    <t>Sportska i glazbena oprema</t>
  </si>
  <si>
    <t>Ostali rashodi</t>
  </si>
  <si>
    <t>Kazne, penali i naknade štete</t>
  </si>
  <si>
    <t>Naknade šteta pravnim i fizičkim osobama</t>
  </si>
  <si>
    <t>Oprema za održavanje i zaštitu</t>
  </si>
  <si>
    <t>Izvršenje 2021. (KN)</t>
  </si>
  <si>
    <t>Plan 2022. (KN)</t>
  </si>
  <si>
    <t>Plan 2022. (EUR)</t>
  </si>
  <si>
    <t>DONACIJE - PRENESENI VIŠAK PRIHODA - OŠ</t>
  </si>
  <si>
    <t>POMOĆI</t>
  </si>
  <si>
    <t>VLASTITI PRIHODI</t>
  </si>
  <si>
    <t>PRIHODI ZA POSEBNE NAMJENE</t>
  </si>
  <si>
    <t>Prihodi od prodaje proizvoda i robe</t>
  </si>
  <si>
    <t>DONACIJE</t>
  </si>
  <si>
    <t>VLASTITI IZVORI</t>
  </si>
  <si>
    <t>Rezultat poslovanja</t>
  </si>
  <si>
    <t>Višak/manjak prihoda</t>
  </si>
  <si>
    <t>Višak prihoda</t>
  </si>
  <si>
    <t>Manjak prihoda</t>
  </si>
  <si>
    <t>3.7.</t>
  </si>
  <si>
    <t>4.E.</t>
  </si>
  <si>
    <t>PRIHODI ZA POSEBNE NAMJENE - MANJAK PRIHODA-OŠ</t>
  </si>
  <si>
    <t>4.F.</t>
  </si>
  <si>
    <t>5.D.</t>
  </si>
  <si>
    <t>POMOĆI-VIŠAK PRIHODA-OŠ</t>
  </si>
  <si>
    <t>6.7.</t>
  </si>
  <si>
    <t>09 Obrazovanje</t>
  </si>
  <si>
    <t>091 Predškolsko i osnovno obrazovanje</t>
  </si>
  <si>
    <t>0912 Osnovno obrazovanje</t>
  </si>
  <si>
    <t>096 Dodatne usluge u obrazovanju</t>
  </si>
  <si>
    <t xml:space="preserve">VLASTITI PRIHODI </t>
  </si>
  <si>
    <t>042 Poljoprivreda, šumarstvo, ribarstvo i lov</t>
  </si>
  <si>
    <t>0421 Poljoprivreda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</si>
  <si>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</si>
  <si>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</si>
  <si>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</si>
  <si>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</si>
  <si>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</si>
  <si>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>07 Zdravstvo</t>
  </si>
  <si>
    <t xml:space="preserve">076 Poslovi i usluge zdravstva </t>
  </si>
  <si>
    <t>0760 Poslovi i usluge zdravstva</t>
  </si>
  <si>
    <t>095 Obrazovanje koje se ne može definirati</t>
  </si>
  <si>
    <t>0950 Obrazovanje koje se ne može definirati</t>
  </si>
  <si>
    <t>PRIHODI POSLOVANJA PREMA EKONOMSKOJ KLASIFIKACIJI</t>
  </si>
  <si>
    <t>INDEKS</t>
  </si>
  <si>
    <t>INDEKS**</t>
  </si>
  <si>
    <t>6=5/2*100</t>
  </si>
  <si>
    <t>7=5/3*100</t>
  </si>
  <si>
    <t>1.1. Opći prihodi i primici - izvorna</t>
  </si>
  <si>
    <t>PRIHODI</t>
  </si>
  <si>
    <t xml:space="preserve">RASHODI </t>
  </si>
  <si>
    <t>RAZLIKA</t>
  </si>
  <si>
    <t>PRENESENI VIŠAK</t>
  </si>
  <si>
    <t>RASHODI</t>
  </si>
  <si>
    <t>POSEBNE NEMJENE</t>
  </si>
  <si>
    <t>PRENESENI MANJAK</t>
  </si>
  <si>
    <t>NEFINANCIJSKA IMOVINA</t>
  </si>
  <si>
    <t>7.1.Prihodi od prodaje nefinancijske imovine</t>
  </si>
  <si>
    <t>7.9.Preneseni višak prihoda od prodaje nefi.imovine</t>
  </si>
  <si>
    <t xml:space="preserve">UKUPNO PRIHODI </t>
  </si>
  <si>
    <t>PRENESENI VIŠAK PRIHODA</t>
  </si>
  <si>
    <t xml:space="preserve"> Preneseni višak općih prihoda i pr.-izvorna</t>
  </si>
  <si>
    <t>6.7.Preneseni višak donacije</t>
  </si>
  <si>
    <t>3.7.Preneseni višak vlastitih prihoda</t>
  </si>
  <si>
    <t>4.F.Preneseni višak prihoda za posebne namjene</t>
  </si>
  <si>
    <t>5..Preneseni višak prihoda pomoći - JLS</t>
  </si>
  <si>
    <t>Tekuće donacije u naravi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</si>
  <si>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</si>
  <si>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</si>
  <si>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</si>
  <si>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</si>
  <si>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</si>
  <si>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</si>
  <si>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5.D.Preneseni višak prihoda pomoći - Ministarstvo</t>
  </si>
  <si>
    <t>EUR</t>
  </si>
  <si>
    <t>Proračun za 2024.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</si>
  <si>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</si>
  <si>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</si>
  <si>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</si>
  <si>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</si>
  <si>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</si>
  <si>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</si>
  <si>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</si>
  <si>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r>
      <t xml:space="preserve">financijskog plana sažetak Računa prihoda i rashoda i Računa financiranja bude iskazan dvojno, odnosno u </t>
    </r>
    <r>
      <rPr>
        <b/>
        <u/>
        <sz val="11"/>
        <color theme="1"/>
        <rFont val="Calibri"/>
        <family val="2"/>
        <scheme val="minor"/>
      </rPr>
      <t>kunama i eurima</t>
    </r>
  </si>
  <si>
    <t xml:space="preserve">**Napomena:U Uputi o procesu prilagodbe poslovnih procesa subjekata opće države za poslovanje u euru iz lipnja 2022.dana je preporuka da u Općem dijelu </t>
  </si>
  <si>
    <t>***Napomena:Redak UKUPAN UNOS VIŠKA/MANJKA IZ PRETHODNE GODINE(IH) GODINA služi kao informacija i ne uzima se u obzir kod uravnoteženja</t>
  </si>
  <si>
    <t>proračuna, već se proračun uravnotežuje retkom VIŠAK/MANJAK IZ PRETHODNE(IH) GODINE KOJI ĆE SE POKRITI/RASPOREDITI.</t>
  </si>
  <si>
    <t>Projekcija proračuna
za 2027.</t>
  </si>
  <si>
    <t>Projekcija za 2027.</t>
  </si>
  <si>
    <t>Projekcija 
za 2027.</t>
  </si>
  <si>
    <t>Tekući prijenosi između proračunskih korisnika istog proračuna</t>
  </si>
  <si>
    <t>Plaće za prekovremeni rad</t>
  </si>
  <si>
    <t>Plaće za posebne uvijete rada</t>
  </si>
  <si>
    <t>Prijenosi između proračunskih korisnika istog proračuna</t>
  </si>
  <si>
    <t>Pomoći dane u inozemstvo i unutar općeg proračuna</t>
  </si>
  <si>
    <t>Plan Proračuna za 2026.</t>
  </si>
  <si>
    <t>Projekcija 
za 2028.</t>
  </si>
  <si>
    <t>Izvršenje 31.12.2024.</t>
  </si>
  <si>
    <t>Rebalans 1 2025</t>
  </si>
  <si>
    <t>Projekcija proračuna
za 2028.</t>
  </si>
  <si>
    <t>Izvršenje31.12.2024.</t>
  </si>
  <si>
    <t>Rebalans 1 za 2025</t>
  </si>
  <si>
    <t xml:space="preserve">Projekcija za 2027. </t>
  </si>
  <si>
    <t xml:space="preserve">Projekcija za 2028. </t>
  </si>
  <si>
    <t xml:space="preserve">IZVRŠENJE 
31.12.2024. </t>
  </si>
  <si>
    <t>Rebalans 1 za 2025.</t>
  </si>
  <si>
    <t>Plan Proračuna za 2026</t>
  </si>
  <si>
    <t>Projekcija za 2028.</t>
  </si>
  <si>
    <t xml:space="preserve">Izvršenje 2024. </t>
  </si>
  <si>
    <t>Rebalans 1
za 2025.</t>
  </si>
  <si>
    <t>Plan proračuna za 2026.</t>
  </si>
  <si>
    <r>
      <rPr>
        <b/>
        <i/>
        <sz val="12"/>
        <color rgb="FF000000"/>
        <rFont val="Arial"/>
        <family val="2"/>
      </rPr>
      <t>Prijedlog</t>
    </r>
    <r>
      <rPr>
        <b/>
        <sz val="12"/>
        <color indexed="8"/>
        <rFont val="Arial"/>
        <family val="2"/>
        <charset val="238"/>
      </rPr>
      <t xml:space="preserve"> FINANCIJSKI PLAN OŠ DRAGUTINA DOMJANIĆA, Sveti Ivan Zelina
ZA 2026. I PROJEKCIJA ZA 2027. I 2028. GODINU</t>
    </r>
  </si>
  <si>
    <r>
      <rPr>
        <b/>
        <i/>
        <sz val="12"/>
        <color rgb="FF000000"/>
        <rFont val="Arial"/>
        <family val="2"/>
      </rPr>
      <t xml:space="preserve"> Prijedlog</t>
    </r>
    <r>
      <rPr>
        <b/>
        <sz val="12"/>
        <color indexed="8"/>
        <rFont val="Arial"/>
        <family val="2"/>
        <charset val="238"/>
      </rPr>
      <t xml:space="preserve"> FINANCIJSKI PLAN OŠ DRAGUTINA DOMJANIĆA, Sveti Ivan Zelina
ZA 2026. I PROJEKCIJA ZA 2027. I 2028. GODINU</t>
    </r>
  </si>
  <si>
    <t>60 Donacije</t>
  </si>
  <si>
    <t>31 Vlastiti prihodi</t>
  </si>
  <si>
    <t>40 Prihodi za posebne namjene</t>
  </si>
  <si>
    <t>50 Pomoći-Ministarstvo i JLS</t>
  </si>
  <si>
    <t>50 Pomoći - JLS</t>
  </si>
  <si>
    <t>Sitan inventar i autogume</t>
  </si>
  <si>
    <t>Usluge telefona,interneta, pošte i prijevoza</t>
  </si>
  <si>
    <t>Instrumenti i uređaji</t>
  </si>
  <si>
    <r>
      <rPr>
        <b/>
        <i/>
        <sz val="12"/>
        <color rgb="FF000000"/>
        <rFont val="Arial"/>
        <family val="2"/>
      </rPr>
      <t xml:space="preserve"> </t>
    </r>
    <r>
      <rPr>
        <b/>
        <sz val="12"/>
        <color indexed="8"/>
        <rFont val="Arial"/>
        <family val="2"/>
        <charset val="238"/>
      </rPr>
      <t xml:space="preserve"> IZVJEŠTAJ O PRIHODIMA I RASHODIMA PREMA IZVORIMA FINANCIRANJA</t>
    </r>
  </si>
  <si>
    <t>FINANCIJSKI PLAN OŠ DRAGUTINA DOMJANIĆA, Sveti Ivan Zelina
ZA 2026. I PROJEKCIJA ZA 2027. I 2028. GODINU</t>
  </si>
  <si>
    <r>
      <rPr>
        <b/>
        <i/>
        <sz val="12"/>
        <color rgb="FF000000"/>
        <rFont val="Arial"/>
        <family val="2"/>
      </rPr>
      <t xml:space="preserve"> </t>
    </r>
    <r>
      <rPr>
        <b/>
        <sz val="12"/>
        <color indexed="8"/>
        <rFont val="Arial"/>
        <family val="2"/>
        <charset val="238"/>
      </rPr>
      <t>FINANCIJSKI PLAN OŠ DRAGUTINA DOMJANIĆA, Sveti Ivan Zelina 
ZA 2026. I PROJEKCIJA ZA 2027. I 2028. GODINU</t>
    </r>
  </si>
  <si>
    <t>II. POSEBNI DIO</t>
  </si>
  <si>
    <t>Šifra</t>
  </si>
  <si>
    <t xml:space="preserve">Naziv </t>
  </si>
  <si>
    <t>Izvršenje 31.12. 2024.</t>
  </si>
  <si>
    <t>Plan 2023. (EUR)</t>
  </si>
  <si>
    <t xml:space="preserve">
Rebalans 1 za 2025</t>
  </si>
  <si>
    <t>PROGRAM 1001</t>
  </si>
  <si>
    <t>MINIMALNI STANDARD U OSNOVNOM ŠKOLSTVU-MATERIJALNI I FINANCIJSKI RASHODI</t>
  </si>
  <si>
    <t>Aktivnost A100001</t>
  </si>
  <si>
    <t>Izvor financiranja 11  0912</t>
  </si>
  <si>
    <t>DECENTRALIZIRANA SREDSTVA-OŠ</t>
  </si>
  <si>
    <t>Uredski materijal i ostali materijalni rashodi</t>
  </si>
  <si>
    <t>Sitni inventar i autogume</t>
  </si>
  <si>
    <t>Službena, radna i zaštitna odjeća i obuća</t>
  </si>
  <si>
    <t>Naknade građanima i kućanstvima na temelju osiguranja i druge naknade</t>
  </si>
  <si>
    <t>Naknade građanima i kućanstvima u naravi-PRIJEVOZ UČENIKA</t>
  </si>
  <si>
    <t>Aktivnost A100002</t>
  </si>
  <si>
    <t>TEKUĆE I INVESTICIJSKO ODRŽAVANJE-minimalni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</si>
  <si>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</si>
  <si>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</si>
  <si>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</si>
  <si>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</si>
  <si>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POJAČANI STANDARD U ŠKOLSTVU</t>
  </si>
  <si>
    <t>INTELEKTUALNE USLUGE</t>
  </si>
  <si>
    <t>Tekući projekt T100040</t>
  </si>
  <si>
    <t>Stručno usavršavanje djelatnika u školstvu</t>
  </si>
  <si>
    <t>Izvor financiranja 11</t>
  </si>
  <si>
    <t>Tekući projekt T100002</t>
  </si>
  <si>
    <t>ŽUPANIJSKA STRUČNA VIJEĆA</t>
  </si>
  <si>
    <t>Izvor financiranja 11  0970</t>
  </si>
  <si>
    <t>Tekući projekt T100003</t>
  </si>
  <si>
    <t>NATJECANJA</t>
  </si>
  <si>
    <t>Izvor financiranja 11   0980</t>
  </si>
  <si>
    <t>Usluge telefona, pošte i prijevoza</t>
  </si>
  <si>
    <t>Naknade za rad predstavničkih i izvršnih tijela, povjerenstva i slično</t>
  </si>
  <si>
    <t>Pomoći dani u inozemstvo i unutar općeg proračuna</t>
  </si>
  <si>
    <t>Prijenos između proračunskih korisnika istog proračuna</t>
  </si>
  <si>
    <t>Tekući projekt T100004</t>
  </si>
  <si>
    <t>OBLJETNICE ŠKOLA</t>
  </si>
  <si>
    <t xml:space="preserve">Izvor financiranja 11 </t>
  </si>
  <si>
    <t>Tekući projekt T100006</t>
  </si>
  <si>
    <t>OSTALE IZVANŠKOLSKE AKTIVNOSTI</t>
  </si>
  <si>
    <t>Izvor financiranja 11  0980</t>
  </si>
  <si>
    <t>Tekući projekt T100015</t>
  </si>
  <si>
    <t>UČENIČKE ZADRUGE</t>
  </si>
  <si>
    <t>Tekući projekt T100041</t>
  </si>
  <si>
    <t>E-TEHNIČAR</t>
  </si>
  <si>
    <t>Tekući projekt T100054</t>
  </si>
  <si>
    <t>PRSTEN POTPORE V</t>
  </si>
  <si>
    <t>Plaće (Bruto)</t>
  </si>
  <si>
    <t xml:space="preserve">Materijalni rashodi </t>
  </si>
  <si>
    <t>Naknade za prijevoz, za rad na terenu i odvojeni život</t>
  </si>
  <si>
    <t>Tekući projekt T100055</t>
  </si>
  <si>
    <t>PRSTEN POTPORE VI</t>
  </si>
  <si>
    <t>Tekući projekt T100058</t>
  </si>
  <si>
    <t>PRSTEN POTPORE VII</t>
  </si>
  <si>
    <t>Tekući projekt T100059</t>
  </si>
  <si>
    <t>Izvor financiranja 561 0980</t>
  </si>
  <si>
    <t>EFS (Europski socijalni fond plus)</t>
  </si>
  <si>
    <t>Izvor financiranja 5012 0980</t>
  </si>
  <si>
    <t>Nacionalno sufinanciranje EU projekata</t>
  </si>
  <si>
    <t>PROGRAM 1003</t>
  </si>
  <si>
    <t>TEKUĆE I INVESTICIJSKO ODRŽAVANJE U ŠKOLSTVU</t>
  </si>
  <si>
    <t>Izvor financiranja 11  0960</t>
  </si>
  <si>
    <t>POTICANJE KORIŠTENJA SREDSTAVA IZ FONDOVA EU</t>
  </si>
  <si>
    <t>Tekući projekt T100011</t>
  </si>
  <si>
    <t>NOVA ŠKOLSKA SHEMA VOĆA I POVRĆA TE MLIJEKA I MLIJEČNIH PROIZVODA</t>
  </si>
  <si>
    <t>Izvor financiranja 11  0421</t>
  </si>
  <si>
    <t>Naknade građanim i kućanstvima iz EU sredstava</t>
  </si>
  <si>
    <t>KAPITALNO ULAGANJE U OSNOVNO ŠKOLSTVO</t>
  </si>
  <si>
    <t>Kapitalni projekt K100143</t>
  </si>
  <si>
    <t>PŠ KOMIN - PROJEKTIRANJE I IZGRADNJA NOVE ŠKOLE I DVORANE</t>
  </si>
  <si>
    <t>Građevinski ojekti</t>
  </si>
  <si>
    <t>Poslovni objekti</t>
  </si>
  <si>
    <t>PROGRAM 1002        0960</t>
  </si>
  <si>
    <t xml:space="preserve">KAPITALNO ULAGANJE </t>
  </si>
  <si>
    <t>Tekući projekt T100001</t>
  </si>
  <si>
    <t>OPREMA ŠKOLA</t>
  </si>
  <si>
    <t>Glazbeni instrumenti i oprema</t>
  </si>
  <si>
    <t>Uređaji, strojevi i oprema za ostale namjene</t>
  </si>
  <si>
    <t>Tekući projekt T100016</t>
  </si>
  <si>
    <t>Knjige za školsku knjižnicu</t>
  </si>
  <si>
    <t>Tekući projekt T100002
0950</t>
  </si>
  <si>
    <t>DODATNA ULAGANJA-Izrada projektne dokumentacije za energetsku obnovu škole</t>
  </si>
  <si>
    <t>DODATNA ULAGANJA-</t>
  </si>
  <si>
    <t>Kapitalni projekt K100119</t>
  </si>
  <si>
    <t>REKONSTRUKCIJA SANITARNOG ČVORA-FAZA III</t>
  </si>
  <si>
    <t>Izvor financiranja 11  0950</t>
  </si>
  <si>
    <t xml:space="preserve">Rashodi za nabavu proizvedene dugotrajne imovine </t>
  </si>
  <si>
    <t>Zgrade znanstvenih i obrazovnih institucija</t>
  </si>
  <si>
    <t>PROGRAMI OSNOVNIH ŠKOLA IZVAN ŽUPANIJSKOG PRORAČUNA</t>
  </si>
  <si>
    <t>Izvor financiranja 31 0912</t>
  </si>
  <si>
    <t>VLASTITI PRIHODI - OŠ</t>
  </si>
  <si>
    <r>
      <t xml:space="preserve">Bankarske usluge i usluge platnog prometa  </t>
    </r>
    <r>
      <rPr>
        <b/>
        <i/>
        <sz val="10"/>
        <color rgb="FFFF0000"/>
        <rFont val="Arial"/>
        <family val="2"/>
      </rPr>
      <t>0980</t>
    </r>
  </si>
  <si>
    <t>Izvor financiranja 3.7. 0912</t>
  </si>
  <si>
    <t>Službena,radna i zaštitna odjeća i obuća</t>
  </si>
  <si>
    <t>Izvor financiranja 40 0912</t>
  </si>
  <si>
    <t>PRIHODI ZA POSEBNE NAMJENE - OŠ</t>
  </si>
  <si>
    <t>Izvor financiranja 4.F.</t>
  </si>
  <si>
    <t>PRIHODI ZA POSEBNE NAMJENE - VIŠAK PRIHODA OŠ</t>
  </si>
  <si>
    <t>Izvor financiranja 5.D.0912</t>
  </si>
  <si>
    <t>POMOĆI - VIŠAK PRIHODA - OŠ</t>
  </si>
  <si>
    <t>Izvor financiranja 50  0912</t>
  </si>
  <si>
    <t>POMOĆI - OŠ</t>
  </si>
  <si>
    <r>
      <t>Intelektualne i osobne usluge</t>
    </r>
    <r>
      <rPr>
        <b/>
        <i/>
        <sz val="10"/>
        <color rgb="FFFF0000"/>
        <rFont val="Arial"/>
        <family val="2"/>
      </rPr>
      <t xml:space="preserve"> 0970</t>
    </r>
  </si>
  <si>
    <t>Izvor financiranja 61  0912</t>
  </si>
  <si>
    <t>DONACIJE - OŠ</t>
  </si>
  <si>
    <t>Izvor financiranja 6.7. 0912</t>
  </si>
  <si>
    <t>Aktivnost A100027</t>
  </si>
  <si>
    <t>OPSKRBA BESPLATNIM ZALIHAMA MENS.HIGIJ.POTREPŠTINAMA</t>
  </si>
  <si>
    <t>Izvor financiranja 50  0980</t>
  </si>
  <si>
    <r>
      <t xml:space="preserve">Tekuće donacije u naravi    </t>
    </r>
    <r>
      <rPr>
        <b/>
        <i/>
        <sz val="10"/>
        <color rgb="FFFF0000"/>
        <rFont val="Arial"/>
        <family val="2"/>
      </rPr>
      <t xml:space="preserve"> 0980</t>
    </r>
  </si>
  <si>
    <t>ADMINISTARTIVNO, TEHNIČKO I STRUČNO OSOBLJE</t>
  </si>
  <si>
    <t>Doprinos za obvezno osiguranje u slučaju nezaposlenosti</t>
  </si>
  <si>
    <t>Izvor financiranja 50  0970</t>
  </si>
  <si>
    <t>Izvor financiranja 5.K.</t>
  </si>
  <si>
    <t>ŠKOLSKA KUHINJA</t>
  </si>
  <si>
    <t xml:space="preserve">Izvor financiranja 40 </t>
  </si>
  <si>
    <t xml:space="preserve">oduzmi manjak </t>
  </si>
  <si>
    <t>Tekući projekt T100026</t>
  </si>
  <si>
    <t>ŠKOLSKA SPORTSKA DRUŠTVA</t>
  </si>
  <si>
    <t>14.500,00
142.500,00</t>
  </si>
  <si>
    <t>Izvor financiranja 61  0980</t>
  </si>
  <si>
    <t>Izvor financiranja 6.7.0980</t>
  </si>
  <si>
    <t>Tekući projekt T100005</t>
  </si>
  <si>
    <t>PRODUŽENI BORAVAK</t>
  </si>
  <si>
    <t>Izvor financiranja 40  0980</t>
  </si>
  <si>
    <r>
      <t xml:space="preserve">Službena putovanja   </t>
    </r>
    <r>
      <rPr>
        <b/>
        <i/>
        <sz val="10"/>
        <color rgb="FFFF0000"/>
        <rFont val="Arial"/>
        <family val="2"/>
      </rPr>
      <t xml:space="preserve"> 0912</t>
    </r>
  </si>
  <si>
    <t>Izvor financiranja 4.F.0980</t>
  </si>
  <si>
    <t>Izvor financiranja 5.D.</t>
  </si>
  <si>
    <t>Tekući projekt T100008</t>
  </si>
  <si>
    <t>Izvor financiranja 31</t>
  </si>
  <si>
    <t>Tekući projekt T100009</t>
  </si>
  <si>
    <t>OSTALE IZVANUČIONIČKE AKTIVNOSTI</t>
  </si>
  <si>
    <t>Tekući projekt T100012</t>
  </si>
  <si>
    <t>Izvor financiranja 31  0960</t>
  </si>
  <si>
    <t>Instrumenti, uređaji i strojevi</t>
  </si>
  <si>
    <t>Knjige, umjetnička djela i ostale izložbene vrijednosti</t>
  </si>
  <si>
    <t>Knjige</t>
  </si>
  <si>
    <t>Izvor financiranja 3.7.0960</t>
  </si>
  <si>
    <t>Izvor financiranja 50  0960</t>
  </si>
  <si>
    <t>Izvor financiranja 40  0912</t>
  </si>
  <si>
    <t>Izvor financiranja 4.F.0912</t>
  </si>
  <si>
    <t>PRIHODI ZA POSEBNE NAMJENE - PRENESENI VIŠAK PRIHODA-OŠ</t>
  </si>
  <si>
    <t>Izvor financiranja 6.7.0912</t>
  </si>
  <si>
    <t>Tekući projekt T100014</t>
  </si>
  <si>
    <t>TEKUĆE I INVESTICIJSKO ODRŽAVANJE</t>
  </si>
  <si>
    <t>Izvor financiranja 3.7.</t>
  </si>
  <si>
    <t>Tekući projekt T100019</t>
  </si>
  <si>
    <t>PRIJEVOZ UČENIKA S TEŠKOĆAMA</t>
  </si>
  <si>
    <t>Tekući projekt T100020</t>
  </si>
  <si>
    <t>NABAVA UDŽBENIKA ZA UČENIKE</t>
  </si>
  <si>
    <t>Izvor financiranja 50 0960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</si>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</sst>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4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8"/>
      <color rgb="FFFF0000"/>
      <name val="Arial"/>
      <family val="2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2"/>
      <color rgb="FF000000"/>
      <name val="Arial"/>
      <family val="2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0"/>
      <color rgb="FFFF0000"/>
      <name val="Arial"/>
      <family val="2"/>
    </font>
    <font>
      <b/>
      <sz val="9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4" fillId="0" borderId="5" xfId="0" applyFont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0" fontId="15" fillId="5" borderId="4" xfId="0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0" fillId="0" borderId="0" xfId="0" applyNumberFormat="1"/>
    <xf numFmtId="164" fontId="0" fillId="0" borderId="0" xfId="0" applyNumberFormat="1"/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left" vertical="center" wrapText="1"/>
    </xf>
    <xf numFmtId="164" fontId="23" fillId="3" borderId="4" xfId="0" applyNumberFormat="1" applyFont="1" applyFill="1" applyBorder="1" applyAlignment="1">
      <alignment horizontal="right" wrapText="1"/>
    </xf>
    <xf numFmtId="0" fontId="22" fillId="2" borderId="3" xfId="0" applyFont="1" applyFill="1" applyBorder="1" applyAlignment="1">
      <alignment horizontal="left" vertical="center" wrapText="1"/>
    </xf>
    <xf numFmtId="164" fontId="22" fillId="2" borderId="4" xfId="0" applyNumberFormat="1" applyFont="1" applyFill="1" applyBorder="1" applyAlignment="1">
      <alignment horizontal="right" wrapText="1"/>
    </xf>
    <xf numFmtId="0" fontId="24" fillId="2" borderId="3" xfId="0" applyFont="1" applyFill="1" applyBorder="1" applyAlignment="1">
      <alignment horizontal="left" vertical="center" wrapText="1"/>
    </xf>
    <xf numFmtId="164" fontId="24" fillId="2" borderId="4" xfId="0" applyNumberFormat="1" applyFont="1" applyFill="1" applyBorder="1" applyAlignment="1">
      <alignment horizontal="right" wrapText="1"/>
    </xf>
    <xf numFmtId="164" fontId="19" fillId="2" borderId="4" xfId="0" applyNumberFormat="1" applyFont="1" applyFill="1" applyBorder="1" applyAlignment="1">
      <alignment horizontal="right" wrapText="1"/>
    </xf>
    <xf numFmtId="164" fontId="19" fillId="2" borderId="3" xfId="0" applyNumberFormat="1" applyFont="1" applyFill="1" applyBorder="1" applyAlignment="1">
      <alignment horizontal="right" wrapText="1"/>
    </xf>
    <xf numFmtId="0" fontId="22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164" fontId="23" fillId="5" borderId="4" xfId="0" applyNumberFormat="1" applyFont="1" applyFill="1" applyBorder="1" applyAlignment="1">
      <alignment horizontal="right" wrapText="1"/>
    </xf>
    <xf numFmtId="0" fontId="22" fillId="2" borderId="3" xfId="0" quotePrefix="1" applyFont="1" applyFill="1" applyBorder="1" applyAlignment="1">
      <alignment horizontal="left" vertical="center"/>
    </xf>
    <xf numFmtId="0" fontId="23" fillId="2" borderId="3" xfId="0" quotePrefix="1" applyFont="1" applyFill="1" applyBorder="1" applyAlignment="1">
      <alignment horizontal="left" vertical="center"/>
    </xf>
    <xf numFmtId="164" fontId="22" fillId="2" borderId="4" xfId="0" quotePrefix="1" applyNumberFormat="1" applyFont="1" applyFill="1" applyBorder="1" applyAlignment="1">
      <alignment horizontal="right" wrapText="1"/>
    </xf>
    <xf numFmtId="0" fontId="24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/>
    </xf>
    <xf numFmtId="164" fontId="24" fillId="2" borderId="4" xfId="0" quotePrefix="1" applyNumberFormat="1" applyFont="1" applyFill="1" applyBorder="1" applyAlignment="1">
      <alignment horizontal="right" wrapText="1"/>
    </xf>
    <xf numFmtId="0" fontId="22" fillId="2" borderId="3" xfId="0" quotePrefix="1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vertical="center" wrapText="1"/>
    </xf>
    <xf numFmtId="0" fontId="24" fillId="5" borderId="3" xfId="0" quotePrefix="1" applyFont="1" applyFill="1" applyBorder="1" applyAlignment="1">
      <alignment horizontal="left" vertical="center"/>
    </xf>
    <xf numFmtId="0" fontId="23" fillId="5" borderId="3" xfId="0" quotePrefix="1" applyFont="1" applyFill="1" applyBorder="1" applyAlignment="1">
      <alignment horizontal="left" vertical="center"/>
    </xf>
    <xf numFmtId="164" fontId="23" fillId="5" borderId="4" xfId="0" quotePrefix="1" applyNumberFormat="1" applyFont="1" applyFill="1" applyBorder="1" applyAlignment="1">
      <alignment horizontal="right" wrapText="1"/>
    </xf>
    <xf numFmtId="4" fontId="23" fillId="5" borderId="4" xfId="0" applyNumberFormat="1" applyFont="1" applyFill="1" applyBorder="1" applyAlignment="1">
      <alignment horizontal="right" vertical="center" wrapText="1"/>
    </xf>
    <xf numFmtId="0" fontId="22" fillId="6" borderId="3" xfId="0" applyFont="1" applyFill="1" applyBorder="1"/>
    <xf numFmtId="0" fontId="23" fillId="6" borderId="3" xfId="0" applyFont="1" applyFill="1" applyBorder="1" applyAlignment="1">
      <alignment vertical="center" wrapText="1"/>
    </xf>
    <xf numFmtId="4" fontId="22" fillId="6" borderId="3" xfId="0" applyNumberFormat="1" applyFont="1" applyFill="1" applyBorder="1" applyAlignment="1">
      <alignment horizontal="right" wrapText="1"/>
    </xf>
    <xf numFmtId="0" fontId="26" fillId="0" borderId="0" xfId="0" applyFont="1"/>
    <xf numFmtId="0" fontId="21" fillId="0" borderId="0" xfId="0" applyFont="1" applyAlignment="1">
      <alignment horizontal="center" vertical="center" wrapText="1"/>
    </xf>
    <xf numFmtId="4" fontId="21" fillId="2" borderId="4" xfId="0" applyNumberFormat="1" applyFont="1" applyFill="1" applyBorder="1" applyAlignment="1">
      <alignment horizontal="right"/>
    </xf>
    <xf numFmtId="0" fontId="23" fillId="2" borderId="3" xfId="0" applyFont="1" applyFill="1" applyBorder="1" applyAlignment="1">
      <alignment horizontal="left" vertical="center" wrapText="1"/>
    </xf>
    <xf numFmtId="4" fontId="23" fillId="2" borderId="4" xfId="0" applyNumberFormat="1" applyFont="1" applyFill="1" applyBorder="1" applyAlignment="1">
      <alignment horizontal="right" wrapText="1"/>
    </xf>
    <xf numFmtId="4" fontId="22" fillId="2" borderId="4" xfId="0" applyNumberFormat="1" applyFont="1" applyFill="1" applyBorder="1" applyAlignment="1">
      <alignment horizontal="right" wrapText="1"/>
    </xf>
    <xf numFmtId="4" fontId="19" fillId="2" borderId="4" xfId="0" applyNumberFormat="1" applyFont="1" applyFill="1" applyBorder="1" applyAlignment="1">
      <alignment horizontal="right"/>
    </xf>
    <xf numFmtId="4" fontId="19" fillId="2" borderId="3" xfId="0" applyNumberFormat="1" applyFont="1" applyFill="1" applyBorder="1" applyAlignment="1">
      <alignment horizontal="right"/>
    </xf>
    <xf numFmtId="4" fontId="23" fillId="2" borderId="4" xfId="0" quotePrefix="1" applyNumberFormat="1" applyFont="1" applyFill="1" applyBorder="1" applyAlignment="1">
      <alignment horizontal="right" wrapText="1"/>
    </xf>
    <xf numFmtId="4" fontId="22" fillId="2" borderId="4" xfId="0" quotePrefix="1" applyNumberFormat="1" applyFont="1" applyFill="1" applyBorder="1" applyAlignment="1">
      <alignment horizontal="right" wrapText="1"/>
    </xf>
    <xf numFmtId="4" fontId="24" fillId="2" borderId="4" xfId="0" quotePrefix="1" applyNumberFormat="1" applyFont="1" applyFill="1" applyBorder="1" applyAlignment="1">
      <alignment horizontal="right" wrapText="1"/>
    </xf>
    <xf numFmtId="0" fontId="24" fillId="2" borderId="3" xfId="0" quotePrefix="1" applyFont="1" applyFill="1" applyBorder="1" applyAlignment="1">
      <alignment horizontal="left"/>
    </xf>
    <xf numFmtId="0" fontId="24" fillId="2" borderId="3" xfId="0" quotePrefix="1" applyFont="1" applyFill="1" applyBorder="1" applyAlignment="1">
      <alignment horizontal="left" wrapText="1"/>
    </xf>
    <xf numFmtId="0" fontId="24" fillId="2" borderId="3" xfId="0" quotePrefix="1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horizontal="right" wrapText="1"/>
    </xf>
    <xf numFmtId="4" fontId="26" fillId="0" borderId="3" xfId="0" applyNumberFormat="1" applyFont="1" applyBorder="1" applyAlignment="1">
      <alignment horizontal="right"/>
    </xf>
    <xf numFmtId="0" fontId="23" fillId="2" borderId="3" xfId="0" quotePrefix="1" applyFont="1" applyFill="1" applyBorder="1" applyAlignment="1">
      <alignment horizontal="left" vertical="center" wrapText="1"/>
    </xf>
    <xf numFmtId="0" fontId="23" fillId="2" borderId="3" xfId="0" quotePrefix="1" applyFont="1" applyFill="1" applyBorder="1" applyAlignment="1">
      <alignment horizontal="left"/>
    </xf>
    <xf numFmtId="0" fontId="22" fillId="2" borderId="3" xfId="0" quotePrefix="1" applyFont="1" applyFill="1" applyBorder="1" applyAlignment="1">
      <alignment horizontal="left"/>
    </xf>
    <xf numFmtId="0" fontId="6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22" fillId="2" borderId="3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vertical="center" wrapText="1"/>
    </xf>
    <xf numFmtId="4" fontId="27" fillId="0" borderId="3" xfId="0" applyNumberFormat="1" applyFont="1" applyBorder="1" applyAlignment="1">
      <alignment horizontal="right" wrapText="1"/>
    </xf>
    <xf numFmtId="0" fontId="23" fillId="5" borderId="3" xfId="0" applyFont="1" applyFill="1" applyBorder="1" applyAlignment="1">
      <alignment vertical="center" wrapText="1"/>
    </xf>
    <xf numFmtId="4" fontId="23" fillId="5" borderId="4" xfId="0" applyNumberFormat="1" applyFont="1" applyFill="1" applyBorder="1" applyAlignment="1">
      <alignment horizontal="right" wrapText="1"/>
    </xf>
    <xf numFmtId="0" fontId="9" fillId="2" borderId="3" xfId="0" quotePrefix="1" applyFont="1" applyFill="1" applyBorder="1" applyAlignment="1">
      <alignment horizontal="left" vertical="center" wrapText="1"/>
    </xf>
    <xf numFmtId="4" fontId="19" fillId="2" borderId="4" xfId="0" applyNumberFormat="1" applyFont="1" applyFill="1" applyBorder="1" applyAlignment="1">
      <alignment horizontal="right" wrapText="1"/>
    </xf>
    <xf numFmtId="0" fontId="9" fillId="7" borderId="3" xfId="0" applyFont="1" applyFill="1" applyBorder="1" applyAlignment="1">
      <alignment horizontal="left" vertical="center" wrapText="1"/>
    </xf>
    <xf numFmtId="4" fontId="6" fillId="7" borderId="4" xfId="0" applyNumberFormat="1" applyFont="1" applyFill="1" applyBorder="1" applyAlignment="1">
      <alignment horizontal="right"/>
    </xf>
    <xf numFmtId="0" fontId="9" fillId="6" borderId="3" xfId="0" applyFont="1" applyFill="1" applyBorder="1" applyAlignment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4" fontId="1" fillId="0" borderId="0" xfId="0" applyNumberFormat="1" applyFont="1"/>
    <xf numFmtId="0" fontId="5" fillId="0" borderId="0" xfId="0" applyFont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left" vertical="center" wrapText="1"/>
    </xf>
    <xf numFmtId="0" fontId="30" fillId="2" borderId="3" xfId="0" quotePrefix="1" applyFont="1" applyFill="1" applyBorder="1" applyAlignment="1">
      <alignment horizontal="left" vertical="center" wrapText="1" indent="1"/>
    </xf>
    <xf numFmtId="4" fontId="19" fillId="0" borderId="3" xfId="0" applyNumberFormat="1" applyFont="1" applyBorder="1" applyAlignment="1">
      <alignment horizontal="right" wrapText="1"/>
    </xf>
    <xf numFmtId="0" fontId="25" fillId="2" borderId="3" xfId="0" quotePrefix="1" applyFont="1" applyFill="1" applyBorder="1" applyAlignment="1">
      <alignment vertical="center" wrapText="1"/>
    </xf>
    <xf numFmtId="0" fontId="24" fillId="2" borderId="3" xfId="0" quotePrefix="1" applyFont="1" applyFill="1" applyBorder="1" applyAlignment="1">
      <alignment horizontal="left" vertical="center" wrapText="1" indent="1"/>
    </xf>
    <xf numFmtId="0" fontId="24" fillId="2" borderId="3" xfId="0" applyFont="1" applyFill="1" applyBorder="1" applyAlignment="1">
      <alignment horizontal="left" vertical="center" wrapText="1" indent="1"/>
    </xf>
    <xf numFmtId="4" fontId="19" fillId="0" borderId="3" xfId="0" applyNumberFormat="1" applyFont="1" applyBorder="1" applyAlignment="1">
      <alignment horizontal="right"/>
    </xf>
    <xf numFmtId="0" fontId="30" fillId="2" borderId="3" xfId="0" applyFont="1" applyFill="1" applyBorder="1" applyAlignment="1">
      <alignment horizontal="left" vertical="center" wrapText="1" indent="1"/>
    </xf>
    <xf numFmtId="0" fontId="22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vertical="center" wrapText="1"/>
    </xf>
    <xf numFmtId="0" fontId="1" fillId="0" borderId="3" xfId="0" applyFont="1" applyBorder="1"/>
    <xf numFmtId="0" fontId="14" fillId="0" borderId="0" xfId="0" applyFont="1" applyAlignment="1">
      <alignment vertical="top" wrapText="1"/>
    </xf>
    <xf numFmtId="0" fontId="31" fillId="0" borderId="3" xfId="0" applyFont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right" wrapText="1"/>
    </xf>
    <xf numFmtId="4" fontId="24" fillId="0" borderId="3" xfId="0" applyNumberFormat="1" applyFont="1" applyBorder="1" applyAlignment="1">
      <alignment horizontal="right"/>
    </xf>
    <xf numFmtId="0" fontId="19" fillId="2" borderId="4" xfId="0" applyFont="1" applyFill="1" applyBorder="1" applyAlignment="1">
      <alignment horizontal="left" wrapText="1"/>
    </xf>
    <xf numFmtId="4" fontId="24" fillId="2" borderId="3" xfId="0" applyNumberFormat="1" applyFont="1" applyFill="1" applyBorder="1" applyAlignment="1">
      <alignment vertical="center" wrapText="1"/>
    </xf>
    <xf numFmtId="4" fontId="26" fillId="0" borderId="3" xfId="0" applyNumberFormat="1" applyFont="1" applyBorder="1"/>
    <xf numFmtId="4" fontId="24" fillId="0" borderId="3" xfId="0" applyNumberFormat="1" applyFont="1" applyBorder="1"/>
    <xf numFmtId="4" fontId="26" fillId="0" borderId="3" xfId="0" applyNumberFormat="1" applyFont="1" applyBorder="1" applyAlignment="1">
      <alignment vertical="top" wrapText="1"/>
    </xf>
    <xf numFmtId="4" fontId="8" fillId="3" borderId="2" xfId="0" applyNumberFormat="1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left" vertical="center"/>
    </xf>
    <xf numFmtId="4" fontId="2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Border="1" applyAlignment="1">
      <alignment horizontal="left"/>
    </xf>
    <xf numFmtId="4" fontId="2" fillId="0" borderId="0" xfId="0" quotePrefix="1" applyNumberFormat="1" applyFont="1" applyAlignment="1">
      <alignment horizontal="center" vertical="center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32" fillId="0" borderId="0" xfId="0" applyFont="1" applyAlignment="1">
      <alignment wrapText="1"/>
    </xf>
    <xf numFmtId="0" fontId="33" fillId="0" borderId="0" xfId="0" quotePrefix="1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  <xf numFmtId="0" fontId="35" fillId="0" borderId="0" xfId="0" applyFont="1"/>
    <xf numFmtId="164" fontId="23" fillId="2" borderId="4" xfId="0" applyNumberFormat="1" applyFont="1" applyFill="1" applyBorder="1" applyAlignment="1">
      <alignment horizontal="right" wrapText="1"/>
    </xf>
    <xf numFmtId="0" fontId="23" fillId="2" borderId="3" xfId="0" applyFont="1" applyFill="1" applyBorder="1" applyAlignment="1">
      <alignment horizontal="left" vertical="center"/>
    </xf>
    <xf numFmtId="164" fontId="25" fillId="2" borderId="4" xfId="0" applyNumberFormat="1" applyFont="1" applyFill="1" applyBorder="1" applyAlignment="1">
      <alignment horizontal="right" wrapText="1"/>
    </xf>
    <xf numFmtId="2" fontId="26" fillId="0" borderId="3" xfId="0" applyNumberFormat="1" applyFont="1" applyBorder="1"/>
    <xf numFmtId="0" fontId="9" fillId="3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4" fontId="24" fillId="2" borderId="3" xfId="0" applyNumberFormat="1" applyFont="1" applyFill="1" applyBorder="1" applyAlignment="1">
      <alignment horizontal="right"/>
    </xf>
    <xf numFmtId="0" fontId="22" fillId="4" borderId="3" xfId="0" applyFont="1" applyFill="1" applyBorder="1" applyAlignment="1">
      <alignment horizontal="center" vertical="center" wrapText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6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8" borderId="4" xfId="0" applyFont="1" applyFill="1" applyBorder="1" applyAlignment="1">
      <alignment horizontal="left" vertical="center" wrapText="1"/>
    </xf>
    <xf numFmtId="4" fontId="9" fillId="8" borderId="4" xfId="0" applyNumberFormat="1" applyFont="1" applyFill="1" applyBorder="1" applyAlignment="1">
      <alignment horizontal="right" wrapText="1"/>
    </xf>
    <xf numFmtId="0" fontId="39" fillId="0" borderId="0" xfId="0" applyFont="1"/>
    <xf numFmtId="0" fontId="6" fillId="9" borderId="4" xfId="0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0" fontId="6" fillId="10" borderId="4" xfId="0" applyFont="1" applyFill="1" applyBorder="1" applyAlignment="1">
      <alignment horizontal="left" vertical="center" wrapText="1"/>
    </xf>
    <xf numFmtId="4" fontId="6" fillId="10" borderId="4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0" fontId="21" fillId="2" borderId="0" xfId="0" applyFont="1" applyFill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12" fillId="5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4" fontId="8" fillId="2" borderId="4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left" vertical="center" wrapText="1" indent="1"/>
    </xf>
    <xf numFmtId="0" fontId="21" fillId="2" borderId="2" xfId="0" applyFont="1" applyFill="1" applyBorder="1" applyAlignment="1">
      <alignment horizontal="left" vertical="center" wrapText="1" indent="1"/>
    </xf>
    <xf numFmtId="0" fontId="21" fillId="2" borderId="4" xfId="0" applyFont="1" applyFill="1" applyBorder="1" applyAlignment="1">
      <alignment horizontal="left" vertical="center" wrapText="1" indent="1"/>
    </xf>
    <xf numFmtId="0" fontId="21" fillId="2" borderId="4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19" fillId="2" borderId="4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22" fillId="10" borderId="4" xfId="0" applyFont="1" applyFill="1" applyBorder="1" applyAlignment="1">
      <alignment horizontal="left" vertical="center" wrapText="1"/>
    </xf>
    <xf numFmtId="4" fontId="22" fillId="10" borderId="4" xfId="0" applyNumberFormat="1" applyFont="1" applyFill="1" applyBorder="1" applyAlignment="1">
      <alignment horizontal="right"/>
    </xf>
    <xf numFmtId="0" fontId="23" fillId="5" borderId="4" xfId="0" applyFont="1" applyFill="1" applyBorder="1" applyAlignment="1">
      <alignment horizontal="left" vertical="center" wrapText="1"/>
    </xf>
    <xf numFmtId="4" fontId="22" fillId="5" borderId="4" xfId="0" applyNumberFormat="1" applyFont="1" applyFill="1" applyBorder="1" applyAlignment="1">
      <alignment horizontal="right"/>
    </xf>
    <xf numFmtId="0" fontId="22" fillId="2" borderId="4" xfId="0" applyFont="1" applyFill="1" applyBorder="1" applyAlignment="1">
      <alignment horizontal="left" vertical="center" wrapText="1"/>
    </xf>
    <xf numFmtId="4" fontId="22" fillId="2" borderId="4" xfId="0" applyNumberFormat="1" applyFont="1" applyFill="1" applyBorder="1" applyAlignment="1">
      <alignment horizontal="right"/>
    </xf>
    <xf numFmtId="0" fontId="24" fillId="2" borderId="4" xfId="0" applyFont="1" applyFill="1" applyBorder="1" applyAlignment="1">
      <alignment horizontal="left" vertical="center" wrapText="1"/>
    </xf>
    <xf numFmtId="4" fontId="24" fillId="2" borderId="4" xfId="0" applyNumberFormat="1" applyFont="1" applyFill="1" applyBorder="1" applyAlignment="1">
      <alignment horizontal="right"/>
    </xf>
    <xf numFmtId="0" fontId="22" fillId="2" borderId="1" xfId="0" applyFont="1" applyFill="1" applyBorder="1" applyAlignment="1">
      <alignment horizontal="left" vertical="center" wrapText="1" indent="1"/>
    </xf>
    <xf numFmtId="0" fontId="22" fillId="2" borderId="2" xfId="0" applyFont="1" applyFill="1" applyBorder="1" applyAlignment="1">
      <alignment horizontal="left" vertical="center" wrapText="1" indent="1"/>
    </xf>
    <xf numFmtId="0" fontId="22" fillId="2" borderId="4" xfId="0" applyFont="1" applyFill="1" applyBorder="1" applyAlignment="1">
      <alignment horizontal="left" vertical="center" wrapText="1" indent="1"/>
    </xf>
    <xf numFmtId="0" fontId="24" fillId="2" borderId="1" xfId="0" applyFont="1" applyFill="1" applyBorder="1" applyAlignment="1">
      <alignment horizontal="left" vertical="center" wrapText="1" indent="1"/>
    </xf>
    <xf numFmtId="0" fontId="24" fillId="2" borderId="2" xfId="0" applyFont="1" applyFill="1" applyBorder="1" applyAlignment="1">
      <alignment horizontal="left" vertical="center" wrapText="1" indent="1"/>
    </xf>
    <xf numFmtId="0" fontId="24" fillId="2" borderId="4" xfId="0" applyFont="1" applyFill="1" applyBorder="1" applyAlignment="1">
      <alignment horizontal="left" vertical="center" wrapText="1" indent="1"/>
    </xf>
    <xf numFmtId="4" fontId="3" fillId="10" borderId="4" xfId="0" applyNumberFormat="1" applyFont="1" applyFill="1" applyBorder="1" applyAlignment="1">
      <alignment horizontal="right"/>
    </xf>
    <xf numFmtId="4" fontId="21" fillId="10" borderId="4" xfId="0" applyNumberFormat="1" applyFont="1" applyFill="1" applyBorder="1" applyAlignment="1">
      <alignment horizontal="right"/>
    </xf>
    <xf numFmtId="4" fontId="3" fillId="9" borderId="4" xfId="0" applyNumberFormat="1" applyFont="1" applyFill="1" applyBorder="1" applyAlignment="1">
      <alignment horizontal="right"/>
    </xf>
    <xf numFmtId="0" fontId="6" fillId="11" borderId="4" xfId="0" applyFont="1" applyFill="1" applyBorder="1" applyAlignment="1">
      <alignment horizontal="left" vertical="center" wrapText="1"/>
    </xf>
    <xf numFmtId="4" fontId="6" fillId="11" borderId="4" xfId="0" applyNumberFormat="1" applyFont="1" applyFill="1" applyBorder="1" applyAlignment="1">
      <alignment horizontal="right"/>
    </xf>
    <xf numFmtId="0" fontId="19" fillId="2" borderId="2" xfId="0" applyFont="1" applyFill="1" applyBorder="1" applyAlignment="1">
      <alignment horizontal="left" vertical="center" wrapText="1" indent="1"/>
    </xf>
    <xf numFmtId="0" fontId="19" fillId="2" borderId="4" xfId="0" applyFont="1" applyFill="1" applyBorder="1" applyAlignment="1">
      <alignment horizontal="left" vertical="center" wrapText="1" indent="1"/>
    </xf>
    <xf numFmtId="0" fontId="41" fillId="10" borderId="4" xfId="0" applyFont="1" applyFill="1" applyBorder="1" applyAlignment="1">
      <alignment horizontal="left" vertical="center" wrapText="1"/>
    </xf>
    <xf numFmtId="4" fontId="42" fillId="2" borderId="4" xfId="0" applyNumberFormat="1" applyFont="1" applyFill="1" applyBorder="1" applyAlignment="1">
      <alignment horizontal="right"/>
    </xf>
    <xf numFmtId="0" fontId="43" fillId="0" borderId="0" xfId="0" applyFont="1"/>
    <xf numFmtId="4" fontId="43" fillId="0" borderId="0" xfId="0" applyNumberFormat="1" applyFont="1" applyAlignment="1">
      <alignment wrapText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4" fontId="44" fillId="0" borderId="0" xfId="0" applyNumberFormat="1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4" fontId="9" fillId="3" borderId="1" xfId="0" quotePrefix="1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applyNumberFormat="1" applyFont="1" applyFill="1" applyBorder="1" applyAlignment="1">
      <alignment horizontal="left" vertical="center" wrapText="1"/>
    </xf>
    <xf numFmtId="4" fontId="9" fillId="4" borderId="2" xfId="0" applyNumberFormat="1" applyFont="1" applyFill="1" applyBorder="1" applyAlignment="1">
      <alignment horizontal="left" vertical="center" wrapText="1"/>
    </xf>
    <xf numFmtId="4" fontId="9" fillId="4" borderId="4" xfId="0" applyNumberFormat="1" applyFont="1" applyFill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left" vertical="center" wrapText="1"/>
    </xf>
    <xf numFmtId="4" fontId="9" fillId="3" borderId="2" xfId="0" applyNumberFormat="1" applyFont="1" applyFill="1" applyBorder="1" applyAlignment="1">
      <alignment horizontal="left" vertical="center" wrapText="1"/>
    </xf>
    <xf numFmtId="4" fontId="9" fillId="3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4" fontId="9" fillId="0" borderId="1" xfId="0" quotePrefix="1" applyNumberFormat="1" applyFont="1" applyBorder="1" applyAlignment="1">
      <alignment horizontal="left" vertical="center"/>
    </xf>
    <xf numFmtId="4" fontId="8" fillId="0" borderId="2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4" fontId="8" fillId="3" borderId="2" xfId="0" applyNumberFormat="1" applyFont="1" applyFill="1" applyBorder="1" applyAlignment="1">
      <alignment vertical="center"/>
    </xf>
    <xf numFmtId="4" fontId="9" fillId="0" borderId="1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 wrapText="1"/>
    </xf>
    <xf numFmtId="4" fontId="9" fillId="0" borderId="1" xfId="0" quotePrefix="1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9" fillId="2" borderId="1" xfId="0" applyFont="1" applyFill="1" applyBorder="1" applyAlignment="1">
      <alignment horizontal="left" vertical="center" wrapText="1" indent="1"/>
    </xf>
    <xf numFmtId="0" fontId="19" fillId="2" borderId="2" xfId="0" applyFont="1" applyFill="1" applyBorder="1" applyAlignment="1">
      <alignment horizontal="left" vertical="center" wrapText="1" indent="1"/>
    </xf>
    <xf numFmtId="0" fontId="19" fillId="2" borderId="4" xfId="0" applyFont="1" applyFill="1" applyBorder="1" applyAlignment="1">
      <alignment horizontal="left" vertical="center" wrapText="1" indent="1"/>
    </xf>
    <xf numFmtId="0" fontId="21" fillId="2" borderId="1" xfId="0" applyFont="1" applyFill="1" applyBorder="1" applyAlignment="1">
      <alignment horizontal="left" vertical="center" wrapText="1" indent="1"/>
    </xf>
    <xf numFmtId="0" fontId="21" fillId="2" borderId="2" xfId="0" applyFont="1" applyFill="1" applyBorder="1" applyAlignment="1">
      <alignment horizontal="left" vertical="center" wrapText="1" indent="1"/>
    </xf>
    <xf numFmtId="0" fontId="21" fillId="2" borderId="4" xfId="0" applyFont="1" applyFill="1" applyBorder="1" applyAlignment="1">
      <alignment horizontal="left" vertical="center" wrapText="1" inden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6" fillId="11" borderId="1" xfId="0" applyFont="1" applyFill="1" applyBorder="1" applyAlignment="1">
      <alignment horizontal="left" vertical="center" wrapText="1"/>
    </xf>
    <xf numFmtId="0" fontId="0" fillId="11" borderId="2" xfId="0" applyFill="1" applyBorder="1" applyAlignment="1">
      <alignment horizontal="left" vertical="center" wrapText="1"/>
    </xf>
    <xf numFmtId="0" fontId="0" fillId="11" borderId="4" xfId="0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 indent="1"/>
    </xf>
    <xf numFmtId="0" fontId="22" fillId="2" borderId="2" xfId="0" applyFont="1" applyFill="1" applyBorder="1" applyAlignment="1">
      <alignment horizontal="left" vertical="center" wrapText="1" indent="1"/>
    </xf>
    <xf numFmtId="0" fontId="22" fillId="2" borderId="4" xfId="0" applyFont="1" applyFill="1" applyBorder="1" applyAlignment="1">
      <alignment horizontal="left" vertical="center" wrapText="1" indent="1"/>
    </xf>
    <xf numFmtId="0" fontId="24" fillId="2" borderId="1" xfId="0" applyFont="1" applyFill="1" applyBorder="1" applyAlignment="1">
      <alignment horizontal="left" vertical="center" wrapText="1" indent="1"/>
    </xf>
    <xf numFmtId="0" fontId="24" fillId="2" borderId="2" xfId="0" applyFont="1" applyFill="1" applyBorder="1" applyAlignment="1">
      <alignment horizontal="left" vertical="center" wrapText="1" indent="1"/>
    </xf>
    <xf numFmtId="0" fontId="24" fillId="2" borderId="4" xfId="0" applyFont="1" applyFill="1" applyBorder="1" applyAlignment="1">
      <alignment horizontal="left" vertical="center" wrapText="1" indent="1"/>
    </xf>
    <xf numFmtId="0" fontId="22" fillId="10" borderId="1" xfId="0" applyFont="1" applyFill="1" applyBorder="1" applyAlignment="1">
      <alignment horizontal="left" vertical="center" wrapText="1"/>
    </xf>
    <xf numFmtId="0" fontId="22" fillId="10" borderId="2" xfId="0" applyFont="1" applyFill="1" applyBorder="1" applyAlignment="1">
      <alignment horizontal="left" vertical="center" wrapText="1"/>
    </xf>
    <xf numFmtId="0" fontId="22" fillId="10" borderId="4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23" fillId="5" borderId="4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2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wrapText="1" indent="1"/>
    </xf>
    <xf numFmtId="0" fontId="16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wrapText="1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38" fillId="4" borderId="2" xfId="0" applyFont="1" applyFill="1" applyBorder="1" applyAlignment="1" applyProtection="1">
      <alignment horizontal="center" vertical="center" wrapText="1"/>
      <protection hidden="1"/>
    </xf>
    <xf numFmtId="0" fontId="38" fillId="4" borderId="4" xfId="0" applyFont="1" applyFill="1" applyBorder="1" applyAlignment="1" applyProtection="1">
      <alignment horizontal="center" vertical="center" wrapText="1"/>
      <protection hidden="1"/>
    </xf>
    <xf numFmtId="0" fontId="9" fillId="8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201BD-BB1D-4A69-9EF4-10687F02ADEA}">
  <dimension ref="A1:J43"/>
  <sheetViews>
    <sheetView tabSelected="1" zoomScaleNormal="100" workbookViewId="0">
      <selection activeCell="R20" sqref="R20"/>
    </sheetView>
  </sheetViews>
  <sheetFormatPr defaultRowHeight="15" x14ac:dyDescent="0.25"/>
  <cols>
    <col min="5" max="10" width="25.28515625" customWidth="1"/>
  </cols>
  <sheetData>
    <row r="1" spans="1:10" ht="34.5" customHeight="1" x14ac:dyDescent="0.25">
      <c r="A1" s="247" t="s">
        <v>217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248" t="s">
        <v>21</v>
      </c>
      <c r="B3" s="248"/>
      <c r="C3" s="248"/>
      <c r="D3" s="248"/>
      <c r="E3" s="248"/>
      <c r="F3" s="248"/>
      <c r="G3" s="248"/>
      <c r="H3" s="248"/>
      <c r="I3" s="249"/>
      <c r="J3" s="249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248" t="s">
        <v>23</v>
      </c>
      <c r="B5" s="250"/>
      <c r="C5" s="250"/>
      <c r="D5" s="250"/>
      <c r="E5" s="250"/>
      <c r="F5" s="250"/>
      <c r="G5" s="250"/>
      <c r="H5" s="250"/>
      <c r="I5" s="250"/>
      <c r="J5" s="250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17" t="s">
        <v>180</v>
      </c>
    </row>
    <row r="7" spans="1:10" ht="25.5" x14ac:dyDescent="0.25">
      <c r="A7" s="13"/>
      <c r="B7" s="14"/>
      <c r="C7" s="14"/>
      <c r="D7" s="15"/>
      <c r="E7" s="16"/>
      <c r="F7" s="3" t="s">
        <v>203</v>
      </c>
      <c r="G7" s="18" t="s">
        <v>204</v>
      </c>
      <c r="H7" s="18" t="s">
        <v>201</v>
      </c>
      <c r="I7" s="18" t="s">
        <v>193</v>
      </c>
      <c r="J7" s="18" t="s">
        <v>205</v>
      </c>
    </row>
    <row r="8" spans="1:10" x14ac:dyDescent="0.25">
      <c r="A8" s="234" t="s">
        <v>0</v>
      </c>
      <c r="B8" s="228"/>
      <c r="C8" s="228"/>
      <c r="D8" s="228"/>
      <c r="E8" s="251"/>
      <c r="F8" s="24">
        <f>F9+F10</f>
        <v>3199433.86</v>
      </c>
      <c r="G8" s="24">
        <f t="shared" ref="G8" si="0">G9+G10</f>
        <v>3807089</v>
      </c>
      <c r="H8" s="24">
        <f>H9</f>
        <v>3842199.66</v>
      </c>
      <c r="I8" s="24">
        <f>I9</f>
        <v>3839949.66</v>
      </c>
      <c r="J8" s="24">
        <f>J9</f>
        <v>3839949.66</v>
      </c>
    </row>
    <row r="9" spans="1:10" x14ac:dyDescent="0.25">
      <c r="A9" s="252" t="s">
        <v>173</v>
      </c>
      <c r="B9" s="253"/>
      <c r="C9" s="253"/>
      <c r="D9" s="253"/>
      <c r="E9" s="246"/>
      <c r="F9" s="23">
        <v>3199433.86</v>
      </c>
      <c r="G9" s="23">
        <v>3807089</v>
      </c>
      <c r="H9" s="23">
        <v>3842199.66</v>
      </c>
      <c r="I9" s="23">
        <v>3839949.66</v>
      </c>
      <c r="J9" s="23">
        <v>3839949.66</v>
      </c>
    </row>
    <row r="10" spans="1:10" x14ac:dyDescent="0.25">
      <c r="A10" s="245" t="s">
        <v>174</v>
      </c>
      <c r="B10" s="246"/>
      <c r="C10" s="246"/>
      <c r="D10" s="246"/>
      <c r="E10" s="246"/>
      <c r="F10" s="23"/>
      <c r="G10" s="23"/>
      <c r="H10" s="23"/>
      <c r="I10" s="23"/>
      <c r="J10" s="23"/>
    </row>
    <row r="11" spans="1:10" x14ac:dyDescent="0.25">
      <c r="A11" s="123" t="s">
        <v>2</v>
      </c>
      <c r="B11" s="122"/>
      <c r="C11" s="122"/>
      <c r="D11" s="122"/>
      <c r="E11" s="122"/>
      <c r="F11" s="24">
        <f>F12+F13</f>
        <v>3207629.6700000004</v>
      </c>
      <c r="G11" s="24">
        <f t="shared" ref="G11:J11" si="1">G12+G13</f>
        <v>3795453.34</v>
      </c>
      <c r="H11" s="24">
        <f>H12+H13</f>
        <v>3845199.66</v>
      </c>
      <c r="I11" s="24">
        <f t="shared" si="1"/>
        <v>3839949.66</v>
      </c>
      <c r="J11" s="24">
        <f t="shared" si="1"/>
        <v>3839949.66</v>
      </c>
    </row>
    <row r="12" spans="1:10" x14ac:dyDescent="0.25">
      <c r="A12" s="254" t="s">
        <v>175</v>
      </c>
      <c r="B12" s="253"/>
      <c r="C12" s="253"/>
      <c r="D12" s="253"/>
      <c r="E12" s="253"/>
      <c r="F12" s="23">
        <v>2925509.49</v>
      </c>
      <c r="G12" s="23">
        <v>3420127.34</v>
      </c>
      <c r="H12" s="23">
        <v>3825699.66</v>
      </c>
      <c r="I12" s="23">
        <v>3821449.66</v>
      </c>
      <c r="J12" s="25">
        <v>3821449.66</v>
      </c>
    </row>
    <row r="13" spans="1:10" x14ac:dyDescent="0.25">
      <c r="A13" s="245" t="s">
        <v>176</v>
      </c>
      <c r="B13" s="246"/>
      <c r="C13" s="246"/>
      <c r="D13" s="246"/>
      <c r="E13" s="246"/>
      <c r="F13" s="23">
        <v>282120.18</v>
      </c>
      <c r="G13" s="23">
        <v>375326</v>
      </c>
      <c r="H13" s="23">
        <v>19500</v>
      </c>
      <c r="I13" s="23">
        <v>18500</v>
      </c>
      <c r="J13" s="25">
        <v>18500</v>
      </c>
    </row>
    <row r="14" spans="1:10" x14ac:dyDescent="0.25">
      <c r="A14" s="227" t="s">
        <v>3</v>
      </c>
      <c r="B14" s="228"/>
      <c r="C14" s="228"/>
      <c r="D14" s="228"/>
      <c r="E14" s="228"/>
      <c r="F14" s="24">
        <f>F8-F11</f>
        <v>-8195.8100000005215</v>
      </c>
      <c r="G14" s="24">
        <f>G11-G8</f>
        <v>-11635.660000000149</v>
      </c>
      <c r="H14" s="24">
        <f t="shared" ref="H14:J14" si="2">H8-H11</f>
        <v>-3000</v>
      </c>
      <c r="I14" s="24"/>
      <c r="J14" s="24">
        <f t="shared" si="2"/>
        <v>0</v>
      </c>
    </row>
    <row r="15" spans="1:10" ht="18" x14ac:dyDescent="0.25">
      <c r="A15" s="124"/>
      <c r="B15" s="125"/>
      <c r="C15" s="125"/>
      <c r="D15" s="125"/>
      <c r="E15" s="125"/>
      <c r="F15" s="125"/>
      <c r="G15" s="126"/>
      <c r="H15" s="126"/>
      <c r="I15" s="126"/>
      <c r="J15" s="126"/>
    </row>
    <row r="16" spans="1:10" ht="15.75" x14ac:dyDescent="0.25">
      <c r="A16" s="229" t="s">
        <v>24</v>
      </c>
      <c r="B16" s="230"/>
      <c r="C16" s="230"/>
      <c r="D16" s="230"/>
      <c r="E16" s="230"/>
      <c r="F16" s="230"/>
      <c r="G16" s="230"/>
      <c r="H16" s="230"/>
      <c r="I16" s="230"/>
      <c r="J16" s="230"/>
    </row>
    <row r="17" spans="1:10" ht="18" x14ac:dyDescent="0.25">
      <c r="A17" s="124"/>
      <c r="B17" s="125"/>
      <c r="C17" s="125"/>
      <c r="D17" s="125"/>
      <c r="E17" s="125"/>
      <c r="F17" s="125"/>
      <c r="G17" s="126"/>
      <c r="H17" s="126"/>
      <c r="I17" s="126"/>
      <c r="J17" s="126"/>
    </row>
    <row r="18" spans="1:10" ht="25.5" x14ac:dyDescent="0.25">
      <c r="A18" s="129"/>
      <c r="B18" s="130"/>
      <c r="C18" s="130"/>
      <c r="D18" s="131"/>
      <c r="E18" s="132"/>
      <c r="F18" s="3" t="s">
        <v>203</v>
      </c>
      <c r="G18" s="3" t="s">
        <v>181</v>
      </c>
      <c r="H18" s="18" t="s">
        <v>201</v>
      </c>
      <c r="I18" s="18" t="s">
        <v>193</v>
      </c>
      <c r="J18" s="18" t="s">
        <v>205</v>
      </c>
    </row>
    <row r="19" spans="1:10" x14ac:dyDescent="0.25">
      <c r="A19" s="245" t="s">
        <v>177</v>
      </c>
      <c r="B19" s="246"/>
      <c r="C19" s="246"/>
      <c r="D19" s="246"/>
      <c r="E19" s="246"/>
      <c r="F19" s="23"/>
      <c r="G19" s="23"/>
      <c r="H19" s="23"/>
      <c r="I19" s="23"/>
      <c r="J19" s="25"/>
    </row>
    <row r="20" spans="1:10" x14ac:dyDescent="0.25">
      <c r="A20" s="245" t="s">
        <v>178</v>
      </c>
      <c r="B20" s="246"/>
      <c r="C20" s="246"/>
      <c r="D20" s="246"/>
      <c r="E20" s="246"/>
      <c r="F20" s="23"/>
      <c r="G20" s="23"/>
      <c r="H20" s="23"/>
      <c r="I20" s="23"/>
      <c r="J20" s="25"/>
    </row>
    <row r="21" spans="1:10" x14ac:dyDescent="0.25">
      <c r="A21" s="227" t="s">
        <v>5</v>
      </c>
      <c r="B21" s="228"/>
      <c r="C21" s="228"/>
      <c r="D21" s="228"/>
      <c r="E21" s="228"/>
      <c r="F21" s="24">
        <f>F19-F20</f>
        <v>0</v>
      </c>
      <c r="G21" s="24">
        <f t="shared" ref="G21:J21" si="3">G19-G20</f>
        <v>0</v>
      </c>
      <c r="H21" s="24"/>
      <c r="I21" s="24">
        <f t="shared" si="3"/>
        <v>0</v>
      </c>
      <c r="J21" s="24">
        <f t="shared" si="3"/>
        <v>0</v>
      </c>
    </row>
    <row r="22" spans="1:10" x14ac:dyDescent="0.25">
      <c r="A22" s="227" t="s">
        <v>6</v>
      </c>
      <c r="B22" s="228"/>
      <c r="C22" s="228"/>
      <c r="D22" s="228"/>
      <c r="E22" s="228"/>
      <c r="F22" s="24">
        <f>F14</f>
        <v>-8195.8100000005215</v>
      </c>
      <c r="G22" s="24">
        <v>11635.66</v>
      </c>
      <c r="H22" s="24">
        <v>0</v>
      </c>
      <c r="I22" s="24">
        <f t="shared" ref="I22:J22" si="4">I14+I21</f>
        <v>0</v>
      </c>
      <c r="J22" s="24">
        <f t="shared" si="4"/>
        <v>0</v>
      </c>
    </row>
    <row r="23" spans="1:10" ht="18" x14ac:dyDescent="0.25">
      <c r="A23" s="133"/>
      <c r="B23" s="125"/>
      <c r="C23" s="125"/>
      <c r="D23" s="125"/>
      <c r="E23" s="125"/>
      <c r="F23" s="125"/>
      <c r="G23" s="126"/>
      <c r="H23" s="126"/>
      <c r="I23" s="126"/>
      <c r="J23" s="126"/>
    </row>
    <row r="24" spans="1:10" ht="15.75" x14ac:dyDescent="0.25">
      <c r="A24" s="229" t="s">
        <v>182</v>
      </c>
      <c r="B24" s="230"/>
      <c r="C24" s="230"/>
      <c r="D24" s="230"/>
      <c r="E24" s="230"/>
      <c r="F24" s="230"/>
      <c r="G24" s="230"/>
      <c r="H24" s="230"/>
      <c r="I24" s="230"/>
      <c r="J24" s="230"/>
    </row>
    <row r="25" spans="1:10" ht="15.75" x14ac:dyDescent="0.25">
      <c r="A25" s="127"/>
      <c r="B25" s="128"/>
      <c r="C25" s="128"/>
      <c r="D25" s="128"/>
      <c r="E25" s="128"/>
      <c r="F25" s="128"/>
      <c r="G25" s="128"/>
      <c r="H25" s="128"/>
      <c r="I25" s="128"/>
      <c r="J25" s="128"/>
    </row>
    <row r="26" spans="1:10" ht="25.5" x14ac:dyDescent="0.25">
      <c r="A26" s="129"/>
      <c r="B26" s="130"/>
      <c r="C26" s="130"/>
      <c r="D26" s="131"/>
      <c r="E26" s="132"/>
      <c r="F26" s="3" t="s">
        <v>203</v>
      </c>
      <c r="G26" s="18" t="s">
        <v>204</v>
      </c>
      <c r="H26" s="18" t="s">
        <v>201</v>
      </c>
      <c r="I26" s="18" t="s">
        <v>193</v>
      </c>
      <c r="J26" s="18" t="s">
        <v>205</v>
      </c>
    </row>
    <row r="27" spans="1:10" ht="15" customHeight="1" x14ac:dyDescent="0.25">
      <c r="A27" s="231" t="s">
        <v>183</v>
      </c>
      <c r="B27" s="232"/>
      <c r="C27" s="232"/>
      <c r="D27" s="232"/>
      <c r="E27" s="233"/>
      <c r="F27" s="134">
        <v>-3439.85</v>
      </c>
      <c r="G27" s="134">
        <v>11635.66</v>
      </c>
      <c r="H27" s="134">
        <v>0</v>
      </c>
      <c r="I27" s="134">
        <v>0</v>
      </c>
      <c r="J27" s="135">
        <v>0</v>
      </c>
    </row>
    <row r="28" spans="1:10" ht="15" customHeight="1" x14ac:dyDescent="0.25">
      <c r="A28" s="227" t="s">
        <v>184</v>
      </c>
      <c r="B28" s="228"/>
      <c r="C28" s="228"/>
      <c r="D28" s="228"/>
      <c r="E28" s="228"/>
      <c r="F28" s="136">
        <v>-11635.66</v>
      </c>
      <c r="G28" s="136">
        <v>0</v>
      </c>
      <c r="H28" s="136">
        <v>0</v>
      </c>
      <c r="I28" s="136">
        <f t="shared" ref="I28:J28" si="5">I22+I27</f>
        <v>0</v>
      </c>
      <c r="J28" s="137">
        <f t="shared" si="5"/>
        <v>0</v>
      </c>
    </row>
    <row r="29" spans="1:10" ht="42" customHeight="1" x14ac:dyDescent="0.25">
      <c r="A29" s="234" t="s">
        <v>185</v>
      </c>
      <c r="B29" s="235"/>
      <c r="C29" s="235"/>
      <c r="D29" s="235"/>
      <c r="E29" s="236"/>
      <c r="F29" s="136">
        <v>0</v>
      </c>
      <c r="G29" s="136">
        <v>0</v>
      </c>
      <c r="H29" s="136"/>
      <c r="I29" s="136">
        <f t="shared" ref="I29:J29" si="6">I14+I21+I27-I28</f>
        <v>0</v>
      </c>
      <c r="J29" s="137">
        <f t="shared" si="6"/>
        <v>0</v>
      </c>
    </row>
    <row r="30" spans="1:10" ht="15.75" x14ac:dyDescent="0.25">
      <c r="A30" s="138"/>
      <c r="B30" s="139"/>
      <c r="C30" s="139"/>
      <c r="D30" s="139"/>
      <c r="E30" s="139"/>
      <c r="F30" s="139"/>
      <c r="G30" s="139"/>
      <c r="H30" s="139"/>
      <c r="I30" s="139"/>
      <c r="J30" s="139"/>
    </row>
    <row r="31" spans="1:10" ht="15.75" x14ac:dyDescent="0.25">
      <c r="A31" s="237" t="s">
        <v>186</v>
      </c>
      <c r="B31" s="237"/>
      <c r="C31" s="237"/>
      <c r="D31" s="237"/>
      <c r="E31" s="237"/>
      <c r="F31" s="237"/>
      <c r="G31" s="237"/>
      <c r="H31" s="237"/>
      <c r="I31" s="237"/>
      <c r="J31" s="237"/>
    </row>
    <row r="32" spans="1:10" ht="18" x14ac:dyDescent="0.25">
      <c r="A32" s="140"/>
      <c r="B32" s="141"/>
      <c r="C32" s="141"/>
      <c r="D32" s="141"/>
      <c r="E32" s="141"/>
      <c r="F32" s="141"/>
      <c r="G32" s="142"/>
      <c r="H32" s="142"/>
      <c r="I32" s="142"/>
      <c r="J32" s="142"/>
    </row>
    <row r="33" spans="1:10" ht="25.5" x14ac:dyDescent="0.25">
      <c r="A33" s="143"/>
      <c r="B33" s="144"/>
      <c r="C33" s="144"/>
      <c r="D33" s="145"/>
      <c r="E33" s="146"/>
      <c r="F33" s="3" t="s">
        <v>203</v>
      </c>
      <c r="G33" s="18" t="s">
        <v>204</v>
      </c>
      <c r="H33" s="18" t="s">
        <v>201</v>
      </c>
      <c r="I33" s="18" t="s">
        <v>193</v>
      </c>
      <c r="J33" s="18" t="s">
        <v>205</v>
      </c>
    </row>
    <row r="34" spans="1:10" x14ac:dyDescent="0.25">
      <c r="A34" s="238" t="s">
        <v>183</v>
      </c>
      <c r="B34" s="239"/>
      <c r="C34" s="239"/>
      <c r="D34" s="239"/>
      <c r="E34" s="240"/>
      <c r="F34" s="147">
        <v>0</v>
      </c>
      <c r="G34" s="147">
        <v>0</v>
      </c>
      <c r="H34" s="147"/>
      <c r="I34" s="147">
        <f>G37</f>
        <v>0</v>
      </c>
      <c r="J34" s="148">
        <f>I37</f>
        <v>0</v>
      </c>
    </row>
    <row r="35" spans="1:10" ht="29.25" customHeight="1" x14ac:dyDescent="0.25">
      <c r="A35" s="238" t="s">
        <v>4</v>
      </c>
      <c r="B35" s="239"/>
      <c r="C35" s="239"/>
      <c r="D35" s="239"/>
      <c r="E35" s="240"/>
      <c r="F35" s="147">
        <v>0</v>
      </c>
      <c r="G35" s="147">
        <v>0</v>
      </c>
      <c r="H35" s="147"/>
      <c r="I35" s="147">
        <v>0</v>
      </c>
      <c r="J35" s="148">
        <v>0</v>
      </c>
    </row>
    <row r="36" spans="1:10" x14ac:dyDescent="0.25">
      <c r="A36" s="238" t="s">
        <v>187</v>
      </c>
      <c r="B36" s="241"/>
      <c r="C36" s="241"/>
      <c r="D36" s="241"/>
      <c r="E36" s="242"/>
      <c r="F36" s="147">
        <v>0</v>
      </c>
      <c r="G36" s="147">
        <v>0</v>
      </c>
      <c r="H36" s="147"/>
      <c r="I36" s="147">
        <v>0</v>
      </c>
      <c r="J36" s="148">
        <v>0</v>
      </c>
    </row>
    <row r="37" spans="1:10" ht="15" customHeight="1" x14ac:dyDescent="0.25">
      <c r="A37" s="243" t="s">
        <v>184</v>
      </c>
      <c r="B37" s="244"/>
      <c r="C37" s="244"/>
      <c r="D37" s="244"/>
      <c r="E37" s="244"/>
      <c r="F37" s="149">
        <f>F34-F35+F36</f>
        <v>0</v>
      </c>
      <c r="G37" s="149">
        <v>0</v>
      </c>
      <c r="H37" s="149"/>
      <c r="I37" s="149">
        <f t="shared" ref="I37:J37" si="7">I34-I35+I36</f>
        <v>0</v>
      </c>
      <c r="J37" s="150">
        <f t="shared" si="7"/>
        <v>0</v>
      </c>
    </row>
    <row r="38" spans="1:10" ht="9" customHeight="1" x14ac:dyDescent="0.25"/>
    <row r="39" spans="1:10" ht="16.5" customHeight="1" x14ac:dyDescent="0.25">
      <c r="A39" s="225" t="s">
        <v>188</v>
      </c>
      <c r="B39" s="226"/>
      <c r="C39" s="226"/>
      <c r="D39" s="226"/>
      <c r="E39" s="226"/>
      <c r="F39" s="226"/>
      <c r="G39" s="226"/>
      <c r="H39" s="226"/>
      <c r="I39" s="226"/>
      <c r="J39" s="226"/>
    </row>
    <row r="40" spans="1:10" x14ac:dyDescent="0.25">
      <c r="A40" s="151" t="s">
        <v>190</v>
      </c>
    </row>
    <row r="41" spans="1:10" x14ac:dyDescent="0.25">
      <c r="A41" s="151" t="s">
        <v>189</v>
      </c>
      <c r="B41" s="151"/>
      <c r="C41" s="151"/>
      <c r="D41" s="151"/>
      <c r="E41" s="151"/>
      <c r="F41" s="151"/>
      <c r="G41" s="151"/>
      <c r="H41" s="151"/>
    </row>
    <row r="42" spans="1:10" x14ac:dyDescent="0.25">
      <c r="A42" s="151" t="s">
        <v>191</v>
      </c>
      <c r="B42" s="151"/>
      <c r="C42" s="151"/>
      <c r="D42" s="151"/>
      <c r="E42" s="151"/>
      <c r="F42" s="151"/>
      <c r="G42" s="151"/>
      <c r="H42" s="151"/>
    </row>
    <row r="43" spans="1:10" x14ac:dyDescent="0.25">
      <c r="A43" s="151" t="s">
        <v>192</v>
      </c>
    </row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EE0E9-A1C6-4718-B515-32BBD58DD697}">
  <sheetPr>
    <tabColor rgb="FFFF0000"/>
  </sheetPr>
  <dimension ref="A1:R743"/>
  <sheetViews>
    <sheetView workbookViewId="0">
      <pane ySplit="5" topLeftCell="A6" activePane="bottomLeft" state="frozen"/>
      <selection pane="bottomLeft" activeCell="A492" sqref="A492:XFD49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5" width="18.7109375" customWidth="1"/>
    <col min="6" max="7" width="18.7109375" hidden="1" customWidth="1"/>
    <col min="8" max="11" width="18.7109375" customWidth="1"/>
    <col min="12" max="12" width="14.42578125" customWidth="1"/>
    <col min="13" max="13" width="11.7109375" bestFit="1" customWidth="1"/>
    <col min="14" max="14" width="11.85546875" customWidth="1"/>
    <col min="15" max="15" width="13.42578125" customWidth="1"/>
  </cols>
  <sheetData>
    <row r="1" spans="1:15" s="160" customFormat="1" ht="42" customHeight="1" x14ac:dyDescent="0.25">
      <c r="A1" s="310" t="s">
        <v>229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5" s="160" customFormat="1" ht="18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2"/>
      <c r="K2" s="162"/>
    </row>
    <row r="3" spans="1:15" s="160" customFormat="1" ht="18" customHeight="1" x14ac:dyDescent="0.25">
      <c r="A3" s="311" t="s">
        <v>230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</row>
    <row r="4" spans="1:15" s="160" customFormat="1" ht="3" hidden="1" customHeight="1" x14ac:dyDescent="0.25">
      <c r="A4" s="161"/>
      <c r="B4" s="161"/>
      <c r="C4" s="161"/>
      <c r="D4" s="161"/>
      <c r="E4" s="161"/>
      <c r="F4" s="161"/>
      <c r="G4" s="161"/>
      <c r="H4" s="161"/>
      <c r="I4" s="161"/>
      <c r="J4" s="162"/>
      <c r="K4" s="162"/>
    </row>
    <row r="5" spans="1:15" s="160" customFormat="1" ht="25.5" x14ac:dyDescent="0.25">
      <c r="A5" s="313" t="s">
        <v>231</v>
      </c>
      <c r="B5" s="314"/>
      <c r="C5" s="315"/>
      <c r="D5" s="163" t="s">
        <v>232</v>
      </c>
      <c r="E5" s="163" t="s">
        <v>233</v>
      </c>
      <c r="F5" s="164" t="s">
        <v>112</v>
      </c>
      <c r="G5" s="164" t="s">
        <v>234</v>
      </c>
      <c r="H5" s="165" t="s">
        <v>235</v>
      </c>
      <c r="I5" s="165" t="s">
        <v>201</v>
      </c>
      <c r="J5" s="165" t="s">
        <v>195</v>
      </c>
      <c r="K5" s="165" t="s">
        <v>202</v>
      </c>
    </row>
    <row r="6" spans="1:15" s="168" customFormat="1" x14ac:dyDescent="0.25">
      <c r="A6" s="316"/>
      <c r="B6" s="317"/>
      <c r="C6" s="318"/>
      <c r="D6" s="166" t="s">
        <v>101</v>
      </c>
      <c r="E6" s="167">
        <f>E7+E59+E201+E208+E215+E222+E251+E260</f>
        <v>3207629.6700000004</v>
      </c>
      <c r="F6" s="167" t="e">
        <f>F7+F59+F201+F208+F215+F222+F260</f>
        <v>#REF!</v>
      </c>
      <c r="G6" s="167" t="e">
        <f>G7+G59+G201+G208+G215+G222+G260</f>
        <v>#REF!</v>
      </c>
      <c r="H6" s="167">
        <f>H7+H59+H260+H251</f>
        <v>3795453.34</v>
      </c>
      <c r="I6" s="167">
        <f>I7+I59+I260</f>
        <v>3845199.66</v>
      </c>
      <c r="J6" s="167">
        <f>J7+J59+J260</f>
        <v>3839949.66</v>
      </c>
      <c r="K6" s="167">
        <f>K7+K59+K260</f>
        <v>3839949.66</v>
      </c>
    </row>
    <row r="7" spans="1:15" s="21" customFormat="1" ht="51" x14ac:dyDescent="0.25">
      <c r="A7" s="281" t="s">
        <v>236</v>
      </c>
      <c r="B7" s="282"/>
      <c r="C7" s="283"/>
      <c r="D7" s="169" t="s">
        <v>237</v>
      </c>
      <c r="E7" s="170">
        <f>E8+E44+E53</f>
        <v>101467.08</v>
      </c>
      <c r="F7" s="170">
        <f t="shared" ref="F7:K7" si="0">F8+F44+F53</f>
        <v>622611.17000000004</v>
      </c>
      <c r="G7" s="170">
        <f t="shared" si="0"/>
        <v>82634.703032716148</v>
      </c>
      <c r="H7" s="170">
        <f t="shared" si="0"/>
        <v>110341</v>
      </c>
      <c r="I7" s="170">
        <f t="shared" si="0"/>
        <v>110341</v>
      </c>
      <c r="J7" s="170">
        <f t="shared" si="0"/>
        <v>110341</v>
      </c>
      <c r="K7" s="170">
        <f t="shared" si="0"/>
        <v>110341</v>
      </c>
    </row>
    <row r="8" spans="1:15" s="21" customFormat="1" x14ac:dyDescent="0.25">
      <c r="A8" s="264" t="s">
        <v>238</v>
      </c>
      <c r="B8" s="265"/>
      <c r="C8" s="266"/>
      <c r="D8" s="171" t="s">
        <v>12</v>
      </c>
      <c r="E8" s="172">
        <f>E9</f>
        <v>80607.62</v>
      </c>
      <c r="F8" s="172">
        <f t="shared" ref="F8:K9" si="1">F9</f>
        <v>516875</v>
      </c>
      <c r="G8" s="172">
        <f t="shared" si="1"/>
        <v>68601.101599309826</v>
      </c>
      <c r="H8" s="172">
        <f t="shared" si="1"/>
        <v>93353</v>
      </c>
      <c r="I8" s="172">
        <f t="shared" si="1"/>
        <v>93353</v>
      </c>
      <c r="J8" s="172">
        <f t="shared" si="1"/>
        <v>93353</v>
      </c>
      <c r="K8" s="172">
        <f t="shared" si="1"/>
        <v>93353</v>
      </c>
      <c r="M8" s="95"/>
      <c r="N8" s="95"/>
      <c r="O8" s="95"/>
    </row>
    <row r="9" spans="1:15" s="21" customFormat="1" ht="25.5" x14ac:dyDescent="0.25">
      <c r="A9" s="267" t="s">
        <v>239</v>
      </c>
      <c r="B9" s="268"/>
      <c r="C9" s="269"/>
      <c r="D9" s="22" t="s">
        <v>240</v>
      </c>
      <c r="E9" s="173">
        <f>E10</f>
        <v>80607.62</v>
      </c>
      <c r="F9" s="173">
        <f>F10</f>
        <v>516875</v>
      </c>
      <c r="G9" s="173">
        <f t="shared" si="1"/>
        <v>68601.101599309826</v>
      </c>
      <c r="H9" s="173">
        <f t="shared" si="1"/>
        <v>93353</v>
      </c>
      <c r="I9" s="173">
        <f t="shared" si="1"/>
        <v>93353</v>
      </c>
      <c r="J9" s="173">
        <f t="shared" si="1"/>
        <v>93353</v>
      </c>
      <c r="K9" s="173">
        <f t="shared" si="1"/>
        <v>93353</v>
      </c>
    </row>
    <row r="10" spans="1:15" s="21" customFormat="1" x14ac:dyDescent="0.25">
      <c r="A10" s="261">
        <v>3</v>
      </c>
      <c r="B10" s="262"/>
      <c r="C10" s="263"/>
      <c r="D10" s="174" t="s">
        <v>14</v>
      </c>
      <c r="E10" s="19">
        <f>E11+E36+E39</f>
        <v>80607.62</v>
      </c>
      <c r="F10" s="19">
        <f t="shared" ref="F10:K10" si="2">F11+F36+F39</f>
        <v>516875</v>
      </c>
      <c r="G10" s="19">
        <f t="shared" si="2"/>
        <v>68601.101599309826</v>
      </c>
      <c r="H10" s="19">
        <f>H11+H36+H39</f>
        <v>93353</v>
      </c>
      <c r="I10" s="19">
        <f>I11+I36+I39</f>
        <v>93353</v>
      </c>
      <c r="J10" s="19">
        <f t="shared" si="2"/>
        <v>93353</v>
      </c>
      <c r="K10" s="19">
        <f t="shared" si="2"/>
        <v>93353</v>
      </c>
    </row>
    <row r="11" spans="1:15" s="21" customFormat="1" x14ac:dyDescent="0.25">
      <c r="A11" s="258">
        <v>32</v>
      </c>
      <c r="B11" s="259"/>
      <c r="C11" s="260"/>
      <c r="D11" s="174" t="s">
        <v>22</v>
      </c>
      <c r="E11" s="19">
        <f>SUM(E12+E16+E21+E30)</f>
        <v>75733</v>
      </c>
      <c r="F11" s="19">
        <f t="shared" ref="F11:K11" si="3">SUM(F12+F16+F21+F30)</f>
        <v>470375</v>
      </c>
      <c r="G11" s="19">
        <f t="shared" si="3"/>
        <v>62429.49100802972</v>
      </c>
      <c r="H11" s="19">
        <f t="shared" si="3"/>
        <v>89568</v>
      </c>
      <c r="I11" s="19">
        <f t="shared" si="3"/>
        <v>89568</v>
      </c>
      <c r="J11" s="19">
        <f t="shared" si="3"/>
        <v>89568</v>
      </c>
      <c r="K11" s="19">
        <f t="shared" si="3"/>
        <v>89568</v>
      </c>
      <c r="M11" s="95"/>
      <c r="N11" s="95"/>
      <c r="O11" s="95"/>
    </row>
    <row r="12" spans="1:15" s="21" customFormat="1" hidden="1" x14ac:dyDescent="0.25">
      <c r="A12" s="258">
        <v>321</v>
      </c>
      <c r="B12" s="259"/>
      <c r="C12" s="260"/>
      <c r="D12" s="174" t="s">
        <v>55</v>
      </c>
      <c r="E12" s="19">
        <f>E13+E14+E15</f>
        <v>6133.1100000000006</v>
      </c>
      <c r="F12" s="19">
        <f t="shared" ref="F12:K12" si="4">F13+F14+F15</f>
        <v>45500</v>
      </c>
      <c r="G12" s="19">
        <f t="shared" si="4"/>
        <v>6038.887782865485</v>
      </c>
      <c r="H12" s="19">
        <f t="shared" si="4"/>
        <v>7550</v>
      </c>
      <c r="I12" s="19">
        <f t="shared" si="4"/>
        <v>7550</v>
      </c>
      <c r="J12" s="19">
        <f t="shared" si="4"/>
        <v>7550</v>
      </c>
      <c r="K12" s="19">
        <f t="shared" si="4"/>
        <v>7550</v>
      </c>
    </row>
    <row r="13" spans="1:15" hidden="1" x14ac:dyDescent="0.25">
      <c r="A13" s="255">
        <v>3211</v>
      </c>
      <c r="B13" s="256"/>
      <c r="C13" s="257"/>
      <c r="D13" s="175" t="s">
        <v>64</v>
      </c>
      <c r="E13" s="20">
        <v>4613.3100000000004</v>
      </c>
      <c r="F13" s="176">
        <v>35000</v>
      </c>
      <c r="G13" s="176">
        <f>F13/7.5345</f>
        <v>4645.298294511912</v>
      </c>
      <c r="H13" s="176">
        <v>6000</v>
      </c>
      <c r="I13" s="176">
        <v>6000</v>
      </c>
      <c r="J13" s="176">
        <v>6000</v>
      </c>
      <c r="K13" s="176">
        <v>6000</v>
      </c>
      <c r="M13" s="177"/>
    </row>
    <row r="14" spans="1:15" hidden="1" x14ac:dyDescent="0.25">
      <c r="A14" s="255">
        <v>3213</v>
      </c>
      <c r="B14" s="256"/>
      <c r="C14" s="257"/>
      <c r="D14" s="175" t="s">
        <v>65</v>
      </c>
      <c r="E14" s="20">
        <v>570</v>
      </c>
      <c r="F14" s="176">
        <v>8000</v>
      </c>
      <c r="G14" s="176">
        <f>F14/7.5345</f>
        <v>1061.7824673170085</v>
      </c>
      <c r="H14" s="176">
        <v>550</v>
      </c>
      <c r="I14" s="176">
        <v>550</v>
      </c>
      <c r="J14" s="176">
        <v>550</v>
      </c>
      <c r="K14" s="176">
        <v>550</v>
      </c>
      <c r="M14" s="26"/>
    </row>
    <row r="15" spans="1:15" ht="25.5" hidden="1" x14ac:dyDescent="0.25">
      <c r="A15" s="255">
        <v>3214</v>
      </c>
      <c r="B15" s="256"/>
      <c r="C15" s="257"/>
      <c r="D15" s="175" t="s">
        <v>66</v>
      </c>
      <c r="E15" s="20">
        <v>949.8</v>
      </c>
      <c r="F15" s="176">
        <v>2500</v>
      </c>
      <c r="G15" s="176">
        <f>F15/7.5345</f>
        <v>331.80702103656512</v>
      </c>
      <c r="H15" s="176">
        <v>1000</v>
      </c>
      <c r="I15" s="176">
        <v>1000</v>
      </c>
      <c r="J15" s="176">
        <v>1000</v>
      </c>
      <c r="K15" s="176">
        <v>1000</v>
      </c>
      <c r="M15" s="178"/>
    </row>
    <row r="16" spans="1:15" s="21" customFormat="1" hidden="1" x14ac:dyDescent="0.25">
      <c r="A16" s="258">
        <v>322</v>
      </c>
      <c r="B16" s="259"/>
      <c r="C16" s="260"/>
      <c r="D16" s="174" t="s">
        <v>57</v>
      </c>
      <c r="E16" s="19">
        <f>SUM(E17:E20)</f>
        <v>44678.47</v>
      </c>
      <c r="F16" s="19">
        <f t="shared" ref="F16:K16" si="5">SUM(F17:F20)</f>
        <v>279275</v>
      </c>
      <c r="G16" s="19">
        <f t="shared" si="5"/>
        <v>37066.162319994677</v>
      </c>
      <c r="H16" s="19">
        <f t="shared" si="5"/>
        <v>55598</v>
      </c>
      <c r="I16" s="19">
        <f t="shared" si="5"/>
        <v>55598</v>
      </c>
      <c r="J16" s="19">
        <f t="shared" si="5"/>
        <v>55598</v>
      </c>
      <c r="K16" s="19">
        <f t="shared" si="5"/>
        <v>55598</v>
      </c>
      <c r="M16" s="95"/>
      <c r="N16" s="95"/>
      <c r="O16" s="95"/>
    </row>
    <row r="17" spans="1:15" ht="25.5" hidden="1" x14ac:dyDescent="0.25">
      <c r="A17" s="255">
        <v>3221</v>
      </c>
      <c r="B17" s="256"/>
      <c r="C17" s="257"/>
      <c r="D17" s="175" t="s">
        <v>241</v>
      </c>
      <c r="E17" s="20">
        <v>11678.47</v>
      </c>
      <c r="F17" s="176">
        <v>48275</v>
      </c>
      <c r="G17" s="176">
        <f>F17/7.5345</f>
        <v>6407.193576216072</v>
      </c>
      <c r="H17" s="176">
        <v>12800</v>
      </c>
      <c r="I17" s="176">
        <v>12800</v>
      </c>
      <c r="J17" s="176">
        <v>12800</v>
      </c>
      <c r="K17" s="176">
        <v>12800</v>
      </c>
      <c r="M17" s="26"/>
    </row>
    <row r="18" spans="1:15" hidden="1" x14ac:dyDescent="0.25">
      <c r="A18" s="255">
        <v>3223</v>
      </c>
      <c r="B18" s="256"/>
      <c r="C18" s="257"/>
      <c r="D18" s="175" t="s">
        <v>80</v>
      </c>
      <c r="E18" s="20">
        <v>33000</v>
      </c>
      <c r="F18" s="176">
        <v>230000</v>
      </c>
      <c r="G18" s="176">
        <f>F18/7.5345</f>
        <v>30526.24593536399</v>
      </c>
      <c r="H18" s="176">
        <v>41560</v>
      </c>
      <c r="I18" s="176">
        <v>41560</v>
      </c>
      <c r="J18" s="176">
        <v>41560</v>
      </c>
      <c r="K18" s="176">
        <v>41560</v>
      </c>
      <c r="M18" s="26"/>
      <c r="N18" s="26"/>
      <c r="O18" s="26"/>
    </row>
    <row r="19" spans="1:15" hidden="1" x14ac:dyDescent="0.25">
      <c r="A19" s="255">
        <v>3225</v>
      </c>
      <c r="B19" s="256"/>
      <c r="C19" s="257"/>
      <c r="D19" s="175" t="s">
        <v>242</v>
      </c>
      <c r="E19" s="20">
        <v>0</v>
      </c>
      <c r="F19" s="176">
        <v>500</v>
      </c>
      <c r="G19" s="176">
        <f>F19/7.5345</f>
        <v>66.361404207313029</v>
      </c>
      <c r="H19" s="176">
        <v>538</v>
      </c>
      <c r="I19" s="176">
        <v>538</v>
      </c>
      <c r="J19" s="176">
        <f>H19</f>
        <v>538</v>
      </c>
      <c r="K19" s="179">
        <f>J19</f>
        <v>538</v>
      </c>
      <c r="N19" s="26"/>
    </row>
    <row r="20" spans="1:15" ht="25.5" hidden="1" x14ac:dyDescent="0.25">
      <c r="A20" s="255">
        <v>3227</v>
      </c>
      <c r="B20" s="256"/>
      <c r="C20" s="257"/>
      <c r="D20" s="175" t="s">
        <v>243</v>
      </c>
      <c r="E20" s="20"/>
      <c r="F20" s="176">
        <v>500</v>
      </c>
      <c r="G20" s="176">
        <f>F20/7.5345</f>
        <v>66.361404207313029</v>
      </c>
      <c r="H20" s="176">
        <v>700</v>
      </c>
      <c r="I20" s="176">
        <v>700</v>
      </c>
      <c r="J20" s="176">
        <v>700</v>
      </c>
      <c r="K20" s="176">
        <v>700</v>
      </c>
      <c r="M20" s="178"/>
    </row>
    <row r="21" spans="1:15" s="21" customFormat="1" hidden="1" x14ac:dyDescent="0.25">
      <c r="A21" s="258">
        <v>323</v>
      </c>
      <c r="B21" s="259"/>
      <c r="C21" s="260"/>
      <c r="D21" s="174" t="s">
        <v>69</v>
      </c>
      <c r="E21" s="19">
        <f>SUM(E22:E29)</f>
        <v>24563.33</v>
      </c>
      <c r="F21" s="19">
        <f>SUM(F22:F29)</f>
        <v>142600</v>
      </c>
      <c r="G21" s="19">
        <f t="shared" ref="G21:K21" si="6">SUM(G22:G29)</f>
        <v>18926.272479925672</v>
      </c>
      <c r="H21" s="19">
        <f t="shared" si="6"/>
        <v>25620</v>
      </c>
      <c r="I21" s="19">
        <f t="shared" si="6"/>
        <v>25620</v>
      </c>
      <c r="J21" s="19">
        <f t="shared" si="6"/>
        <v>25620</v>
      </c>
      <c r="K21" s="19">
        <f t="shared" si="6"/>
        <v>25620</v>
      </c>
      <c r="M21" s="95"/>
      <c r="N21" s="95"/>
      <c r="O21" s="95"/>
    </row>
    <row r="22" spans="1:15" ht="25.5" hidden="1" x14ac:dyDescent="0.25">
      <c r="A22" s="255">
        <v>3231</v>
      </c>
      <c r="B22" s="256"/>
      <c r="C22" s="257"/>
      <c r="D22" s="175" t="s">
        <v>225</v>
      </c>
      <c r="E22" s="20">
        <v>2901.3</v>
      </c>
      <c r="F22" s="176">
        <v>21000</v>
      </c>
      <c r="G22" s="176">
        <f t="shared" ref="G22:G29" si="7">F22/7.5345</f>
        <v>2787.1789767071468</v>
      </c>
      <c r="H22" s="176">
        <v>3200</v>
      </c>
      <c r="I22" s="176">
        <v>3200</v>
      </c>
      <c r="J22" s="176">
        <v>3200</v>
      </c>
      <c r="K22" s="176">
        <v>3200</v>
      </c>
    </row>
    <row r="23" spans="1:15" hidden="1" x14ac:dyDescent="0.25">
      <c r="A23" s="255">
        <v>3233</v>
      </c>
      <c r="B23" s="256"/>
      <c r="C23" s="257"/>
      <c r="D23" s="175" t="s">
        <v>87</v>
      </c>
      <c r="E23" s="20">
        <v>0</v>
      </c>
      <c r="F23" s="176">
        <v>2500</v>
      </c>
      <c r="G23" s="176">
        <f t="shared" si="7"/>
        <v>331.80702103656512</v>
      </c>
      <c r="H23" s="176">
        <v>20</v>
      </c>
      <c r="I23" s="176">
        <v>20</v>
      </c>
      <c r="J23" s="176">
        <v>20</v>
      </c>
      <c r="K23" s="176">
        <v>20</v>
      </c>
    </row>
    <row r="24" spans="1:15" hidden="1" x14ac:dyDescent="0.25">
      <c r="A24" s="255">
        <v>3234</v>
      </c>
      <c r="B24" s="256"/>
      <c r="C24" s="257"/>
      <c r="D24" s="175" t="s">
        <v>84</v>
      </c>
      <c r="E24" s="20">
        <v>7445.05</v>
      </c>
      <c r="F24" s="176">
        <v>45000</v>
      </c>
      <c r="G24" s="176">
        <f t="shared" si="7"/>
        <v>5972.5263786581718</v>
      </c>
      <c r="H24" s="176">
        <v>8100</v>
      </c>
      <c r="I24" s="176">
        <v>8100</v>
      </c>
      <c r="J24" s="176">
        <v>8100</v>
      </c>
      <c r="K24" s="176">
        <v>8100</v>
      </c>
    </row>
    <row r="25" spans="1:15" hidden="1" x14ac:dyDescent="0.25">
      <c r="A25" s="255">
        <v>3235</v>
      </c>
      <c r="B25" s="256"/>
      <c r="C25" s="257"/>
      <c r="D25" s="175" t="s">
        <v>88</v>
      </c>
      <c r="E25" s="20">
        <v>4800.82</v>
      </c>
      <c r="F25" s="176">
        <v>27000</v>
      </c>
      <c r="G25" s="176">
        <f t="shared" si="7"/>
        <v>3583.5158271949031</v>
      </c>
      <c r="H25" s="176">
        <v>5350</v>
      </c>
      <c r="I25" s="176">
        <v>5350</v>
      </c>
      <c r="J25" s="176">
        <v>5350</v>
      </c>
      <c r="K25" s="176">
        <v>5350</v>
      </c>
    </row>
    <row r="26" spans="1:15" hidden="1" x14ac:dyDescent="0.25">
      <c r="A26" s="255">
        <v>3236</v>
      </c>
      <c r="B26" s="256"/>
      <c r="C26" s="257"/>
      <c r="D26" s="175" t="s">
        <v>85</v>
      </c>
      <c r="E26" s="20">
        <v>5194.84</v>
      </c>
      <c r="F26" s="176">
        <v>20000</v>
      </c>
      <c r="G26" s="176">
        <f t="shared" si="7"/>
        <v>2654.4561682925209</v>
      </c>
      <c r="H26" s="176">
        <v>3000</v>
      </c>
      <c r="I26" s="176">
        <v>3000</v>
      </c>
      <c r="J26" s="176">
        <v>3000</v>
      </c>
      <c r="K26" s="176">
        <v>3000</v>
      </c>
    </row>
    <row r="27" spans="1:15" hidden="1" x14ac:dyDescent="0.25">
      <c r="A27" s="255">
        <v>3237</v>
      </c>
      <c r="B27" s="256"/>
      <c r="C27" s="257"/>
      <c r="D27" s="175" t="s">
        <v>70</v>
      </c>
      <c r="E27" s="20">
        <v>1726.68</v>
      </c>
      <c r="F27" s="176">
        <v>7500</v>
      </c>
      <c r="G27" s="176">
        <f t="shared" si="7"/>
        <v>995.4210631096953</v>
      </c>
      <c r="H27" s="176">
        <v>3300</v>
      </c>
      <c r="I27" s="176">
        <v>3300</v>
      </c>
      <c r="J27" s="176">
        <f>H27</f>
        <v>3300</v>
      </c>
      <c r="K27" s="179">
        <f t="shared" ref="K27" si="8">J27</f>
        <v>3300</v>
      </c>
    </row>
    <row r="28" spans="1:15" hidden="1" x14ac:dyDescent="0.25">
      <c r="A28" s="255">
        <v>3238</v>
      </c>
      <c r="B28" s="256"/>
      <c r="C28" s="257"/>
      <c r="D28" s="175" t="s">
        <v>89</v>
      </c>
      <c r="E28" s="20">
        <v>2448.14</v>
      </c>
      <c r="F28" s="176">
        <v>19500</v>
      </c>
      <c r="G28" s="176">
        <f t="shared" si="7"/>
        <v>2588.0947640852078</v>
      </c>
      <c r="H28" s="176">
        <v>2600</v>
      </c>
      <c r="I28" s="176">
        <v>2600</v>
      </c>
      <c r="J28" s="176">
        <v>2600</v>
      </c>
      <c r="K28" s="176">
        <v>2600</v>
      </c>
    </row>
    <row r="29" spans="1:15" hidden="1" x14ac:dyDescent="0.25">
      <c r="A29" s="255">
        <v>3239</v>
      </c>
      <c r="B29" s="256"/>
      <c r="C29" s="257"/>
      <c r="D29" s="175" t="s">
        <v>90</v>
      </c>
      <c r="E29" s="20">
        <v>46.5</v>
      </c>
      <c r="F29" s="176">
        <v>100</v>
      </c>
      <c r="G29" s="176">
        <f t="shared" si="7"/>
        <v>13.272280841462605</v>
      </c>
      <c r="H29" s="176">
        <v>50</v>
      </c>
      <c r="I29" s="176">
        <v>50</v>
      </c>
      <c r="J29" s="176">
        <v>50</v>
      </c>
      <c r="K29" s="176">
        <v>50</v>
      </c>
    </row>
    <row r="30" spans="1:15" s="21" customFormat="1" ht="25.5" hidden="1" x14ac:dyDescent="0.25">
      <c r="A30" s="258">
        <v>329</v>
      </c>
      <c r="B30" s="259"/>
      <c r="C30" s="260"/>
      <c r="D30" s="174" t="s">
        <v>59</v>
      </c>
      <c r="E30" s="19">
        <f>SUM(E31:E35)</f>
        <v>358.09000000000003</v>
      </c>
      <c r="F30" s="19">
        <f t="shared" ref="F30:K30" si="9">SUM(F31:F35)</f>
        <v>3000</v>
      </c>
      <c r="G30" s="19">
        <f t="shared" si="9"/>
        <v>398.16842524387812</v>
      </c>
      <c r="H30" s="19">
        <f t="shared" si="9"/>
        <v>800</v>
      </c>
      <c r="I30" s="19">
        <f t="shared" si="9"/>
        <v>800</v>
      </c>
      <c r="J30" s="19">
        <f t="shared" si="9"/>
        <v>800</v>
      </c>
      <c r="K30" s="19">
        <f t="shared" si="9"/>
        <v>800</v>
      </c>
    </row>
    <row r="31" spans="1:15" hidden="1" x14ac:dyDescent="0.25">
      <c r="A31" s="255">
        <v>3292</v>
      </c>
      <c r="B31" s="256"/>
      <c r="C31" s="257"/>
      <c r="D31" s="175" t="s">
        <v>103</v>
      </c>
      <c r="E31" s="20"/>
      <c r="F31" s="176">
        <v>0</v>
      </c>
      <c r="G31" s="176">
        <f>F31/7.5345</f>
        <v>0</v>
      </c>
      <c r="H31" s="176"/>
      <c r="I31" s="176"/>
      <c r="J31" s="176"/>
      <c r="K31" s="179"/>
    </row>
    <row r="32" spans="1:15" hidden="1" x14ac:dyDescent="0.25">
      <c r="A32" s="255">
        <v>3293</v>
      </c>
      <c r="B32" s="256"/>
      <c r="C32" s="257"/>
      <c r="D32" s="175" t="s">
        <v>99</v>
      </c>
      <c r="E32" s="20"/>
      <c r="F32" s="176">
        <v>0</v>
      </c>
      <c r="G32" s="176">
        <f>F32/7.5345</f>
        <v>0</v>
      </c>
      <c r="H32" s="176"/>
      <c r="I32" s="176"/>
      <c r="J32" s="176"/>
      <c r="K32" s="179"/>
    </row>
    <row r="33" spans="1:13" hidden="1" x14ac:dyDescent="0.25">
      <c r="A33" s="255">
        <v>3294</v>
      </c>
      <c r="B33" s="256"/>
      <c r="C33" s="257"/>
      <c r="D33" s="175" t="s">
        <v>91</v>
      </c>
      <c r="E33" s="20">
        <v>163.09</v>
      </c>
      <c r="F33" s="176">
        <v>500</v>
      </c>
      <c r="G33" s="176">
        <f>F33/7.5345</f>
        <v>66.361404207313029</v>
      </c>
      <c r="H33" s="176">
        <v>200</v>
      </c>
      <c r="I33" s="176">
        <v>200</v>
      </c>
      <c r="J33" s="176">
        <f>H33</f>
        <v>200</v>
      </c>
      <c r="K33" s="179">
        <f t="shared" ref="K33" si="10">J33</f>
        <v>200</v>
      </c>
    </row>
    <row r="34" spans="1:13" hidden="1" x14ac:dyDescent="0.25">
      <c r="A34" s="255">
        <v>3295</v>
      </c>
      <c r="B34" s="256"/>
      <c r="C34" s="257"/>
      <c r="D34" s="175" t="s">
        <v>58</v>
      </c>
      <c r="E34" s="20">
        <v>125</v>
      </c>
      <c r="F34" s="176">
        <v>1000</v>
      </c>
      <c r="G34" s="176">
        <f>F34/7.5345</f>
        <v>132.72280841462606</v>
      </c>
      <c r="H34" s="176">
        <v>450</v>
      </c>
      <c r="I34" s="176">
        <v>450</v>
      </c>
      <c r="J34" s="176">
        <v>450</v>
      </c>
      <c r="K34" s="176">
        <v>450</v>
      </c>
    </row>
    <row r="35" spans="1:13" ht="25.5" hidden="1" x14ac:dyDescent="0.25">
      <c r="A35" s="255">
        <v>3299</v>
      </c>
      <c r="B35" s="256"/>
      <c r="C35" s="257"/>
      <c r="D35" s="175" t="s">
        <v>59</v>
      </c>
      <c r="E35" s="20">
        <v>70</v>
      </c>
      <c r="F35" s="176">
        <v>1500</v>
      </c>
      <c r="G35" s="176">
        <f>F35/7.5345</f>
        <v>199.08421262193906</v>
      </c>
      <c r="H35" s="176">
        <v>150</v>
      </c>
      <c r="I35" s="176">
        <v>150</v>
      </c>
      <c r="J35" s="176">
        <v>150</v>
      </c>
      <c r="K35" s="176">
        <v>150</v>
      </c>
    </row>
    <row r="36" spans="1:13" s="21" customFormat="1" x14ac:dyDescent="0.25">
      <c r="A36" s="258">
        <v>34</v>
      </c>
      <c r="B36" s="259"/>
      <c r="C36" s="260"/>
      <c r="D36" s="174" t="s">
        <v>61</v>
      </c>
      <c r="E36" s="19">
        <f>SUM(E37)</f>
        <v>1277.1099999999999</v>
      </c>
      <c r="F36" s="19">
        <f t="shared" ref="F36:K36" si="11">SUM(F37)</f>
        <v>6500</v>
      </c>
      <c r="G36" s="19">
        <f t="shared" si="11"/>
        <v>862.69825469506929</v>
      </c>
      <c r="H36" s="19">
        <f t="shared" si="11"/>
        <v>1350</v>
      </c>
      <c r="I36" s="19">
        <f t="shared" si="11"/>
        <v>1350</v>
      </c>
      <c r="J36" s="19">
        <f t="shared" si="11"/>
        <v>1350</v>
      </c>
      <c r="K36" s="19">
        <f t="shared" si="11"/>
        <v>1350</v>
      </c>
    </row>
    <row r="37" spans="1:13" s="21" customFormat="1" hidden="1" x14ac:dyDescent="0.25">
      <c r="A37" s="258">
        <v>343</v>
      </c>
      <c r="B37" s="259"/>
      <c r="C37" s="260"/>
      <c r="D37" s="174" t="s">
        <v>62</v>
      </c>
      <c r="E37" s="19">
        <f>E38</f>
        <v>1277.1099999999999</v>
      </c>
      <c r="F37" s="19">
        <f t="shared" ref="F37:K37" si="12">F38</f>
        <v>6500</v>
      </c>
      <c r="G37" s="19">
        <f t="shared" si="12"/>
        <v>862.69825469506929</v>
      </c>
      <c r="H37" s="19">
        <f t="shared" si="12"/>
        <v>1350</v>
      </c>
      <c r="I37" s="19">
        <f t="shared" si="12"/>
        <v>1350</v>
      </c>
      <c r="J37" s="19">
        <f t="shared" si="12"/>
        <v>1350</v>
      </c>
      <c r="K37" s="19">
        <f t="shared" si="12"/>
        <v>1350</v>
      </c>
    </row>
    <row r="38" spans="1:13" ht="25.5" hidden="1" x14ac:dyDescent="0.25">
      <c r="A38" s="255">
        <v>3431</v>
      </c>
      <c r="B38" s="256"/>
      <c r="C38" s="257"/>
      <c r="D38" s="175" t="s">
        <v>92</v>
      </c>
      <c r="E38" s="20">
        <v>1277.1099999999999</v>
      </c>
      <c r="F38" s="176">
        <v>6500</v>
      </c>
      <c r="G38" s="176">
        <f>F38/7.5345</f>
        <v>862.69825469506929</v>
      </c>
      <c r="H38" s="176">
        <v>1350</v>
      </c>
      <c r="I38" s="176">
        <v>1350</v>
      </c>
      <c r="J38" s="176">
        <v>1350</v>
      </c>
      <c r="K38" s="176">
        <v>1350</v>
      </c>
    </row>
    <row r="39" spans="1:13" ht="24" customHeight="1" x14ac:dyDescent="0.25">
      <c r="A39" s="264" t="s">
        <v>238</v>
      </c>
      <c r="B39" s="265"/>
      <c r="C39" s="266"/>
      <c r="D39" s="171" t="s">
        <v>12</v>
      </c>
      <c r="E39" s="172">
        <f t="shared" ref="E39:K42" si="13">E40</f>
        <v>3597.51</v>
      </c>
      <c r="F39" s="172">
        <f t="shared" si="13"/>
        <v>40000</v>
      </c>
      <c r="G39" s="172">
        <f t="shared" si="13"/>
        <v>5308.9123365850419</v>
      </c>
      <c r="H39" s="172">
        <f t="shared" si="13"/>
        <v>2435</v>
      </c>
      <c r="I39" s="172">
        <f t="shared" si="13"/>
        <v>2435</v>
      </c>
      <c r="J39" s="172">
        <f t="shared" si="13"/>
        <v>2435</v>
      </c>
      <c r="K39" s="172">
        <f t="shared" si="13"/>
        <v>2435</v>
      </c>
    </row>
    <row r="40" spans="1:13" ht="29.25" customHeight="1" x14ac:dyDescent="0.25">
      <c r="A40" s="267" t="s">
        <v>239</v>
      </c>
      <c r="B40" s="268"/>
      <c r="C40" s="269"/>
      <c r="D40" s="180" t="s">
        <v>240</v>
      </c>
      <c r="E40" s="173">
        <f t="shared" si="13"/>
        <v>3597.51</v>
      </c>
      <c r="F40" s="173">
        <f t="shared" si="13"/>
        <v>40000</v>
      </c>
      <c r="G40" s="173">
        <f t="shared" si="13"/>
        <v>5308.9123365850419</v>
      </c>
      <c r="H40" s="173">
        <f t="shared" si="13"/>
        <v>2435</v>
      </c>
      <c r="I40" s="173">
        <f t="shared" si="13"/>
        <v>2435</v>
      </c>
      <c r="J40" s="173">
        <f t="shared" si="13"/>
        <v>2435</v>
      </c>
      <c r="K40" s="173">
        <f t="shared" si="13"/>
        <v>2435</v>
      </c>
    </row>
    <row r="41" spans="1:13" s="21" customFormat="1" ht="38.25" x14ac:dyDescent="0.25">
      <c r="A41" s="258">
        <v>37</v>
      </c>
      <c r="B41" s="259"/>
      <c r="C41" s="260"/>
      <c r="D41" s="174" t="s">
        <v>244</v>
      </c>
      <c r="E41" s="19">
        <f>E42</f>
        <v>3597.51</v>
      </c>
      <c r="F41" s="19">
        <f t="shared" si="13"/>
        <v>40000</v>
      </c>
      <c r="G41" s="19">
        <f t="shared" si="13"/>
        <v>5308.9123365850419</v>
      </c>
      <c r="H41" s="19">
        <f t="shared" si="13"/>
        <v>2435</v>
      </c>
      <c r="I41" s="19">
        <f t="shared" si="13"/>
        <v>2435</v>
      </c>
      <c r="J41" s="19">
        <f t="shared" si="13"/>
        <v>2435</v>
      </c>
      <c r="K41" s="19">
        <f t="shared" si="13"/>
        <v>2435</v>
      </c>
    </row>
    <row r="42" spans="1:13" s="21" customFormat="1" ht="25.5" hidden="1" x14ac:dyDescent="0.25">
      <c r="A42" s="258">
        <v>372</v>
      </c>
      <c r="B42" s="259"/>
      <c r="C42" s="260"/>
      <c r="D42" s="174" t="s">
        <v>76</v>
      </c>
      <c r="E42" s="19">
        <f>E43</f>
        <v>3597.51</v>
      </c>
      <c r="F42" s="19">
        <f t="shared" si="13"/>
        <v>40000</v>
      </c>
      <c r="G42" s="19">
        <f t="shared" si="13"/>
        <v>5308.9123365850419</v>
      </c>
      <c r="H42" s="19">
        <f t="shared" si="13"/>
        <v>2435</v>
      </c>
      <c r="I42" s="19">
        <f t="shared" si="13"/>
        <v>2435</v>
      </c>
      <c r="J42" s="19">
        <f t="shared" si="13"/>
        <v>2435</v>
      </c>
      <c r="K42" s="19">
        <f t="shared" si="13"/>
        <v>2435</v>
      </c>
    </row>
    <row r="43" spans="1:13" ht="25.5" hidden="1" x14ac:dyDescent="0.25">
      <c r="A43" s="255">
        <v>3722</v>
      </c>
      <c r="B43" s="256"/>
      <c r="C43" s="257"/>
      <c r="D43" s="175" t="s">
        <v>245</v>
      </c>
      <c r="E43" s="20">
        <v>3597.51</v>
      </c>
      <c r="F43" s="176">
        <v>40000</v>
      </c>
      <c r="G43" s="176">
        <f>F43/7.5345</f>
        <v>5308.9123365850419</v>
      </c>
      <c r="H43" s="176">
        <v>2435</v>
      </c>
      <c r="I43" s="176">
        <v>2435</v>
      </c>
      <c r="J43" s="176">
        <v>2435</v>
      </c>
      <c r="K43" s="176">
        <v>2435</v>
      </c>
    </row>
    <row r="44" spans="1:13" s="21" customFormat="1" ht="38.25" x14ac:dyDescent="0.25">
      <c r="A44" s="264" t="s">
        <v>246</v>
      </c>
      <c r="B44" s="265"/>
      <c r="C44" s="266"/>
      <c r="D44" s="171" t="s">
        <v>247</v>
      </c>
      <c r="E44" s="172">
        <f t="shared" ref="E44:K46" si="14">E45</f>
        <v>14624.22</v>
      </c>
      <c r="F44" s="172">
        <f t="shared" si="14"/>
        <v>105736.17</v>
      </c>
      <c r="G44" s="172">
        <f t="shared" si="14"/>
        <v>14033.601433406329</v>
      </c>
      <c r="H44" s="172">
        <f t="shared" si="14"/>
        <v>16988</v>
      </c>
      <c r="I44" s="172">
        <f t="shared" si="14"/>
        <v>16988</v>
      </c>
      <c r="J44" s="172">
        <f t="shared" si="14"/>
        <v>16988</v>
      </c>
      <c r="K44" s="172">
        <f t="shared" si="14"/>
        <v>16988</v>
      </c>
    </row>
    <row r="45" spans="1:13" s="21" customFormat="1" x14ac:dyDescent="0.25">
      <c r="A45" s="267" t="s">
        <v>239</v>
      </c>
      <c r="B45" s="268"/>
      <c r="C45" s="269"/>
      <c r="D45" s="22" t="s">
        <v>102</v>
      </c>
      <c r="E45" s="173">
        <f t="shared" si="14"/>
        <v>14624.22</v>
      </c>
      <c r="F45" s="173">
        <f t="shared" si="14"/>
        <v>105736.17</v>
      </c>
      <c r="G45" s="173">
        <f t="shared" si="14"/>
        <v>14033.601433406329</v>
      </c>
      <c r="H45" s="173">
        <f t="shared" si="14"/>
        <v>16988</v>
      </c>
      <c r="I45" s="173">
        <f t="shared" si="14"/>
        <v>16988</v>
      </c>
      <c r="J45" s="173">
        <f t="shared" si="14"/>
        <v>16988</v>
      </c>
      <c r="K45" s="173">
        <f t="shared" si="14"/>
        <v>16988</v>
      </c>
    </row>
    <row r="46" spans="1:13" s="21" customFormat="1" x14ac:dyDescent="0.25">
      <c r="A46" s="261">
        <v>3</v>
      </c>
      <c r="B46" s="262"/>
      <c r="C46" s="263"/>
      <c r="D46" s="174" t="s">
        <v>14</v>
      </c>
      <c r="E46" s="19">
        <f t="shared" si="14"/>
        <v>14624.22</v>
      </c>
      <c r="F46" s="19">
        <f t="shared" si="14"/>
        <v>105736.17</v>
      </c>
      <c r="G46" s="19">
        <f t="shared" si="14"/>
        <v>14033.601433406329</v>
      </c>
      <c r="H46" s="19">
        <f t="shared" si="14"/>
        <v>16988</v>
      </c>
      <c r="I46" s="19">
        <f t="shared" si="14"/>
        <v>16988</v>
      </c>
      <c r="J46" s="19">
        <f t="shared" si="14"/>
        <v>16988</v>
      </c>
      <c r="K46" s="19">
        <f t="shared" si="14"/>
        <v>16988</v>
      </c>
    </row>
    <row r="47" spans="1:13" s="21" customFormat="1" x14ac:dyDescent="0.25">
      <c r="A47" s="258">
        <v>32</v>
      </c>
      <c r="B47" s="259"/>
      <c r="C47" s="260"/>
      <c r="D47" s="174" t="s">
        <v>22</v>
      </c>
      <c r="E47" s="19">
        <f>E48+E50</f>
        <v>14624.22</v>
      </c>
      <c r="F47" s="19">
        <f t="shared" ref="F47:K47" si="15">F48+F50</f>
        <v>105736.17</v>
      </c>
      <c r="G47" s="19">
        <f t="shared" si="15"/>
        <v>14033.601433406329</v>
      </c>
      <c r="H47" s="19">
        <f t="shared" si="15"/>
        <v>16988</v>
      </c>
      <c r="I47" s="19">
        <f t="shared" si="15"/>
        <v>16988</v>
      </c>
      <c r="J47" s="19">
        <f t="shared" si="15"/>
        <v>16988</v>
      </c>
      <c r="K47" s="19">
        <f t="shared" si="15"/>
        <v>16988</v>
      </c>
    </row>
    <row r="48" spans="1:13" s="21" customFormat="1" hidden="1" x14ac:dyDescent="0.25">
      <c r="A48" s="258">
        <v>322</v>
      </c>
      <c r="B48" s="259"/>
      <c r="C48" s="260"/>
      <c r="D48" s="174" t="s">
        <v>57</v>
      </c>
      <c r="E48" s="19">
        <f>E49</f>
        <v>7124.65</v>
      </c>
      <c r="F48" s="19">
        <f t="shared" ref="F48:K48" si="16">F49</f>
        <v>35000</v>
      </c>
      <c r="G48" s="19">
        <f t="shared" si="16"/>
        <v>4645.298294511912</v>
      </c>
      <c r="H48" s="19">
        <f t="shared" si="16"/>
        <v>6500</v>
      </c>
      <c r="I48" s="19">
        <f t="shared" si="16"/>
        <v>6500</v>
      </c>
      <c r="J48" s="19">
        <f t="shared" si="16"/>
        <v>6500</v>
      </c>
      <c r="K48" s="19">
        <f t="shared" si="16"/>
        <v>6500</v>
      </c>
      <c r="M48" s="95"/>
    </row>
    <row r="49" spans="1:13" ht="25.5" hidden="1" x14ac:dyDescent="0.25">
      <c r="A49" s="255">
        <v>3224</v>
      </c>
      <c r="B49" s="256"/>
      <c r="C49" s="257"/>
      <c r="D49" s="175" t="s">
        <v>248</v>
      </c>
      <c r="E49" s="20">
        <v>7124.65</v>
      </c>
      <c r="F49" s="176">
        <v>35000</v>
      </c>
      <c r="G49" s="176">
        <f>F49/7.5345</f>
        <v>4645.298294511912</v>
      </c>
      <c r="H49" s="176">
        <v>6500</v>
      </c>
      <c r="I49" s="176">
        <v>6500</v>
      </c>
      <c r="J49" s="176">
        <v>6500</v>
      </c>
      <c r="K49" s="176">
        <v>6500</v>
      </c>
    </row>
    <row r="50" spans="1:13" s="21" customFormat="1" hidden="1" x14ac:dyDescent="0.25">
      <c r="A50" s="258">
        <v>323</v>
      </c>
      <c r="B50" s="259"/>
      <c r="C50" s="260"/>
      <c r="D50" s="174" t="s">
        <v>69</v>
      </c>
      <c r="E50" s="19">
        <f>E51+E52</f>
        <v>7499.57</v>
      </c>
      <c r="F50" s="19">
        <f t="shared" ref="F50:K50" si="17">F51+F52</f>
        <v>70736.17</v>
      </c>
      <c r="G50" s="19">
        <f t="shared" si="17"/>
        <v>9388.3031388944182</v>
      </c>
      <c r="H50" s="19">
        <f>H51+H52</f>
        <v>10488</v>
      </c>
      <c r="I50" s="19">
        <f>I51+I52</f>
        <v>10488</v>
      </c>
      <c r="J50" s="19">
        <f t="shared" si="17"/>
        <v>10488</v>
      </c>
      <c r="K50" s="19">
        <f t="shared" si="17"/>
        <v>10488</v>
      </c>
    </row>
    <row r="51" spans="1:13" ht="25.5" hidden="1" x14ac:dyDescent="0.25">
      <c r="A51" s="255">
        <v>3232</v>
      </c>
      <c r="B51" s="256"/>
      <c r="C51" s="257"/>
      <c r="D51" s="175" t="s">
        <v>249</v>
      </c>
      <c r="E51" s="20">
        <v>7499.57</v>
      </c>
      <c r="F51" s="176">
        <v>70636.17</v>
      </c>
      <c r="G51" s="176">
        <f>F51/7.5345</f>
        <v>9375.0308580529563</v>
      </c>
      <c r="H51" s="176">
        <v>10388</v>
      </c>
      <c r="I51" s="176">
        <v>10388</v>
      </c>
      <c r="J51" s="176">
        <v>10388</v>
      </c>
      <c r="K51" s="176">
        <v>10388</v>
      </c>
      <c r="M51" s="26"/>
    </row>
    <row r="52" spans="1:13" hidden="1" x14ac:dyDescent="0.25">
      <c r="A52" s="255">
        <v>3237</v>
      </c>
      <c r="B52" s="256"/>
      <c r="C52" s="257"/>
      <c r="D52" s="175" t="s">
        <v>70</v>
      </c>
      <c r="E52" s="20"/>
      <c r="F52" s="176">
        <v>100</v>
      </c>
      <c r="G52" s="176">
        <f>F52/7.5345</f>
        <v>13.272280841462605</v>
      </c>
      <c r="H52" s="176">
        <v>100</v>
      </c>
      <c r="I52" s="176">
        <v>100</v>
      </c>
      <c r="J52" s="176">
        <v>100</v>
      </c>
      <c r="K52" s="176">
        <v>100</v>
      </c>
      <c r="M52" s="26"/>
    </row>
    <row r="53" spans="1:13" s="21" customFormat="1" x14ac:dyDescent="0.25">
      <c r="A53" s="264" t="s">
        <v>250</v>
      </c>
      <c r="B53" s="265"/>
      <c r="C53" s="266"/>
      <c r="D53" s="171" t="s">
        <v>251</v>
      </c>
      <c r="E53" s="172">
        <f t="shared" ref="E53:K57" si="18">E54</f>
        <v>6235.24</v>
      </c>
      <c r="F53" s="172">
        <f t="shared" si="18"/>
        <v>0</v>
      </c>
      <c r="G53" s="172">
        <f t="shared" si="18"/>
        <v>0</v>
      </c>
      <c r="H53" s="172">
        <f t="shared" si="18"/>
        <v>0</v>
      </c>
      <c r="I53" s="172">
        <v>0</v>
      </c>
      <c r="J53" s="172">
        <f t="shared" si="18"/>
        <v>0</v>
      </c>
      <c r="K53" s="172">
        <f t="shared" si="18"/>
        <v>0</v>
      </c>
    </row>
    <row r="54" spans="1:13" s="21" customFormat="1" x14ac:dyDescent="0.25">
      <c r="A54" s="267" t="s">
        <v>239</v>
      </c>
      <c r="B54" s="268"/>
      <c r="C54" s="269"/>
      <c r="D54" s="22" t="s">
        <v>102</v>
      </c>
      <c r="E54" s="173">
        <f t="shared" si="18"/>
        <v>6235.24</v>
      </c>
      <c r="F54" s="173">
        <f t="shared" si="18"/>
        <v>0</v>
      </c>
      <c r="G54" s="173">
        <f t="shared" si="18"/>
        <v>0</v>
      </c>
      <c r="H54" s="173">
        <f t="shared" si="18"/>
        <v>0</v>
      </c>
      <c r="I54" s="173">
        <v>0</v>
      </c>
      <c r="J54" s="173">
        <f t="shared" si="18"/>
        <v>0</v>
      </c>
      <c r="K54" s="173">
        <f t="shared" si="18"/>
        <v>0</v>
      </c>
    </row>
    <row r="55" spans="1:13" s="21" customFormat="1" x14ac:dyDescent="0.25">
      <c r="A55" s="261">
        <v>3</v>
      </c>
      <c r="B55" s="262"/>
      <c r="C55" s="263"/>
      <c r="D55" s="174" t="s">
        <v>14</v>
      </c>
      <c r="E55" s="19">
        <f t="shared" si="18"/>
        <v>6235.24</v>
      </c>
      <c r="F55" s="19">
        <f t="shared" si="18"/>
        <v>0</v>
      </c>
      <c r="G55" s="19">
        <f t="shared" si="18"/>
        <v>0</v>
      </c>
      <c r="H55" s="19">
        <f t="shared" si="18"/>
        <v>0</v>
      </c>
      <c r="I55" s="19">
        <v>0</v>
      </c>
      <c r="J55" s="19">
        <f t="shared" si="18"/>
        <v>0</v>
      </c>
      <c r="K55" s="19">
        <f t="shared" si="18"/>
        <v>0</v>
      </c>
    </row>
    <row r="56" spans="1:13" s="21" customFormat="1" x14ac:dyDescent="0.25">
      <c r="A56" s="258">
        <v>32</v>
      </c>
      <c r="B56" s="259"/>
      <c r="C56" s="260"/>
      <c r="D56" s="174" t="s">
        <v>22</v>
      </c>
      <c r="E56" s="19">
        <f t="shared" si="18"/>
        <v>6235.24</v>
      </c>
      <c r="F56" s="19">
        <f t="shared" si="18"/>
        <v>0</v>
      </c>
      <c r="G56" s="19">
        <f t="shared" si="18"/>
        <v>0</v>
      </c>
      <c r="H56" s="19">
        <f t="shared" si="18"/>
        <v>0</v>
      </c>
      <c r="I56" s="19">
        <v>0</v>
      </c>
      <c r="J56" s="19">
        <f t="shared" si="18"/>
        <v>0</v>
      </c>
      <c r="K56" s="19">
        <f t="shared" si="18"/>
        <v>0</v>
      </c>
    </row>
    <row r="57" spans="1:13" s="21" customFormat="1" hidden="1" x14ac:dyDescent="0.25">
      <c r="A57" s="258">
        <v>322</v>
      </c>
      <c r="B57" s="259"/>
      <c r="C57" s="260"/>
      <c r="D57" s="174" t="s">
        <v>57</v>
      </c>
      <c r="E57" s="19">
        <f t="shared" si="18"/>
        <v>6235.24</v>
      </c>
      <c r="F57" s="19">
        <f t="shared" si="18"/>
        <v>0</v>
      </c>
      <c r="G57" s="19">
        <f t="shared" si="18"/>
        <v>0</v>
      </c>
      <c r="H57" s="19">
        <f t="shared" si="18"/>
        <v>0</v>
      </c>
      <c r="I57" s="19">
        <v>0</v>
      </c>
      <c r="J57" s="19">
        <f t="shared" si="18"/>
        <v>0</v>
      </c>
      <c r="K57" s="19">
        <f t="shared" si="18"/>
        <v>0</v>
      </c>
    </row>
    <row r="58" spans="1:13" hidden="1" x14ac:dyDescent="0.25">
      <c r="A58" s="255">
        <v>3223</v>
      </c>
      <c r="B58" s="256"/>
      <c r="C58" s="257"/>
      <c r="D58" s="175" t="s">
        <v>80</v>
      </c>
      <c r="E58" s="20">
        <v>6235.24</v>
      </c>
      <c r="F58" s="176"/>
      <c r="G58" s="176"/>
      <c r="H58" s="176">
        <v>0</v>
      </c>
      <c r="I58" s="176">
        <v>0</v>
      </c>
      <c r="J58" s="176"/>
      <c r="K58" s="179"/>
    </row>
    <row r="59" spans="1:13" s="21" customFormat="1" ht="25.5" x14ac:dyDescent="0.25">
      <c r="A59" s="281" t="s">
        <v>236</v>
      </c>
      <c r="B59" s="282"/>
      <c r="C59" s="283"/>
      <c r="D59" s="169" t="s">
        <v>252</v>
      </c>
      <c r="E59" s="170">
        <f>E60+E67+E83+E95+E101+E107+E113+E119+E133+E148+E166</f>
        <v>147076.99</v>
      </c>
      <c r="F59" s="170" t="e">
        <f>F60+F67+F83+F95+F101+F107+F113+#REF!+#REF!+F119+F133</f>
        <v>#REF!</v>
      </c>
      <c r="G59" s="170" t="e">
        <f>G60+G67+G83+G95+G101+G107+G113+#REF!+#REF!+G119+G133</f>
        <v>#REF!</v>
      </c>
      <c r="H59" s="170">
        <f>H60+H67+H83+H95+H101+H107+H113+H119+H133+H148+H166+H215+H222+H251+H201</f>
        <v>614702</v>
      </c>
      <c r="I59" s="170">
        <f>I60+I67+I83+I95+I101+I107+I113+I119+I133+I148+I166+I201+I208+I215+I222+I183</f>
        <v>276818.66000000003</v>
      </c>
      <c r="J59" s="170">
        <f t="shared" ref="J59:K59" si="19">J60+J67+J83+J95+J101+J107+J113+J119+J133+J148+J166+J201+J208+J215+J222+J183</f>
        <v>274568.66000000003</v>
      </c>
      <c r="K59" s="170">
        <f t="shared" si="19"/>
        <v>274568.66000000003</v>
      </c>
    </row>
    <row r="60" spans="1:13" s="21" customFormat="1" x14ac:dyDescent="0.25">
      <c r="A60" s="264" t="s">
        <v>238</v>
      </c>
      <c r="B60" s="265"/>
      <c r="C60" s="266"/>
      <c r="D60" s="171" t="s">
        <v>253</v>
      </c>
      <c r="E60" s="172">
        <f>E62</f>
        <v>100</v>
      </c>
      <c r="F60" s="172">
        <f t="shared" ref="F60:H60" si="20">F62</f>
        <v>0</v>
      </c>
      <c r="G60" s="172">
        <f t="shared" si="20"/>
        <v>0</v>
      </c>
      <c r="H60" s="172">
        <f t="shared" si="20"/>
        <v>100</v>
      </c>
      <c r="I60" s="172">
        <f>I62</f>
        <v>0</v>
      </c>
      <c r="J60" s="172">
        <f>J62</f>
        <v>0</v>
      </c>
      <c r="K60" s="172">
        <f>K62</f>
        <v>0</v>
      </c>
    </row>
    <row r="61" spans="1:13" s="21" customFormat="1" ht="25.5" x14ac:dyDescent="0.25">
      <c r="A61" s="264" t="s">
        <v>254</v>
      </c>
      <c r="B61" s="265"/>
      <c r="C61" s="266"/>
      <c r="D61" s="171" t="s">
        <v>255</v>
      </c>
      <c r="E61" s="172"/>
      <c r="F61" s="172"/>
      <c r="G61" s="172"/>
      <c r="H61" s="172"/>
      <c r="I61" s="172"/>
      <c r="J61" s="172"/>
      <c r="K61" s="172"/>
    </row>
    <row r="62" spans="1:13" s="21" customFormat="1" x14ac:dyDescent="0.25">
      <c r="A62" s="267" t="s">
        <v>256</v>
      </c>
      <c r="B62" s="268"/>
      <c r="C62" s="269"/>
      <c r="D62" s="22" t="s">
        <v>102</v>
      </c>
      <c r="E62" s="173">
        <f t="shared" ref="E62:K65" si="21">E63</f>
        <v>100</v>
      </c>
      <c r="F62" s="173">
        <f t="shared" si="21"/>
        <v>0</v>
      </c>
      <c r="G62" s="173">
        <f t="shared" si="21"/>
        <v>0</v>
      </c>
      <c r="H62" s="173">
        <f t="shared" si="21"/>
        <v>100</v>
      </c>
      <c r="I62" s="173">
        <f t="shared" si="21"/>
        <v>0</v>
      </c>
      <c r="J62" s="173">
        <f>J63</f>
        <v>0</v>
      </c>
      <c r="K62" s="173">
        <f t="shared" si="21"/>
        <v>0</v>
      </c>
    </row>
    <row r="63" spans="1:13" s="21" customFormat="1" x14ac:dyDescent="0.25">
      <c r="A63" s="261">
        <v>3</v>
      </c>
      <c r="B63" s="262"/>
      <c r="C63" s="263"/>
      <c r="D63" s="174" t="s">
        <v>14</v>
      </c>
      <c r="E63" s="19">
        <f t="shared" si="21"/>
        <v>100</v>
      </c>
      <c r="F63" s="19">
        <f t="shared" si="21"/>
        <v>0</v>
      </c>
      <c r="G63" s="19">
        <f t="shared" si="21"/>
        <v>0</v>
      </c>
      <c r="H63" s="19">
        <f t="shared" si="21"/>
        <v>100</v>
      </c>
      <c r="I63" s="19">
        <v>0</v>
      </c>
      <c r="J63" s="19">
        <f>J64</f>
        <v>0</v>
      </c>
      <c r="K63" s="19">
        <f t="shared" si="21"/>
        <v>0</v>
      </c>
    </row>
    <row r="64" spans="1:13" s="21" customFormat="1" x14ac:dyDescent="0.25">
      <c r="A64" s="258">
        <v>32</v>
      </c>
      <c r="B64" s="259"/>
      <c r="C64" s="260"/>
      <c r="D64" s="174" t="s">
        <v>22</v>
      </c>
      <c r="E64" s="19">
        <f t="shared" si="21"/>
        <v>100</v>
      </c>
      <c r="F64" s="19">
        <f t="shared" si="21"/>
        <v>0</v>
      </c>
      <c r="G64" s="19">
        <f t="shared" si="21"/>
        <v>0</v>
      </c>
      <c r="H64" s="19">
        <f t="shared" si="21"/>
        <v>100</v>
      </c>
      <c r="I64" s="19">
        <v>0</v>
      </c>
      <c r="J64" s="19">
        <f>J65</f>
        <v>0</v>
      </c>
      <c r="K64" s="19">
        <f t="shared" si="21"/>
        <v>0</v>
      </c>
    </row>
    <row r="65" spans="1:11" s="21" customFormat="1" hidden="1" x14ac:dyDescent="0.25">
      <c r="A65" s="258">
        <v>323</v>
      </c>
      <c r="B65" s="259"/>
      <c r="C65" s="260"/>
      <c r="D65" s="174" t="s">
        <v>69</v>
      </c>
      <c r="E65" s="19">
        <f t="shared" si="21"/>
        <v>100</v>
      </c>
      <c r="F65" s="19">
        <f t="shared" si="21"/>
        <v>0</v>
      </c>
      <c r="G65" s="19">
        <f t="shared" si="21"/>
        <v>0</v>
      </c>
      <c r="H65" s="19">
        <f t="shared" si="21"/>
        <v>100</v>
      </c>
      <c r="I65" s="19">
        <v>0</v>
      </c>
      <c r="J65" s="19">
        <f>J66</f>
        <v>0</v>
      </c>
      <c r="K65" s="19">
        <f t="shared" si="21"/>
        <v>0</v>
      </c>
    </row>
    <row r="66" spans="1:11" hidden="1" x14ac:dyDescent="0.25">
      <c r="A66" s="307">
        <v>3237</v>
      </c>
      <c r="B66" s="308"/>
      <c r="C66" s="309"/>
      <c r="D66" s="181" t="s">
        <v>70</v>
      </c>
      <c r="E66" s="182">
        <v>100</v>
      </c>
      <c r="F66" s="183"/>
      <c r="G66" s="183"/>
      <c r="H66" s="183">
        <v>100</v>
      </c>
      <c r="I66" s="183">
        <v>0</v>
      </c>
      <c r="J66" s="183">
        <v>0</v>
      </c>
      <c r="K66" s="184">
        <v>0</v>
      </c>
    </row>
    <row r="67" spans="1:11" s="21" customFormat="1" x14ac:dyDescent="0.25">
      <c r="A67" s="264" t="s">
        <v>257</v>
      </c>
      <c r="B67" s="265"/>
      <c r="C67" s="266"/>
      <c r="D67" s="171" t="s">
        <v>258</v>
      </c>
      <c r="E67" s="172">
        <f t="shared" ref="E67:K69" si="22">E68</f>
        <v>666</v>
      </c>
      <c r="F67" s="172">
        <f t="shared" si="22"/>
        <v>5000</v>
      </c>
      <c r="G67" s="172">
        <f t="shared" si="22"/>
        <v>663.61404207313035</v>
      </c>
      <c r="H67" s="172">
        <f>H68</f>
        <v>666</v>
      </c>
      <c r="I67" s="172">
        <f>I68</f>
        <v>666.66</v>
      </c>
      <c r="J67" s="172">
        <f t="shared" si="22"/>
        <v>666.66</v>
      </c>
      <c r="K67" s="172">
        <f t="shared" si="22"/>
        <v>666.66</v>
      </c>
    </row>
    <row r="68" spans="1:11" s="21" customFormat="1" x14ac:dyDescent="0.25">
      <c r="A68" s="267" t="s">
        <v>259</v>
      </c>
      <c r="B68" s="268"/>
      <c r="C68" s="269"/>
      <c r="D68" s="22" t="s">
        <v>102</v>
      </c>
      <c r="E68" s="173">
        <f>E69</f>
        <v>666</v>
      </c>
      <c r="F68" s="173">
        <f t="shared" si="22"/>
        <v>5000</v>
      </c>
      <c r="G68" s="173">
        <f t="shared" si="22"/>
        <v>663.61404207313035</v>
      </c>
      <c r="H68" s="173">
        <f t="shared" si="22"/>
        <v>666</v>
      </c>
      <c r="I68" s="173">
        <f t="shared" si="22"/>
        <v>666.66</v>
      </c>
      <c r="J68" s="173">
        <f t="shared" si="22"/>
        <v>666.66</v>
      </c>
      <c r="K68" s="173">
        <f t="shared" si="22"/>
        <v>666.66</v>
      </c>
    </row>
    <row r="69" spans="1:11" s="21" customFormat="1" x14ac:dyDescent="0.25">
      <c r="A69" s="261">
        <v>3</v>
      </c>
      <c r="B69" s="262"/>
      <c r="C69" s="263"/>
      <c r="D69" s="174" t="s">
        <v>14</v>
      </c>
      <c r="E69" s="19">
        <f>E70</f>
        <v>666</v>
      </c>
      <c r="F69" s="19">
        <f t="shared" si="22"/>
        <v>5000</v>
      </c>
      <c r="G69" s="19">
        <f t="shared" si="22"/>
        <v>663.61404207313035</v>
      </c>
      <c r="H69" s="19">
        <f>H70</f>
        <v>666</v>
      </c>
      <c r="I69" s="19">
        <f>I70</f>
        <v>666.66</v>
      </c>
      <c r="J69" s="19">
        <f t="shared" si="22"/>
        <v>666.66</v>
      </c>
      <c r="K69" s="19">
        <f t="shared" si="22"/>
        <v>666.66</v>
      </c>
    </row>
    <row r="70" spans="1:11" s="21" customFormat="1" x14ac:dyDescent="0.25">
      <c r="A70" s="258">
        <v>32</v>
      </c>
      <c r="B70" s="259"/>
      <c r="C70" s="260"/>
      <c r="D70" s="174" t="s">
        <v>22</v>
      </c>
      <c r="E70" s="19">
        <f t="shared" ref="E70:K70" si="23">E71+E79+E81+E75</f>
        <v>666</v>
      </c>
      <c r="F70" s="19">
        <f t="shared" si="23"/>
        <v>5000</v>
      </c>
      <c r="G70" s="19">
        <f t="shared" si="23"/>
        <v>663.61404207313035</v>
      </c>
      <c r="H70" s="19">
        <f t="shared" si="23"/>
        <v>666</v>
      </c>
      <c r="I70" s="19">
        <f t="shared" si="23"/>
        <v>666.66</v>
      </c>
      <c r="J70" s="19">
        <f t="shared" si="23"/>
        <v>666.66</v>
      </c>
      <c r="K70" s="19">
        <f t="shared" si="23"/>
        <v>666.66</v>
      </c>
    </row>
    <row r="71" spans="1:11" s="21" customFormat="1" hidden="1" x14ac:dyDescent="0.25">
      <c r="A71" s="258">
        <v>321</v>
      </c>
      <c r="B71" s="259"/>
      <c r="C71" s="260"/>
      <c r="D71" s="174" t="s">
        <v>55</v>
      </c>
      <c r="E71" s="19">
        <f t="shared" ref="E71:K71" si="24">E72+E73+E74</f>
        <v>140.66999999999999</v>
      </c>
      <c r="F71" s="19">
        <f t="shared" si="24"/>
        <v>1000</v>
      </c>
      <c r="G71" s="19">
        <f t="shared" si="24"/>
        <v>132.72280841462606</v>
      </c>
      <c r="H71" s="19">
        <f t="shared" si="24"/>
        <v>140</v>
      </c>
      <c r="I71" s="19">
        <f t="shared" si="24"/>
        <v>140</v>
      </c>
      <c r="J71" s="19">
        <f t="shared" si="24"/>
        <v>140</v>
      </c>
      <c r="K71" s="19">
        <f t="shared" si="24"/>
        <v>140</v>
      </c>
    </row>
    <row r="72" spans="1:11" hidden="1" x14ac:dyDescent="0.25">
      <c r="A72" s="255">
        <v>3211</v>
      </c>
      <c r="B72" s="256"/>
      <c r="C72" s="257"/>
      <c r="D72" s="175" t="s">
        <v>64</v>
      </c>
      <c r="E72" s="20">
        <v>140.66999999999999</v>
      </c>
      <c r="F72" s="176">
        <v>400</v>
      </c>
      <c r="G72" s="176">
        <f>F72/7.5345</f>
        <v>53.089123365850419</v>
      </c>
      <c r="H72" s="176">
        <v>60</v>
      </c>
      <c r="I72" s="176">
        <v>60</v>
      </c>
      <c r="J72" s="176">
        <v>60</v>
      </c>
      <c r="K72" s="176">
        <v>60</v>
      </c>
    </row>
    <row r="73" spans="1:11" hidden="1" x14ac:dyDescent="0.25">
      <c r="A73" s="255">
        <v>3213</v>
      </c>
      <c r="B73" s="256"/>
      <c r="C73" s="257"/>
      <c r="D73" s="175" t="s">
        <v>65</v>
      </c>
      <c r="E73" s="20"/>
      <c r="F73" s="176">
        <v>200</v>
      </c>
      <c r="G73" s="176">
        <f>F73/7.5345</f>
        <v>26.54456168292521</v>
      </c>
      <c r="H73" s="176">
        <v>40</v>
      </c>
      <c r="I73" s="176">
        <v>40</v>
      </c>
      <c r="J73" s="176">
        <v>40</v>
      </c>
      <c r="K73" s="176">
        <v>40</v>
      </c>
    </row>
    <row r="74" spans="1:11" ht="25.5" hidden="1" x14ac:dyDescent="0.25">
      <c r="A74" s="255">
        <v>3214</v>
      </c>
      <c r="B74" s="256"/>
      <c r="C74" s="257"/>
      <c r="D74" s="175" t="s">
        <v>66</v>
      </c>
      <c r="E74" s="20"/>
      <c r="F74" s="20">
        <v>400</v>
      </c>
      <c r="G74" s="176">
        <f>F74/7.5345</f>
        <v>53.089123365850419</v>
      </c>
      <c r="H74" s="20">
        <v>40</v>
      </c>
      <c r="I74" s="20">
        <v>40</v>
      </c>
      <c r="J74" s="20">
        <v>40</v>
      </c>
      <c r="K74" s="20">
        <v>40</v>
      </c>
    </row>
    <row r="75" spans="1:11" hidden="1" x14ac:dyDescent="0.25">
      <c r="A75" s="258">
        <v>322</v>
      </c>
      <c r="B75" s="259"/>
      <c r="C75" s="260"/>
      <c r="D75" s="174" t="s">
        <v>57</v>
      </c>
      <c r="E75" s="19">
        <f t="shared" ref="E75:J75" si="25">SUM(E76:E78)</f>
        <v>309.06</v>
      </c>
      <c r="F75" s="19">
        <f t="shared" si="25"/>
        <v>2600</v>
      </c>
      <c r="G75" s="19">
        <f t="shared" si="25"/>
        <v>345.07930187802776</v>
      </c>
      <c r="H75" s="19">
        <f t="shared" si="25"/>
        <v>130</v>
      </c>
      <c r="I75" s="19">
        <f t="shared" si="25"/>
        <v>130</v>
      </c>
      <c r="J75" s="19">
        <f t="shared" si="25"/>
        <v>130</v>
      </c>
      <c r="K75" s="19">
        <f t="shared" ref="K75" si="26">SUM(K76:K78)</f>
        <v>130</v>
      </c>
    </row>
    <row r="76" spans="1:11" ht="25.5" hidden="1" x14ac:dyDescent="0.25">
      <c r="A76" s="255">
        <v>3221</v>
      </c>
      <c r="B76" s="256"/>
      <c r="C76" s="257"/>
      <c r="D76" s="175" t="s">
        <v>241</v>
      </c>
      <c r="E76" s="20">
        <v>147.91999999999999</v>
      </c>
      <c r="F76" s="20">
        <v>100</v>
      </c>
      <c r="G76" s="20">
        <f>F76/7.5345</f>
        <v>13.272280841462605</v>
      </c>
      <c r="H76" s="20">
        <v>60</v>
      </c>
      <c r="I76" s="20">
        <v>60</v>
      </c>
      <c r="J76" s="20">
        <v>60</v>
      </c>
      <c r="K76" s="20">
        <v>60</v>
      </c>
    </row>
    <row r="77" spans="1:11" hidden="1" x14ac:dyDescent="0.25">
      <c r="A77" s="255">
        <v>3222</v>
      </c>
      <c r="B77" s="256"/>
      <c r="C77" s="257"/>
      <c r="D77" s="175" t="s">
        <v>68</v>
      </c>
      <c r="E77" s="20">
        <v>64.900000000000006</v>
      </c>
      <c r="F77" s="20">
        <v>1000</v>
      </c>
      <c r="G77" s="20">
        <f>F77/7.5345</f>
        <v>132.72280841462606</v>
      </c>
      <c r="H77" s="20">
        <v>50</v>
      </c>
      <c r="I77" s="20">
        <v>50</v>
      </c>
      <c r="J77" s="20">
        <v>50</v>
      </c>
      <c r="K77" s="20">
        <v>50</v>
      </c>
    </row>
    <row r="78" spans="1:11" hidden="1" x14ac:dyDescent="0.25">
      <c r="A78" s="255">
        <v>3225</v>
      </c>
      <c r="B78" s="256"/>
      <c r="C78" s="257"/>
      <c r="D78" s="175" t="s">
        <v>242</v>
      </c>
      <c r="E78" s="20">
        <v>96.24</v>
      </c>
      <c r="F78" s="20">
        <v>1500</v>
      </c>
      <c r="G78" s="20">
        <f>F78/7.5345</f>
        <v>199.08421262193906</v>
      </c>
      <c r="H78" s="20">
        <v>20</v>
      </c>
      <c r="I78" s="20">
        <v>20</v>
      </c>
      <c r="J78" s="20">
        <v>20</v>
      </c>
      <c r="K78" s="20">
        <v>20</v>
      </c>
    </row>
    <row r="79" spans="1:11" s="21" customFormat="1" hidden="1" x14ac:dyDescent="0.25">
      <c r="A79" s="258">
        <v>323</v>
      </c>
      <c r="B79" s="259"/>
      <c r="C79" s="260"/>
      <c r="D79" s="174" t="s">
        <v>69</v>
      </c>
      <c r="E79" s="19">
        <f>E80</f>
        <v>127.43</v>
      </c>
      <c r="F79" s="19">
        <f t="shared" ref="F79:K79" si="27">F80</f>
        <v>1000</v>
      </c>
      <c r="G79" s="19">
        <f t="shared" si="27"/>
        <v>132.72280841462606</v>
      </c>
      <c r="H79" s="19">
        <f t="shared" si="27"/>
        <v>250</v>
      </c>
      <c r="I79" s="19">
        <f t="shared" si="27"/>
        <v>250</v>
      </c>
      <c r="J79" s="19">
        <f t="shared" si="27"/>
        <v>250</v>
      </c>
      <c r="K79" s="19">
        <f t="shared" si="27"/>
        <v>250</v>
      </c>
    </row>
    <row r="80" spans="1:11" hidden="1" x14ac:dyDescent="0.25">
      <c r="A80" s="255">
        <v>3237</v>
      </c>
      <c r="B80" s="256"/>
      <c r="C80" s="257"/>
      <c r="D80" s="175" t="s">
        <v>70</v>
      </c>
      <c r="E80" s="20">
        <v>127.43</v>
      </c>
      <c r="F80" s="176">
        <v>1000</v>
      </c>
      <c r="G80" s="176">
        <f>F80/7.5345</f>
        <v>132.72280841462606</v>
      </c>
      <c r="H80" s="176">
        <v>250</v>
      </c>
      <c r="I80" s="176">
        <v>250</v>
      </c>
      <c r="J80" s="176">
        <v>250</v>
      </c>
      <c r="K80" s="176">
        <v>250</v>
      </c>
    </row>
    <row r="81" spans="1:15" s="21" customFormat="1" ht="25.5" hidden="1" x14ac:dyDescent="0.25">
      <c r="A81" s="258">
        <v>329</v>
      </c>
      <c r="B81" s="259"/>
      <c r="C81" s="260"/>
      <c r="D81" s="174" t="s">
        <v>59</v>
      </c>
      <c r="E81" s="19">
        <f>E82</f>
        <v>88.84</v>
      </c>
      <c r="F81" s="19">
        <f t="shared" ref="F81:K81" si="28">F82</f>
        <v>400</v>
      </c>
      <c r="G81" s="19">
        <f t="shared" si="28"/>
        <v>53.089123365850419</v>
      </c>
      <c r="H81" s="19">
        <f t="shared" si="28"/>
        <v>146</v>
      </c>
      <c r="I81" s="19">
        <f t="shared" si="28"/>
        <v>146.66</v>
      </c>
      <c r="J81" s="19">
        <f t="shared" si="28"/>
        <v>146.66</v>
      </c>
      <c r="K81" s="19">
        <f t="shared" si="28"/>
        <v>146.66</v>
      </c>
    </row>
    <row r="82" spans="1:15" ht="25.5" hidden="1" x14ac:dyDescent="0.25">
      <c r="A82" s="255">
        <v>3299</v>
      </c>
      <c r="B82" s="256"/>
      <c r="C82" s="257"/>
      <c r="D82" s="175" t="s">
        <v>59</v>
      </c>
      <c r="E82" s="20">
        <v>88.84</v>
      </c>
      <c r="F82" s="176">
        <v>400</v>
      </c>
      <c r="G82" s="176">
        <f>F82/7.5345</f>
        <v>53.089123365850419</v>
      </c>
      <c r="H82" s="176">
        <v>146</v>
      </c>
      <c r="I82" s="176">
        <v>146.66</v>
      </c>
      <c r="J82" s="176">
        <v>146.66</v>
      </c>
      <c r="K82" s="176">
        <v>146.66</v>
      </c>
    </row>
    <row r="83" spans="1:15" s="21" customFormat="1" x14ac:dyDescent="0.25">
      <c r="A83" s="264" t="s">
        <v>260</v>
      </c>
      <c r="B83" s="265"/>
      <c r="C83" s="266"/>
      <c r="D83" s="171" t="s">
        <v>261</v>
      </c>
      <c r="E83" s="172">
        <f t="shared" ref="E83:K85" si="29">E84</f>
        <v>4345.26</v>
      </c>
      <c r="F83" s="172">
        <f t="shared" si="29"/>
        <v>24605.38</v>
      </c>
      <c r="G83" s="172">
        <f t="shared" si="29"/>
        <v>3265.6951357090716</v>
      </c>
      <c r="H83" s="172">
        <f>H84+H92</f>
        <v>0</v>
      </c>
      <c r="I83" s="172">
        <f>I84+I458</f>
        <v>1647</v>
      </c>
      <c r="J83" s="172">
        <f>J84+J458</f>
        <v>1647</v>
      </c>
      <c r="K83" s="172">
        <f>K84+K458</f>
        <v>1647</v>
      </c>
    </row>
    <row r="84" spans="1:15" s="21" customFormat="1" x14ac:dyDescent="0.25">
      <c r="A84" s="267" t="s">
        <v>262</v>
      </c>
      <c r="B84" s="268"/>
      <c r="C84" s="269"/>
      <c r="D84" s="22" t="s">
        <v>102</v>
      </c>
      <c r="E84" s="173">
        <f t="shared" si="29"/>
        <v>4345.26</v>
      </c>
      <c r="F84" s="173">
        <f t="shared" si="29"/>
        <v>24605.38</v>
      </c>
      <c r="G84" s="173">
        <f t="shared" si="29"/>
        <v>3265.6951357090716</v>
      </c>
      <c r="H84" s="173">
        <f t="shared" si="29"/>
        <v>0</v>
      </c>
      <c r="I84" s="173">
        <f t="shared" si="29"/>
        <v>1647</v>
      </c>
      <c r="J84" s="173">
        <f t="shared" si="29"/>
        <v>1647</v>
      </c>
      <c r="K84" s="173">
        <f t="shared" si="29"/>
        <v>1647</v>
      </c>
    </row>
    <row r="85" spans="1:15" s="21" customFormat="1" x14ac:dyDescent="0.25">
      <c r="A85" s="261">
        <v>3</v>
      </c>
      <c r="B85" s="262"/>
      <c r="C85" s="263"/>
      <c r="D85" s="174" t="s">
        <v>14</v>
      </c>
      <c r="E85" s="19">
        <f>E86+E92</f>
        <v>4345.26</v>
      </c>
      <c r="F85" s="19">
        <f t="shared" si="29"/>
        <v>24605.38</v>
      </c>
      <c r="G85" s="19">
        <f t="shared" si="29"/>
        <v>3265.6951357090716</v>
      </c>
      <c r="H85" s="19">
        <f>H86+H458</f>
        <v>0</v>
      </c>
      <c r="I85" s="19">
        <f t="shared" si="29"/>
        <v>1647</v>
      </c>
      <c r="J85" s="19">
        <f t="shared" si="29"/>
        <v>1647</v>
      </c>
      <c r="K85" s="19">
        <f t="shared" si="29"/>
        <v>1647</v>
      </c>
    </row>
    <row r="86" spans="1:15" s="21" customFormat="1" x14ac:dyDescent="0.25">
      <c r="A86" s="258">
        <v>32</v>
      </c>
      <c r="B86" s="259"/>
      <c r="C86" s="260"/>
      <c r="D86" s="174" t="s">
        <v>22</v>
      </c>
      <c r="E86" s="19">
        <f>E89</f>
        <v>3373.62</v>
      </c>
      <c r="F86" s="19">
        <f>F89</f>
        <v>24605.38</v>
      </c>
      <c r="G86" s="19">
        <f>G89</f>
        <v>3265.6951357090716</v>
      </c>
      <c r="H86" s="19">
        <f>H89+H87</f>
        <v>0</v>
      </c>
      <c r="I86" s="19">
        <f>I89+I87</f>
        <v>1647</v>
      </c>
      <c r="J86" s="19">
        <f t="shared" ref="J86:K86" si="30">J89+J87</f>
        <v>1647</v>
      </c>
      <c r="K86" s="19">
        <f t="shared" si="30"/>
        <v>1647</v>
      </c>
    </row>
    <row r="87" spans="1:15" s="21" customFormat="1" hidden="1" x14ac:dyDescent="0.25">
      <c r="A87" s="185">
        <v>323</v>
      </c>
      <c r="B87" s="186"/>
      <c r="C87" s="187"/>
      <c r="D87" s="188" t="s">
        <v>69</v>
      </c>
      <c r="E87" s="65"/>
      <c r="F87" s="65"/>
      <c r="G87" s="65"/>
      <c r="H87" s="65">
        <f>H88</f>
        <v>0</v>
      </c>
      <c r="I87" s="65">
        <f>I88</f>
        <v>600</v>
      </c>
      <c r="J87" s="65">
        <f t="shared" ref="J87:K87" si="31">J88</f>
        <v>600</v>
      </c>
      <c r="K87" s="65">
        <f t="shared" si="31"/>
        <v>600</v>
      </c>
    </row>
    <row r="88" spans="1:15" s="21" customFormat="1" hidden="1" x14ac:dyDescent="0.25">
      <c r="A88" s="189">
        <v>3231</v>
      </c>
      <c r="B88" s="190"/>
      <c r="C88" s="191"/>
      <c r="D88" s="192" t="s">
        <v>263</v>
      </c>
      <c r="E88" s="19"/>
      <c r="F88" s="19"/>
      <c r="G88" s="19"/>
      <c r="H88" s="69">
        <v>0</v>
      </c>
      <c r="I88" s="69">
        <v>600</v>
      </c>
      <c r="J88" s="69">
        <v>600</v>
      </c>
      <c r="K88" s="69">
        <v>600</v>
      </c>
    </row>
    <row r="89" spans="1:15" s="21" customFormat="1" ht="25.5" hidden="1" x14ac:dyDescent="0.25">
      <c r="A89" s="258">
        <v>329</v>
      </c>
      <c r="B89" s="259"/>
      <c r="C89" s="260"/>
      <c r="D89" s="174" t="s">
        <v>59</v>
      </c>
      <c r="E89" s="19">
        <f t="shared" ref="E89:K89" si="32">SUM(E90:E91)</f>
        <v>3373.62</v>
      </c>
      <c r="F89" s="19">
        <f t="shared" si="32"/>
        <v>24605.38</v>
      </c>
      <c r="G89" s="19">
        <f t="shared" si="32"/>
        <v>3265.6951357090716</v>
      </c>
      <c r="H89" s="19">
        <f t="shared" si="32"/>
        <v>0</v>
      </c>
      <c r="I89" s="19">
        <f t="shared" si="32"/>
        <v>1047</v>
      </c>
      <c r="J89" s="19">
        <f t="shared" si="32"/>
        <v>1047</v>
      </c>
      <c r="K89" s="19">
        <f t="shared" si="32"/>
        <v>1047</v>
      </c>
    </row>
    <row r="90" spans="1:15" ht="25.5" hidden="1" x14ac:dyDescent="0.25">
      <c r="A90" s="255">
        <v>3291</v>
      </c>
      <c r="B90" s="256"/>
      <c r="C90" s="257"/>
      <c r="D90" s="175" t="s">
        <v>264</v>
      </c>
      <c r="E90" s="20">
        <v>1397.22</v>
      </c>
      <c r="F90" s="176">
        <v>5605.38</v>
      </c>
      <c r="G90" s="176">
        <f>F90/7.5345</f>
        <v>743.96177583117651</v>
      </c>
      <c r="H90" s="176">
        <v>0</v>
      </c>
      <c r="I90" s="176">
        <v>500</v>
      </c>
      <c r="J90" s="176">
        <v>500</v>
      </c>
      <c r="K90" s="176">
        <v>500</v>
      </c>
      <c r="O90" s="21"/>
    </row>
    <row r="91" spans="1:15" ht="25.5" hidden="1" x14ac:dyDescent="0.25">
      <c r="A91" s="255">
        <v>3299</v>
      </c>
      <c r="B91" s="256"/>
      <c r="C91" s="257"/>
      <c r="D91" s="175" t="s">
        <v>59</v>
      </c>
      <c r="E91" s="20">
        <v>1976.4</v>
      </c>
      <c r="F91" s="176">
        <v>19000</v>
      </c>
      <c r="G91" s="176">
        <f>F91/7.5345</f>
        <v>2521.7333598778951</v>
      </c>
      <c r="H91" s="176">
        <v>0</v>
      </c>
      <c r="I91" s="176">
        <v>547</v>
      </c>
      <c r="J91" s="176">
        <v>547</v>
      </c>
      <c r="K91" s="176">
        <v>547</v>
      </c>
    </row>
    <row r="92" spans="1:15" s="21" customFormat="1" ht="25.5" x14ac:dyDescent="0.25">
      <c r="A92" s="193">
        <v>36</v>
      </c>
      <c r="B92" s="186"/>
      <c r="C92" s="187"/>
      <c r="D92" s="188" t="s">
        <v>265</v>
      </c>
      <c r="E92" s="65">
        <f>E93</f>
        <v>971.64</v>
      </c>
      <c r="F92" s="65"/>
      <c r="G92" s="65"/>
      <c r="H92" s="65">
        <f>H93</f>
        <v>0</v>
      </c>
      <c r="I92" s="65">
        <f>I93</f>
        <v>0</v>
      </c>
      <c r="J92" s="65">
        <f t="shared" ref="J92:K93" si="33">J93</f>
        <v>0</v>
      </c>
      <c r="K92" s="65">
        <f t="shared" si="33"/>
        <v>0</v>
      </c>
      <c r="O92"/>
    </row>
    <row r="93" spans="1:15" s="21" customFormat="1" ht="25.5" hidden="1" x14ac:dyDescent="0.25">
      <c r="A93" s="193">
        <v>369</v>
      </c>
      <c r="B93" s="186"/>
      <c r="C93" s="187"/>
      <c r="D93" s="188" t="s">
        <v>266</v>
      </c>
      <c r="E93" s="65">
        <f>E94</f>
        <v>971.64</v>
      </c>
      <c r="F93" s="65"/>
      <c r="G93" s="65"/>
      <c r="H93" s="65">
        <f>H94</f>
        <v>0</v>
      </c>
      <c r="I93" s="65">
        <f>I94</f>
        <v>0</v>
      </c>
      <c r="J93" s="65">
        <f t="shared" si="33"/>
        <v>0</v>
      </c>
      <c r="K93" s="65">
        <f t="shared" si="33"/>
        <v>0</v>
      </c>
    </row>
    <row r="94" spans="1:15" s="21" customFormat="1" ht="38.25" hidden="1" x14ac:dyDescent="0.25">
      <c r="A94" s="194">
        <v>3691</v>
      </c>
      <c r="B94" s="195"/>
      <c r="C94" s="196"/>
      <c r="D94" s="175" t="s">
        <v>196</v>
      </c>
      <c r="E94" s="20">
        <v>971.64</v>
      </c>
      <c r="F94" s="20"/>
      <c r="G94" s="20"/>
      <c r="H94" s="20">
        <v>0</v>
      </c>
      <c r="I94" s="20">
        <v>0</v>
      </c>
      <c r="J94" s="20">
        <v>0</v>
      </c>
      <c r="K94" s="20">
        <v>0</v>
      </c>
    </row>
    <row r="95" spans="1:15" s="21" customFormat="1" x14ac:dyDescent="0.25">
      <c r="A95" s="264" t="s">
        <v>267</v>
      </c>
      <c r="B95" s="265"/>
      <c r="C95" s="266"/>
      <c r="D95" s="171" t="s">
        <v>268</v>
      </c>
      <c r="E95" s="172">
        <f t="shared" ref="E95:K99" si="34">E96</f>
        <v>0</v>
      </c>
      <c r="F95" s="172">
        <f t="shared" si="34"/>
        <v>0</v>
      </c>
      <c r="G95" s="172">
        <f t="shared" si="34"/>
        <v>0</v>
      </c>
      <c r="H95" s="172"/>
      <c r="I95" s="172">
        <f>I97</f>
        <v>750</v>
      </c>
      <c r="J95" s="172">
        <f t="shared" si="34"/>
        <v>0</v>
      </c>
      <c r="K95" s="172">
        <f t="shared" si="34"/>
        <v>0</v>
      </c>
    </row>
    <row r="96" spans="1:15" s="21" customFormat="1" x14ac:dyDescent="0.25">
      <c r="A96" s="267" t="s">
        <v>269</v>
      </c>
      <c r="B96" s="268"/>
      <c r="C96" s="269"/>
      <c r="D96" s="22" t="s">
        <v>102</v>
      </c>
      <c r="E96" s="173">
        <f t="shared" si="34"/>
        <v>0</v>
      </c>
      <c r="F96" s="173">
        <f t="shared" si="34"/>
        <v>0</v>
      </c>
      <c r="G96" s="173">
        <f t="shared" si="34"/>
        <v>0</v>
      </c>
      <c r="H96" s="173"/>
      <c r="I96" s="173"/>
      <c r="J96" s="173">
        <f t="shared" si="34"/>
        <v>0</v>
      </c>
      <c r="K96" s="173">
        <f t="shared" si="34"/>
        <v>0</v>
      </c>
    </row>
    <row r="97" spans="1:15" x14ac:dyDescent="0.25">
      <c r="A97" s="261">
        <v>3</v>
      </c>
      <c r="B97" s="262"/>
      <c r="C97" s="263"/>
      <c r="D97" s="174" t="s">
        <v>14</v>
      </c>
      <c r="E97" s="19">
        <f t="shared" si="34"/>
        <v>0</v>
      </c>
      <c r="F97" s="19">
        <f t="shared" si="34"/>
        <v>0</v>
      </c>
      <c r="G97" s="19">
        <f t="shared" si="34"/>
        <v>0</v>
      </c>
      <c r="H97" s="19"/>
      <c r="I97" s="19">
        <f>I98</f>
        <v>750</v>
      </c>
      <c r="J97" s="19">
        <f t="shared" si="34"/>
        <v>0</v>
      </c>
      <c r="K97" s="19">
        <f t="shared" si="34"/>
        <v>0</v>
      </c>
      <c r="O97" s="21"/>
    </row>
    <row r="98" spans="1:15" s="21" customFormat="1" x14ac:dyDescent="0.25">
      <c r="A98" s="258">
        <v>32</v>
      </c>
      <c r="B98" s="259"/>
      <c r="C98" s="260"/>
      <c r="D98" s="174" t="s">
        <v>22</v>
      </c>
      <c r="E98" s="19">
        <f t="shared" si="34"/>
        <v>0</v>
      </c>
      <c r="F98" s="19">
        <f t="shared" si="34"/>
        <v>0</v>
      </c>
      <c r="G98" s="19">
        <f t="shared" si="34"/>
        <v>0</v>
      </c>
      <c r="H98" s="19"/>
      <c r="I98" s="19">
        <f>I99</f>
        <v>750</v>
      </c>
      <c r="J98" s="19">
        <f t="shared" si="34"/>
        <v>0</v>
      </c>
      <c r="K98" s="19">
        <f t="shared" si="34"/>
        <v>0</v>
      </c>
      <c r="O98"/>
    </row>
    <row r="99" spans="1:15" s="21" customFormat="1" ht="25.5" hidden="1" x14ac:dyDescent="0.25">
      <c r="A99" s="258">
        <v>329</v>
      </c>
      <c r="B99" s="259"/>
      <c r="C99" s="260"/>
      <c r="D99" s="174" t="s">
        <v>59</v>
      </c>
      <c r="E99" s="19">
        <f t="shared" si="34"/>
        <v>0</v>
      </c>
      <c r="F99" s="19">
        <f t="shared" si="34"/>
        <v>0</v>
      </c>
      <c r="G99" s="19">
        <f t="shared" si="34"/>
        <v>0</v>
      </c>
      <c r="H99" s="19"/>
      <c r="I99" s="19">
        <f>I100</f>
        <v>750</v>
      </c>
      <c r="J99" s="19">
        <f t="shared" si="34"/>
        <v>0</v>
      </c>
      <c r="K99" s="19">
        <f t="shared" si="34"/>
        <v>0</v>
      </c>
    </row>
    <row r="100" spans="1:15" s="21" customFormat="1" ht="25.5" hidden="1" x14ac:dyDescent="0.25">
      <c r="A100" s="255">
        <v>3299</v>
      </c>
      <c r="B100" s="256"/>
      <c r="C100" s="257"/>
      <c r="D100" s="175" t="s">
        <v>59</v>
      </c>
      <c r="E100" s="20"/>
      <c r="F100" s="176"/>
      <c r="G100" s="176"/>
      <c r="H100" s="176"/>
      <c r="I100" s="176">
        <v>750</v>
      </c>
      <c r="J100" s="176"/>
      <c r="K100" s="179"/>
    </row>
    <row r="101" spans="1:15" s="21" customFormat="1" ht="25.5" x14ac:dyDescent="0.25">
      <c r="A101" s="264" t="s">
        <v>270</v>
      </c>
      <c r="B101" s="265"/>
      <c r="C101" s="266"/>
      <c r="D101" s="171" t="s">
        <v>271</v>
      </c>
      <c r="E101" s="172">
        <f t="shared" ref="E101:K111" si="35">E102</f>
        <v>1097.01</v>
      </c>
      <c r="F101" s="172">
        <f t="shared" si="35"/>
        <v>0</v>
      </c>
      <c r="G101" s="172">
        <f t="shared" si="35"/>
        <v>0</v>
      </c>
      <c r="H101" s="172">
        <f t="shared" si="35"/>
        <v>1100</v>
      </c>
      <c r="I101" s="172">
        <f t="shared" si="35"/>
        <v>2044</v>
      </c>
      <c r="J101" s="172">
        <f t="shared" si="35"/>
        <v>2044</v>
      </c>
      <c r="K101" s="172">
        <f t="shared" si="35"/>
        <v>2044</v>
      </c>
    </row>
    <row r="102" spans="1:15" s="21" customFormat="1" x14ac:dyDescent="0.25">
      <c r="A102" s="267" t="s">
        <v>272</v>
      </c>
      <c r="B102" s="268"/>
      <c r="C102" s="269"/>
      <c r="D102" s="22" t="s">
        <v>102</v>
      </c>
      <c r="E102" s="173">
        <f t="shared" si="35"/>
        <v>1097.01</v>
      </c>
      <c r="F102" s="173">
        <f t="shared" si="35"/>
        <v>0</v>
      </c>
      <c r="G102" s="173">
        <f t="shared" si="35"/>
        <v>0</v>
      </c>
      <c r="H102" s="173">
        <f t="shared" si="35"/>
        <v>1100</v>
      </c>
      <c r="I102" s="173">
        <f t="shared" si="35"/>
        <v>2044</v>
      </c>
      <c r="J102" s="173">
        <f t="shared" si="35"/>
        <v>2044</v>
      </c>
      <c r="K102" s="173">
        <f t="shared" si="35"/>
        <v>2044</v>
      </c>
    </row>
    <row r="103" spans="1:15" x14ac:dyDescent="0.25">
      <c r="A103" s="261">
        <v>3</v>
      </c>
      <c r="B103" s="262"/>
      <c r="C103" s="263"/>
      <c r="D103" s="174" t="s">
        <v>14</v>
      </c>
      <c r="E103" s="19">
        <f t="shared" si="35"/>
        <v>1097.01</v>
      </c>
      <c r="F103" s="19">
        <f t="shared" si="35"/>
        <v>0</v>
      </c>
      <c r="G103" s="19">
        <f t="shared" si="35"/>
        <v>0</v>
      </c>
      <c r="H103" s="19">
        <f t="shared" si="35"/>
        <v>1100</v>
      </c>
      <c r="I103" s="19">
        <f t="shared" si="35"/>
        <v>2044</v>
      </c>
      <c r="J103" s="19">
        <f t="shared" si="35"/>
        <v>2044</v>
      </c>
      <c r="K103" s="19">
        <f t="shared" si="35"/>
        <v>2044</v>
      </c>
      <c r="O103" s="21"/>
    </row>
    <row r="104" spans="1:15" s="21" customFormat="1" x14ac:dyDescent="0.25">
      <c r="A104" s="258">
        <v>32</v>
      </c>
      <c r="B104" s="259"/>
      <c r="C104" s="260"/>
      <c r="D104" s="174" t="s">
        <v>22</v>
      </c>
      <c r="E104" s="19">
        <f t="shared" si="35"/>
        <v>1097.01</v>
      </c>
      <c r="F104" s="19">
        <f t="shared" si="35"/>
        <v>0</v>
      </c>
      <c r="G104" s="19">
        <f t="shared" si="35"/>
        <v>0</v>
      </c>
      <c r="H104" s="19">
        <f t="shared" si="35"/>
        <v>1100</v>
      </c>
      <c r="I104" s="19">
        <f t="shared" si="35"/>
        <v>2044</v>
      </c>
      <c r="J104" s="19">
        <f t="shared" si="35"/>
        <v>2044</v>
      </c>
      <c r="K104" s="19">
        <f t="shared" si="35"/>
        <v>2044</v>
      </c>
      <c r="O104"/>
    </row>
    <row r="105" spans="1:15" s="21" customFormat="1" ht="25.5" hidden="1" x14ac:dyDescent="0.25">
      <c r="A105" s="258">
        <v>329</v>
      </c>
      <c r="B105" s="259"/>
      <c r="C105" s="260"/>
      <c r="D105" s="174" t="s">
        <v>59</v>
      </c>
      <c r="E105" s="19">
        <f t="shared" si="35"/>
        <v>1097.01</v>
      </c>
      <c r="F105" s="19">
        <f t="shared" si="35"/>
        <v>0</v>
      </c>
      <c r="G105" s="19">
        <f t="shared" si="35"/>
        <v>0</v>
      </c>
      <c r="H105" s="19">
        <f t="shared" si="35"/>
        <v>1100</v>
      </c>
      <c r="I105" s="19">
        <f t="shared" si="35"/>
        <v>2044</v>
      </c>
      <c r="J105" s="19">
        <f t="shared" si="35"/>
        <v>2044</v>
      </c>
      <c r="K105" s="19">
        <f t="shared" si="35"/>
        <v>2044</v>
      </c>
    </row>
    <row r="106" spans="1:15" s="21" customFormat="1" ht="25.5" hidden="1" x14ac:dyDescent="0.25">
      <c r="A106" s="255">
        <v>3299</v>
      </c>
      <c r="B106" s="256"/>
      <c r="C106" s="257"/>
      <c r="D106" s="175" t="s">
        <v>59</v>
      </c>
      <c r="E106" s="20">
        <v>1097.01</v>
      </c>
      <c r="F106" s="176"/>
      <c r="G106" s="176"/>
      <c r="H106" s="176">
        <v>1100</v>
      </c>
      <c r="I106" s="176">
        <v>2044</v>
      </c>
      <c r="J106" s="176">
        <v>2044</v>
      </c>
      <c r="K106" s="176">
        <v>2044</v>
      </c>
    </row>
    <row r="107" spans="1:15" s="21" customFormat="1" x14ac:dyDescent="0.25">
      <c r="A107" s="264" t="s">
        <v>273</v>
      </c>
      <c r="B107" s="265"/>
      <c r="C107" s="266"/>
      <c r="D107" s="171" t="s">
        <v>274</v>
      </c>
      <c r="E107" s="172">
        <f t="shared" ref="E107:E111" si="36">E108</f>
        <v>0</v>
      </c>
      <c r="F107" s="172">
        <f t="shared" si="35"/>
        <v>0</v>
      </c>
      <c r="G107" s="172">
        <f t="shared" si="35"/>
        <v>0</v>
      </c>
      <c r="H107" s="172"/>
      <c r="I107" s="172"/>
      <c r="J107" s="172">
        <f t="shared" si="35"/>
        <v>0</v>
      </c>
      <c r="K107" s="172">
        <f t="shared" si="35"/>
        <v>0</v>
      </c>
    </row>
    <row r="108" spans="1:15" s="21" customFormat="1" x14ac:dyDescent="0.25">
      <c r="A108" s="267" t="s">
        <v>269</v>
      </c>
      <c r="B108" s="268"/>
      <c r="C108" s="269"/>
      <c r="D108" s="22" t="s">
        <v>102</v>
      </c>
      <c r="E108" s="173">
        <f t="shared" si="36"/>
        <v>0</v>
      </c>
      <c r="F108" s="173">
        <f t="shared" si="35"/>
        <v>0</v>
      </c>
      <c r="G108" s="173">
        <f t="shared" si="35"/>
        <v>0</v>
      </c>
      <c r="H108" s="173"/>
      <c r="I108" s="173"/>
      <c r="J108" s="173">
        <f t="shared" si="35"/>
        <v>0</v>
      </c>
      <c r="K108" s="173">
        <f t="shared" si="35"/>
        <v>0</v>
      </c>
    </row>
    <row r="109" spans="1:15" x14ac:dyDescent="0.25">
      <c r="A109" s="261">
        <v>3</v>
      </c>
      <c r="B109" s="262"/>
      <c r="C109" s="263"/>
      <c r="D109" s="174" t="s">
        <v>14</v>
      </c>
      <c r="E109" s="19">
        <f t="shared" si="36"/>
        <v>0</v>
      </c>
      <c r="F109" s="19">
        <f t="shared" si="35"/>
        <v>0</v>
      </c>
      <c r="G109" s="19">
        <f t="shared" si="35"/>
        <v>0</v>
      </c>
      <c r="H109" s="19"/>
      <c r="I109" s="19"/>
      <c r="J109" s="19">
        <f t="shared" si="35"/>
        <v>0</v>
      </c>
      <c r="K109" s="19">
        <f t="shared" si="35"/>
        <v>0</v>
      </c>
      <c r="O109" s="21"/>
    </row>
    <row r="110" spans="1:15" s="21" customFormat="1" x14ac:dyDescent="0.25">
      <c r="A110" s="258">
        <v>32</v>
      </c>
      <c r="B110" s="259"/>
      <c r="C110" s="260"/>
      <c r="D110" s="174" t="s">
        <v>22</v>
      </c>
      <c r="E110" s="19">
        <f t="shared" si="36"/>
        <v>0</v>
      </c>
      <c r="F110" s="19">
        <f t="shared" si="35"/>
        <v>0</v>
      </c>
      <c r="G110" s="19">
        <f t="shared" si="35"/>
        <v>0</v>
      </c>
      <c r="H110" s="19"/>
      <c r="I110" s="19"/>
      <c r="J110" s="19">
        <f t="shared" si="35"/>
        <v>0</v>
      </c>
      <c r="K110" s="19">
        <f t="shared" si="35"/>
        <v>0</v>
      </c>
      <c r="O110"/>
    </row>
    <row r="111" spans="1:15" s="21" customFormat="1" ht="25.5" hidden="1" x14ac:dyDescent="0.25">
      <c r="A111" s="258">
        <v>329</v>
      </c>
      <c r="B111" s="259"/>
      <c r="C111" s="260"/>
      <c r="D111" s="174" t="s">
        <v>59</v>
      </c>
      <c r="E111" s="19">
        <f t="shared" si="36"/>
        <v>0</v>
      </c>
      <c r="F111" s="19">
        <f t="shared" si="35"/>
        <v>0</v>
      </c>
      <c r="G111" s="19">
        <f t="shared" si="35"/>
        <v>0</v>
      </c>
      <c r="H111" s="19"/>
      <c r="I111" s="19"/>
      <c r="J111" s="19">
        <f t="shared" si="35"/>
        <v>0</v>
      </c>
      <c r="K111" s="19">
        <f t="shared" si="35"/>
        <v>0</v>
      </c>
    </row>
    <row r="112" spans="1:15" s="21" customFormat="1" ht="25.5" hidden="1" x14ac:dyDescent="0.25">
      <c r="A112" s="255">
        <v>3299</v>
      </c>
      <c r="B112" s="256"/>
      <c r="C112" s="257"/>
      <c r="D112" s="175" t="s">
        <v>59</v>
      </c>
      <c r="E112" s="20"/>
      <c r="F112" s="176"/>
      <c r="G112" s="176"/>
      <c r="H112" s="176"/>
      <c r="I112" s="176"/>
      <c r="J112" s="176"/>
      <c r="K112" s="179"/>
    </row>
    <row r="113" spans="1:15" s="21" customFormat="1" x14ac:dyDescent="0.25">
      <c r="A113" s="264" t="s">
        <v>275</v>
      </c>
      <c r="B113" s="265"/>
      <c r="C113" s="266"/>
      <c r="D113" s="171" t="s">
        <v>276</v>
      </c>
      <c r="E113" s="172">
        <f t="shared" ref="E113:K117" si="37">E114</f>
        <v>531</v>
      </c>
      <c r="F113" s="172">
        <f t="shared" si="37"/>
        <v>3913.04</v>
      </c>
      <c r="G113" s="172">
        <f t="shared" si="37"/>
        <v>519.34965823876826</v>
      </c>
      <c r="H113" s="172">
        <f t="shared" si="37"/>
        <v>531</v>
      </c>
      <c r="I113" s="172">
        <f t="shared" si="37"/>
        <v>531</v>
      </c>
      <c r="J113" s="172">
        <f t="shared" si="37"/>
        <v>531</v>
      </c>
      <c r="K113" s="172">
        <f t="shared" si="37"/>
        <v>531</v>
      </c>
    </row>
    <row r="114" spans="1:15" s="21" customFormat="1" x14ac:dyDescent="0.25">
      <c r="A114" s="267" t="s">
        <v>262</v>
      </c>
      <c r="B114" s="268"/>
      <c r="C114" s="269"/>
      <c r="D114" s="22" t="s">
        <v>102</v>
      </c>
      <c r="E114" s="173">
        <f t="shared" si="37"/>
        <v>531</v>
      </c>
      <c r="F114" s="173">
        <f t="shared" si="37"/>
        <v>3913.04</v>
      </c>
      <c r="G114" s="173">
        <f t="shared" si="37"/>
        <v>519.34965823876826</v>
      </c>
      <c r="H114" s="173">
        <f t="shared" si="37"/>
        <v>531</v>
      </c>
      <c r="I114" s="173">
        <f t="shared" si="37"/>
        <v>531</v>
      </c>
      <c r="J114" s="173">
        <f t="shared" si="37"/>
        <v>531</v>
      </c>
      <c r="K114" s="173">
        <f t="shared" si="37"/>
        <v>531</v>
      </c>
    </row>
    <row r="115" spans="1:15" x14ac:dyDescent="0.25">
      <c r="A115" s="261">
        <v>3</v>
      </c>
      <c r="B115" s="262"/>
      <c r="C115" s="263"/>
      <c r="D115" s="174" t="s">
        <v>14</v>
      </c>
      <c r="E115" s="19">
        <f t="shared" si="37"/>
        <v>531</v>
      </c>
      <c r="F115" s="19">
        <f t="shared" si="37"/>
        <v>3913.04</v>
      </c>
      <c r="G115" s="19">
        <f t="shared" si="37"/>
        <v>519.34965823876826</v>
      </c>
      <c r="H115" s="19">
        <f t="shared" si="37"/>
        <v>531</v>
      </c>
      <c r="I115" s="19">
        <f t="shared" si="37"/>
        <v>531</v>
      </c>
      <c r="J115" s="19">
        <f t="shared" si="37"/>
        <v>531</v>
      </c>
      <c r="K115" s="19">
        <f t="shared" si="37"/>
        <v>531</v>
      </c>
      <c r="O115" s="21"/>
    </row>
    <row r="116" spans="1:15" s="21" customFormat="1" x14ac:dyDescent="0.25">
      <c r="A116" s="258">
        <v>32</v>
      </c>
      <c r="B116" s="259"/>
      <c r="C116" s="260"/>
      <c r="D116" s="174" t="s">
        <v>22</v>
      </c>
      <c r="E116" s="19">
        <f t="shared" si="37"/>
        <v>531</v>
      </c>
      <c r="F116" s="19">
        <f t="shared" si="37"/>
        <v>3913.04</v>
      </c>
      <c r="G116" s="19">
        <f t="shared" si="37"/>
        <v>519.34965823876826</v>
      </c>
      <c r="H116" s="19">
        <f t="shared" si="37"/>
        <v>531</v>
      </c>
      <c r="I116" s="19">
        <f t="shared" si="37"/>
        <v>531</v>
      </c>
      <c r="J116" s="19">
        <f t="shared" si="37"/>
        <v>531</v>
      </c>
      <c r="K116" s="19">
        <f t="shared" si="37"/>
        <v>531</v>
      </c>
      <c r="O116"/>
    </row>
    <row r="117" spans="1:15" s="21" customFormat="1" ht="25.5" hidden="1" x14ac:dyDescent="0.25">
      <c r="A117" s="258">
        <v>323</v>
      </c>
      <c r="B117" s="259"/>
      <c r="C117" s="260"/>
      <c r="D117" s="174" t="s">
        <v>59</v>
      </c>
      <c r="E117" s="19">
        <f t="shared" si="37"/>
        <v>531</v>
      </c>
      <c r="F117" s="19">
        <f t="shared" si="37"/>
        <v>3913.04</v>
      </c>
      <c r="G117" s="19">
        <f t="shared" si="37"/>
        <v>519.34965823876826</v>
      </c>
      <c r="H117" s="19">
        <f>H118</f>
        <v>531</v>
      </c>
      <c r="I117" s="19">
        <f>I118</f>
        <v>531</v>
      </c>
      <c r="J117" s="19">
        <f t="shared" si="37"/>
        <v>531</v>
      </c>
      <c r="K117" s="19">
        <f t="shared" si="37"/>
        <v>531</v>
      </c>
    </row>
    <row r="118" spans="1:15" s="21" customFormat="1" hidden="1" x14ac:dyDescent="0.25">
      <c r="A118" s="255">
        <v>3237</v>
      </c>
      <c r="B118" s="256"/>
      <c r="C118" s="257"/>
      <c r="D118" s="175" t="s">
        <v>70</v>
      </c>
      <c r="E118" s="20">
        <v>531</v>
      </c>
      <c r="F118" s="176">
        <v>3913.04</v>
      </c>
      <c r="G118" s="176">
        <f>F118/7.5345</f>
        <v>519.34965823876826</v>
      </c>
      <c r="H118" s="176">
        <v>531</v>
      </c>
      <c r="I118" s="176">
        <v>531</v>
      </c>
      <c r="J118" s="176">
        <v>531</v>
      </c>
      <c r="K118" s="176">
        <v>531</v>
      </c>
    </row>
    <row r="119" spans="1:15" s="21" customFormat="1" x14ac:dyDescent="0.25">
      <c r="A119" s="264" t="s">
        <v>277</v>
      </c>
      <c r="B119" s="265"/>
      <c r="C119" s="266"/>
      <c r="D119" s="171" t="s">
        <v>278</v>
      </c>
      <c r="E119" s="172">
        <f>E120</f>
        <v>0</v>
      </c>
      <c r="F119" s="172">
        <f t="shared" ref="F119:K120" si="38">F120</f>
        <v>0</v>
      </c>
      <c r="G119" s="172">
        <f t="shared" si="38"/>
        <v>0</v>
      </c>
      <c r="H119" s="172"/>
      <c r="I119" s="172"/>
      <c r="J119" s="172">
        <f t="shared" si="38"/>
        <v>0</v>
      </c>
      <c r="K119" s="172">
        <f t="shared" si="38"/>
        <v>0</v>
      </c>
    </row>
    <row r="120" spans="1:15" s="21" customFormat="1" x14ac:dyDescent="0.25">
      <c r="A120" s="267" t="s">
        <v>256</v>
      </c>
      <c r="B120" s="268"/>
      <c r="C120" s="269"/>
      <c r="D120" s="22" t="s">
        <v>102</v>
      </c>
      <c r="E120" s="173">
        <f>E121</f>
        <v>0</v>
      </c>
      <c r="F120" s="173">
        <f t="shared" si="38"/>
        <v>0</v>
      </c>
      <c r="G120" s="173">
        <f t="shared" si="38"/>
        <v>0</v>
      </c>
      <c r="H120" s="173"/>
      <c r="I120" s="173"/>
      <c r="J120" s="173">
        <f t="shared" si="38"/>
        <v>0</v>
      </c>
      <c r="K120" s="173">
        <f t="shared" si="38"/>
        <v>0</v>
      </c>
    </row>
    <row r="121" spans="1:15" x14ac:dyDescent="0.25">
      <c r="A121" s="261">
        <v>3</v>
      </c>
      <c r="B121" s="262"/>
      <c r="C121" s="263"/>
      <c r="D121" s="174" t="s">
        <v>14</v>
      </c>
      <c r="E121" s="19">
        <f>E122+E129</f>
        <v>0</v>
      </c>
      <c r="F121" s="19">
        <f t="shared" ref="F121:K121" si="39">F122+F129</f>
        <v>0</v>
      </c>
      <c r="G121" s="19">
        <f t="shared" si="39"/>
        <v>0</v>
      </c>
      <c r="H121" s="19"/>
      <c r="I121" s="19"/>
      <c r="J121" s="19">
        <f t="shared" si="39"/>
        <v>0</v>
      </c>
      <c r="K121" s="19">
        <f t="shared" si="39"/>
        <v>0</v>
      </c>
      <c r="O121" s="21"/>
    </row>
    <row r="122" spans="1:15" s="21" customFormat="1" x14ac:dyDescent="0.25">
      <c r="A122" s="258">
        <v>31</v>
      </c>
      <c r="B122" s="259"/>
      <c r="C122" s="260"/>
      <c r="D122" s="174" t="s">
        <v>15</v>
      </c>
      <c r="E122" s="19">
        <f>E123+E125+E127</f>
        <v>0</v>
      </c>
      <c r="F122" s="19">
        <f t="shared" ref="F122:K122" si="40">F123+F125+F127</f>
        <v>0</v>
      </c>
      <c r="G122" s="19">
        <f t="shared" si="40"/>
        <v>0</v>
      </c>
      <c r="H122" s="19"/>
      <c r="I122" s="19"/>
      <c r="J122" s="19">
        <f t="shared" si="40"/>
        <v>0</v>
      </c>
      <c r="K122" s="19">
        <f t="shared" si="40"/>
        <v>0</v>
      </c>
      <c r="O122"/>
    </row>
    <row r="123" spans="1:15" hidden="1" x14ac:dyDescent="0.25">
      <c r="A123" s="258">
        <v>311</v>
      </c>
      <c r="B123" s="259"/>
      <c r="C123" s="260"/>
      <c r="D123" s="174" t="s">
        <v>279</v>
      </c>
      <c r="E123" s="19">
        <f>E124</f>
        <v>0</v>
      </c>
      <c r="F123" s="19">
        <f t="shared" ref="F123:K123" si="41">F124</f>
        <v>0</v>
      </c>
      <c r="G123" s="19">
        <f t="shared" si="41"/>
        <v>0</v>
      </c>
      <c r="H123" s="19"/>
      <c r="I123" s="19"/>
      <c r="J123" s="19">
        <f t="shared" si="41"/>
        <v>0</v>
      </c>
      <c r="K123" s="19">
        <f t="shared" si="41"/>
        <v>0</v>
      </c>
      <c r="O123" s="21"/>
    </row>
    <row r="124" spans="1:15" s="21" customFormat="1" hidden="1" x14ac:dyDescent="0.25">
      <c r="A124" s="255">
        <v>3111</v>
      </c>
      <c r="B124" s="256"/>
      <c r="C124" s="257"/>
      <c r="D124" s="175" t="s">
        <v>51</v>
      </c>
      <c r="E124" s="20">
        <v>0</v>
      </c>
      <c r="F124" s="20"/>
      <c r="G124" s="20"/>
      <c r="H124" s="20"/>
      <c r="I124" s="20"/>
      <c r="J124" s="20"/>
      <c r="K124" s="20"/>
      <c r="O124"/>
    </row>
    <row r="125" spans="1:15" hidden="1" x14ac:dyDescent="0.25">
      <c r="A125" s="258">
        <v>312</v>
      </c>
      <c r="B125" s="259"/>
      <c r="C125" s="260"/>
      <c r="D125" s="174" t="s">
        <v>52</v>
      </c>
      <c r="E125" s="19">
        <f>E126</f>
        <v>0</v>
      </c>
      <c r="F125" s="19">
        <f t="shared" ref="F125:K125" si="42">F126</f>
        <v>0</v>
      </c>
      <c r="G125" s="19">
        <f t="shared" si="42"/>
        <v>0</v>
      </c>
      <c r="H125" s="19"/>
      <c r="I125" s="19"/>
      <c r="J125" s="19">
        <f t="shared" si="42"/>
        <v>0</v>
      </c>
      <c r="K125" s="19">
        <f t="shared" si="42"/>
        <v>0</v>
      </c>
      <c r="M125" s="26"/>
      <c r="O125" s="21"/>
    </row>
    <row r="126" spans="1:15" s="21" customFormat="1" hidden="1" x14ac:dyDescent="0.25">
      <c r="A126" s="255">
        <v>3121</v>
      </c>
      <c r="B126" s="256"/>
      <c r="C126" s="257"/>
      <c r="D126" s="175" t="s">
        <v>52</v>
      </c>
      <c r="E126" s="20">
        <v>0</v>
      </c>
      <c r="F126" s="20"/>
      <c r="G126" s="20"/>
      <c r="H126" s="20"/>
      <c r="I126" s="20"/>
      <c r="J126" s="20"/>
      <c r="K126" s="20"/>
      <c r="O126"/>
    </row>
    <row r="127" spans="1:15" s="21" customFormat="1" hidden="1" x14ac:dyDescent="0.25">
      <c r="A127" s="258">
        <v>313</v>
      </c>
      <c r="B127" s="259"/>
      <c r="C127" s="260"/>
      <c r="D127" s="174" t="s">
        <v>53</v>
      </c>
      <c r="E127" s="19">
        <f>E128</f>
        <v>0</v>
      </c>
      <c r="F127" s="19">
        <f t="shared" ref="F127:K127" si="43">F128</f>
        <v>0</v>
      </c>
      <c r="G127" s="19">
        <f t="shared" si="43"/>
        <v>0</v>
      </c>
      <c r="H127" s="19"/>
      <c r="I127" s="19"/>
      <c r="J127" s="19">
        <f t="shared" si="43"/>
        <v>0</v>
      </c>
      <c r="K127" s="19">
        <f t="shared" si="43"/>
        <v>0</v>
      </c>
    </row>
    <row r="128" spans="1:15" ht="25.5" hidden="1" x14ac:dyDescent="0.25">
      <c r="A128" s="255">
        <v>3132</v>
      </c>
      <c r="B128" s="256"/>
      <c r="C128" s="257"/>
      <c r="D128" s="175" t="s">
        <v>54</v>
      </c>
      <c r="E128" s="20">
        <v>0</v>
      </c>
      <c r="F128" s="20"/>
      <c r="G128" s="20"/>
      <c r="H128" s="20"/>
      <c r="I128" s="20"/>
      <c r="J128" s="20"/>
      <c r="K128" s="20"/>
      <c r="O128" s="21"/>
    </row>
    <row r="129" spans="1:11" x14ac:dyDescent="0.25">
      <c r="A129" s="258">
        <v>32</v>
      </c>
      <c r="B129" s="259"/>
      <c r="C129" s="260"/>
      <c r="D129" s="174" t="s">
        <v>280</v>
      </c>
      <c r="E129" s="19">
        <f>E130</f>
        <v>0</v>
      </c>
      <c r="F129" s="19">
        <f t="shared" ref="F129:K129" si="44">F130</f>
        <v>0</v>
      </c>
      <c r="G129" s="19">
        <f t="shared" si="44"/>
        <v>0</v>
      </c>
      <c r="H129" s="19"/>
      <c r="I129" s="19"/>
      <c r="J129" s="19">
        <f t="shared" si="44"/>
        <v>0</v>
      </c>
      <c r="K129" s="19">
        <f t="shared" si="44"/>
        <v>0</v>
      </c>
    </row>
    <row r="130" spans="1:11" hidden="1" x14ac:dyDescent="0.25">
      <c r="A130" s="258">
        <v>321</v>
      </c>
      <c r="B130" s="259"/>
      <c r="C130" s="260"/>
      <c r="D130" s="174" t="s">
        <v>55</v>
      </c>
      <c r="E130" s="19">
        <f t="shared" ref="E130:K130" si="45">E131+E132</f>
        <v>0</v>
      </c>
      <c r="F130" s="19">
        <f t="shared" si="45"/>
        <v>0</v>
      </c>
      <c r="G130" s="19">
        <f t="shared" si="45"/>
        <v>0</v>
      </c>
      <c r="H130" s="19"/>
      <c r="I130" s="19"/>
      <c r="J130" s="19">
        <f t="shared" si="45"/>
        <v>0</v>
      </c>
      <c r="K130" s="19">
        <f t="shared" si="45"/>
        <v>0</v>
      </c>
    </row>
    <row r="131" spans="1:11" hidden="1" x14ac:dyDescent="0.25">
      <c r="A131" s="255">
        <v>3211</v>
      </c>
      <c r="B131" s="256"/>
      <c r="C131" s="257"/>
      <c r="D131" s="175" t="s">
        <v>64</v>
      </c>
      <c r="E131" s="20">
        <v>0</v>
      </c>
      <c r="F131" s="20"/>
      <c r="G131" s="20"/>
      <c r="H131" s="20"/>
      <c r="I131" s="20"/>
      <c r="J131" s="20"/>
      <c r="K131" s="20"/>
    </row>
    <row r="132" spans="1:11" ht="25.5" hidden="1" x14ac:dyDescent="0.25">
      <c r="A132" s="255">
        <v>3212</v>
      </c>
      <c r="B132" s="256"/>
      <c r="C132" s="257"/>
      <c r="D132" s="175" t="s">
        <v>281</v>
      </c>
      <c r="E132" s="20">
        <v>0</v>
      </c>
      <c r="F132" s="20"/>
      <c r="G132" s="20"/>
      <c r="H132" s="20"/>
      <c r="I132" s="20"/>
      <c r="J132" s="20"/>
      <c r="K132" s="20"/>
    </row>
    <row r="133" spans="1:11" x14ac:dyDescent="0.25">
      <c r="A133" s="264" t="s">
        <v>282</v>
      </c>
      <c r="B133" s="265"/>
      <c r="C133" s="266"/>
      <c r="D133" s="171" t="s">
        <v>283</v>
      </c>
      <c r="E133" s="172">
        <f>E134</f>
        <v>92904.569999999992</v>
      </c>
      <c r="F133" s="172">
        <f t="shared" ref="F133:K134" si="46">F134</f>
        <v>0</v>
      </c>
      <c r="G133" s="172">
        <f t="shared" si="46"/>
        <v>0</v>
      </c>
      <c r="H133" s="172">
        <f t="shared" si="46"/>
        <v>0</v>
      </c>
      <c r="I133" s="172"/>
      <c r="J133" s="172">
        <f t="shared" si="46"/>
        <v>0</v>
      </c>
      <c r="K133" s="172">
        <f t="shared" si="46"/>
        <v>0</v>
      </c>
    </row>
    <row r="134" spans="1:11" x14ac:dyDescent="0.25">
      <c r="A134" s="267" t="s">
        <v>272</v>
      </c>
      <c r="B134" s="268"/>
      <c r="C134" s="269"/>
      <c r="D134" s="22" t="s">
        <v>102</v>
      </c>
      <c r="E134" s="173">
        <f>E135</f>
        <v>92904.569999999992</v>
      </c>
      <c r="F134" s="173">
        <f t="shared" si="46"/>
        <v>0</v>
      </c>
      <c r="G134" s="173">
        <f t="shared" si="46"/>
        <v>0</v>
      </c>
      <c r="H134" s="173">
        <f t="shared" si="46"/>
        <v>0</v>
      </c>
      <c r="I134" s="173"/>
      <c r="J134" s="173">
        <f t="shared" si="46"/>
        <v>0</v>
      </c>
      <c r="K134" s="173">
        <f t="shared" si="46"/>
        <v>0</v>
      </c>
    </row>
    <row r="135" spans="1:11" x14ac:dyDescent="0.25">
      <c r="A135" s="261">
        <v>3</v>
      </c>
      <c r="B135" s="262"/>
      <c r="C135" s="263"/>
      <c r="D135" s="174" t="s">
        <v>14</v>
      </c>
      <c r="E135" s="19">
        <f>E136+E143</f>
        <v>92904.569999999992</v>
      </c>
      <c r="F135" s="19">
        <f t="shared" ref="F135:H135" si="47">F136+F143</f>
        <v>0</v>
      </c>
      <c r="G135" s="19">
        <f t="shared" si="47"/>
        <v>0</v>
      </c>
      <c r="H135" s="19">
        <f t="shared" si="47"/>
        <v>0</v>
      </c>
      <c r="I135" s="19"/>
      <c r="J135" s="19"/>
      <c r="K135" s="19"/>
    </row>
    <row r="136" spans="1:11" x14ac:dyDescent="0.25">
      <c r="A136" s="258">
        <v>31</v>
      </c>
      <c r="B136" s="259"/>
      <c r="C136" s="260"/>
      <c r="D136" s="174" t="s">
        <v>15</v>
      </c>
      <c r="E136" s="19">
        <f>E137+E139+E141</f>
        <v>90101.31</v>
      </c>
      <c r="F136" s="19">
        <f t="shared" ref="F136:H136" si="48">F137+F139+F141</f>
        <v>0</v>
      </c>
      <c r="G136" s="19">
        <f t="shared" si="48"/>
        <v>0</v>
      </c>
      <c r="H136" s="19">
        <f t="shared" si="48"/>
        <v>0</v>
      </c>
      <c r="I136" s="19"/>
      <c r="J136" s="19"/>
      <c r="K136" s="19"/>
    </row>
    <row r="137" spans="1:11" hidden="1" x14ac:dyDescent="0.25">
      <c r="A137" s="258">
        <v>311</v>
      </c>
      <c r="B137" s="259"/>
      <c r="C137" s="260"/>
      <c r="D137" s="174" t="s">
        <v>279</v>
      </c>
      <c r="E137" s="19">
        <f>E138</f>
        <v>71846.58</v>
      </c>
      <c r="F137" s="19">
        <f t="shared" ref="F137:H137" si="49">F138</f>
        <v>0</v>
      </c>
      <c r="G137" s="19">
        <f t="shared" si="49"/>
        <v>0</v>
      </c>
      <c r="H137" s="19">
        <f t="shared" si="49"/>
        <v>0</v>
      </c>
      <c r="I137" s="19"/>
      <c r="J137" s="19"/>
      <c r="K137" s="19"/>
    </row>
    <row r="138" spans="1:11" hidden="1" x14ac:dyDescent="0.25">
      <c r="A138" s="255">
        <v>3111</v>
      </c>
      <c r="B138" s="256"/>
      <c r="C138" s="257"/>
      <c r="D138" s="175" t="s">
        <v>51</v>
      </c>
      <c r="E138" s="20">
        <v>71846.58</v>
      </c>
      <c r="F138" s="20"/>
      <c r="G138" s="20"/>
      <c r="H138" s="20">
        <v>0</v>
      </c>
      <c r="I138" s="20"/>
      <c r="J138" s="20"/>
      <c r="K138" s="20"/>
    </row>
    <row r="139" spans="1:11" hidden="1" x14ac:dyDescent="0.25">
      <c r="A139" s="258">
        <v>312</v>
      </c>
      <c r="B139" s="259"/>
      <c r="C139" s="260"/>
      <c r="D139" s="174" t="s">
        <v>52</v>
      </c>
      <c r="E139" s="19">
        <f>E140</f>
        <v>6400</v>
      </c>
      <c r="F139" s="19">
        <f t="shared" ref="F139:H139" si="50">F140</f>
        <v>0</v>
      </c>
      <c r="G139" s="19">
        <f t="shared" si="50"/>
        <v>0</v>
      </c>
      <c r="H139" s="19">
        <f t="shared" si="50"/>
        <v>0</v>
      </c>
      <c r="I139" s="19"/>
      <c r="J139" s="19"/>
      <c r="K139" s="19"/>
    </row>
    <row r="140" spans="1:11" hidden="1" x14ac:dyDescent="0.25">
      <c r="A140" s="255">
        <v>3121</v>
      </c>
      <c r="B140" s="256"/>
      <c r="C140" s="257"/>
      <c r="D140" s="175" t="s">
        <v>52</v>
      </c>
      <c r="E140" s="20">
        <v>6400</v>
      </c>
      <c r="F140" s="20"/>
      <c r="G140" s="20"/>
      <c r="H140" s="20">
        <v>0</v>
      </c>
      <c r="I140" s="20"/>
      <c r="J140" s="20"/>
      <c r="K140" s="20"/>
    </row>
    <row r="141" spans="1:11" hidden="1" x14ac:dyDescent="0.25">
      <c r="A141" s="258">
        <v>313</v>
      </c>
      <c r="B141" s="259"/>
      <c r="C141" s="260"/>
      <c r="D141" s="174" t="s">
        <v>53</v>
      </c>
      <c r="E141" s="19">
        <f>E142</f>
        <v>11854.73</v>
      </c>
      <c r="F141" s="19">
        <f t="shared" ref="F141:H141" si="51">F142</f>
        <v>0</v>
      </c>
      <c r="G141" s="19">
        <f t="shared" si="51"/>
        <v>0</v>
      </c>
      <c r="H141" s="19">
        <f t="shared" si="51"/>
        <v>0</v>
      </c>
      <c r="I141" s="19"/>
      <c r="J141" s="19"/>
      <c r="K141" s="19"/>
    </row>
    <row r="142" spans="1:11" ht="25.5" hidden="1" x14ac:dyDescent="0.25">
      <c r="A142" s="255">
        <v>3132</v>
      </c>
      <c r="B142" s="256"/>
      <c r="C142" s="257"/>
      <c r="D142" s="175" t="s">
        <v>54</v>
      </c>
      <c r="E142" s="20">
        <v>11854.73</v>
      </c>
      <c r="F142" s="20"/>
      <c r="G142" s="20"/>
      <c r="H142" s="20">
        <v>0</v>
      </c>
      <c r="I142" s="20"/>
      <c r="J142" s="20"/>
      <c r="K142" s="20"/>
    </row>
    <row r="143" spans="1:11" x14ac:dyDescent="0.25">
      <c r="A143" s="258">
        <v>32</v>
      </c>
      <c r="B143" s="259"/>
      <c r="C143" s="260"/>
      <c r="D143" s="174" t="s">
        <v>280</v>
      </c>
      <c r="E143" s="19">
        <f>E144</f>
        <v>2803.26</v>
      </c>
      <c r="F143" s="19">
        <f t="shared" ref="F143:H143" si="52">F144</f>
        <v>0</v>
      </c>
      <c r="G143" s="19">
        <f t="shared" si="52"/>
        <v>0</v>
      </c>
      <c r="H143" s="19">
        <f t="shared" si="52"/>
        <v>0</v>
      </c>
      <c r="I143" s="19"/>
      <c r="J143" s="19"/>
      <c r="K143" s="19"/>
    </row>
    <row r="144" spans="1:11" hidden="1" x14ac:dyDescent="0.25">
      <c r="A144" s="258">
        <v>321</v>
      </c>
      <c r="B144" s="259"/>
      <c r="C144" s="260"/>
      <c r="D144" s="174" t="s">
        <v>55</v>
      </c>
      <c r="E144" s="19">
        <f>E145+E146</f>
        <v>2803.26</v>
      </c>
      <c r="F144" s="19">
        <f>F145+F146</f>
        <v>0</v>
      </c>
      <c r="G144" s="19">
        <f>G145+G146</f>
        <v>0</v>
      </c>
      <c r="H144" s="19">
        <f>H145+H146+H147</f>
        <v>0</v>
      </c>
      <c r="I144" s="19"/>
      <c r="J144" s="19"/>
      <c r="K144" s="19"/>
    </row>
    <row r="145" spans="1:11" hidden="1" x14ac:dyDescent="0.25">
      <c r="A145" s="255">
        <v>3211</v>
      </c>
      <c r="B145" s="256"/>
      <c r="C145" s="257"/>
      <c r="D145" s="175" t="s">
        <v>64</v>
      </c>
      <c r="E145" s="20">
        <v>420</v>
      </c>
      <c r="F145" s="20"/>
      <c r="G145" s="20"/>
      <c r="H145" s="20">
        <v>0</v>
      </c>
      <c r="I145" s="20"/>
      <c r="J145" s="20"/>
      <c r="K145" s="20"/>
    </row>
    <row r="146" spans="1:11" ht="25.5" hidden="1" x14ac:dyDescent="0.25">
      <c r="A146" s="255">
        <v>3212</v>
      </c>
      <c r="B146" s="256"/>
      <c r="C146" s="257"/>
      <c r="D146" s="175" t="s">
        <v>281</v>
      </c>
      <c r="E146" s="20">
        <v>2383.2600000000002</v>
      </c>
      <c r="F146" s="20"/>
      <c r="G146" s="20"/>
      <c r="H146" s="20">
        <v>0</v>
      </c>
      <c r="I146" s="20"/>
      <c r="J146" s="20"/>
      <c r="K146" s="20"/>
    </row>
    <row r="147" spans="1:11" hidden="1" x14ac:dyDescent="0.25">
      <c r="A147" s="255">
        <v>3213</v>
      </c>
      <c r="B147" s="256"/>
      <c r="C147" s="257"/>
      <c r="D147" s="175" t="s">
        <v>65</v>
      </c>
      <c r="E147" s="20"/>
      <c r="F147" s="20"/>
      <c r="G147" s="20"/>
      <c r="H147" s="20">
        <v>0</v>
      </c>
      <c r="I147" s="20"/>
      <c r="J147" s="20"/>
      <c r="K147" s="20"/>
    </row>
    <row r="148" spans="1:11" x14ac:dyDescent="0.25">
      <c r="A148" s="298" t="s">
        <v>284</v>
      </c>
      <c r="B148" s="299"/>
      <c r="C148" s="300"/>
      <c r="D148" s="197" t="s">
        <v>285</v>
      </c>
      <c r="E148" s="198">
        <f>E149</f>
        <v>47433.15</v>
      </c>
      <c r="F148" s="198">
        <f t="shared" ref="F148:K149" si="53">F149</f>
        <v>0</v>
      </c>
      <c r="G148" s="198">
        <f t="shared" si="53"/>
        <v>0</v>
      </c>
      <c r="H148" s="198">
        <f t="shared" si="53"/>
        <v>232305</v>
      </c>
      <c r="I148" s="198">
        <f t="shared" si="53"/>
        <v>69590</v>
      </c>
      <c r="J148" s="198">
        <f t="shared" si="53"/>
        <v>69590</v>
      </c>
      <c r="K148" s="198">
        <f t="shared" si="53"/>
        <v>69590</v>
      </c>
    </row>
    <row r="149" spans="1:11" ht="15" customHeight="1" x14ac:dyDescent="0.25">
      <c r="A149" s="301" t="s">
        <v>272</v>
      </c>
      <c r="B149" s="302"/>
      <c r="C149" s="303"/>
      <c r="D149" s="199" t="s">
        <v>102</v>
      </c>
      <c r="E149" s="200">
        <f>E150</f>
        <v>47433.15</v>
      </c>
      <c r="F149" s="200">
        <f t="shared" si="53"/>
        <v>0</v>
      </c>
      <c r="G149" s="200">
        <f t="shared" si="53"/>
        <v>0</v>
      </c>
      <c r="H149" s="200">
        <f t="shared" si="53"/>
        <v>232305</v>
      </c>
      <c r="I149" s="200">
        <f t="shared" si="53"/>
        <v>69590</v>
      </c>
      <c r="J149" s="200">
        <f t="shared" si="53"/>
        <v>69590</v>
      </c>
      <c r="K149" s="200">
        <f t="shared" si="53"/>
        <v>69590</v>
      </c>
    </row>
    <row r="150" spans="1:11" ht="15" customHeight="1" x14ac:dyDescent="0.25">
      <c r="A150" s="304">
        <v>3</v>
      </c>
      <c r="B150" s="305"/>
      <c r="C150" s="306"/>
      <c r="D150" s="201" t="s">
        <v>14</v>
      </c>
      <c r="E150" s="202">
        <f>E151+E158</f>
        <v>47433.15</v>
      </c>
      <c r="F150" s="202">
        <f t="shared" ref="F150:K150" si="54">F151+F158</f>
        <v>0</v>
      </c>
      <c r="G150" s="202">
        <f t="shared" si="54"/>
        <v>0</v>
      </c>
      <c r="H150" s="202">
        <f t="shared" si="54"/>
        <v>232305</v>
      </c>
      <c r="I150" s="202">
        <f t="shared" si="54"/>
        <v>69590</v>
      </c>
      <c r="J150" s="202">
        <f t="shared" si="54"/>
        <v>69590</v>
      </c>
      <c r="K150" s="202">
        <f t="shared" si="54"/>
        <v>69590</v>
      </c>
    </row>
    <row r="151" spans="1:11" x14ac:dyDescent="0.25">
      <c r="A151" s="292">
        <v>31</v>
      </c>
      <c r="B151" s="293"/>
      <c r="C151" s="294"/>
      <c r="D151" s="201" t="s">
        <v>15</v>
      </c>
      <c r="E151" s="202">
        <f>E152+E154+E156</f>
        <v>46022.21</v>
      </c>
      <c r="F151" s="202">
        <f t="shared" ref="F151:K151" si="55">F152+F154+F156</f>
        <v>0</v>
      </c>
      <c r="G151" s="202">
        <f t="shared" si="55"/>
        <v>0</v>
      </c>
      <c r="H151" s="202">
        <f t="shared" si="55"/>
        <v>224000</v>
      </c>
      <c r="I151" s="202">
        <f t="shared" si="55"/>
        <v>66230</v>
      </c>
      <c r="J151" s="202">
        <f t="shared" si="55"/>
        <v>66230</v>
      </c>
      <c r="K151" s="202">
        <f t="shared" si="55"/>
        <v>66230</v>
      </c>
    </row>
    <row r="152" spans="1:11" hidden="1" x14ac:dyDescent="0.25">
      <c r="A152" s="292">
        <v>311</v>
      </c>
      <c r="B152" s="293"/>
      <c r="C152" s="294"/>
      <c r="D152" s="201" t="s">
        <v>279</v>
      </c>
      <c r="E152" s="202">
        <f>E153</f>
        <v>34439.629999999997</v>
      </c>
      <c r="F152" s="202">
        <f t="shared" ref="F152:K152" si="56">F153</f>
        <v>0</v>
      </c>
      <c r="G152" s="202">
        <f t="shared" si="56"/>
        <v>0</v>
      </c>
      <c r="H152" s="202">
        <f t="shared" si="56"/>
        <v>180000</v>
      </c>
      <c r="I152" s="202">
        <f t="shared" si="56"/>
        <v>53820</v>
      </c>
      <c r="J152" s="202">
        <f t="shared" si="56"/>
        <v>53820</v>
      </c>
      <c r="K152" s="202">
        <f t="shared" si="56"/>
        <v>53820</v>
      </c>
    </row>
    <row r="153" spans="1:11" hidden="1" x14ac:dyDescent="0.25">
      <c r="A153" s="295">
        <v>3111</v>
      </c>
      <c r="B153" s="296"/>
      <c r="C153" s="297"/>
      <c r="D153" s="203" t="s">
        <v>51</v>
      </c>
      <c r="E153" s="204">
        <v>34439.629999999997</v>
      </c>
      <c r="F153" s="204"/>
      <c r="G153" s="204"/>
      <c r="H153" s="204">
        <v>180000</v>
      </c>
      <c r="I153" s="204">
        <v>53820</v>
      </c>
      <c r="J153" s="204">
        <v>53820</v>
      </c>
      <c r="K153" s="204">
        <v>53820</v>
      </c>
    </row>
    <row r="154" spans="1:11" hidden="1" x14ac:dyDescent="0.25">
      <c r="A154" s="292">
        <v>312</v>
      </c>
      <c r="B154" s="293"/>
      <c r="C154" s="294"/>
      <c r="D154" s="201" t="s">
        <v>52</v>
      </c>
      <c r="E154" s="202">
        <f>E155</f>
        <v>5900</v>
      </c>
      <c r="F154" s="202">
        <f t="shared" ref="F154:K154" si="57">F155</f>
        <v>0</v>
      </c>
      <c r="G154" s="202">
        <f t="shared" si="57"/>
        <v>0</v>
      </c>
      <c r="H154" s="202">
        <f t="shared" si="57"/>
        <v>12000</v>
      </c>
      <c r="I154" s="202">
        <f t="shared" si="57"/>
        <v>3510</v>
      </c>
      <c r="J154" s="202">
        <f t="shared" si="57"/>
        <v>3510</v>
      </c>
      <c r="K154" s="202">
        <f t="shared" si="57"/>
        <v>3510</v>
      </c>
    </row>
    <row r="155" spans="1:11" hidden="1" x14ac:dyDescent="0.25">
      <c r="A155" s="295">
        <v>3121</v>
      </c>
      <c r="B155" s="296"/>
      <c r="C155" s="297"/>
      <c r="D155" s="203" t="s">
        <v>52</v>
      </c>
      <c r="E155" s="204">
        <v>5900</v>
      </c>
      <c r="F155" s="204"/>
      <c r="G155" s="204"/>
      <c r="H155" s="204">
        <v>12000</v>
      </c>
      <c r="I155" s="204">
        <v>3510</v>
      </c>
      <c r="J155" s="204">
        <v>3510</v>
      </c>
      <c r="K155" s="204">
        <v>3510</v>
      </c>
    </row>
    <row r="156" spans="1:11" hidden="1" x14ac:dyDescent="0.25">
      <c r="A156" s="292">
        <v>313</v>
      </c>
      <c r="B156" s="293"/>
      <c r="C156" s="294"/>
      <c r="D156" s="201" t="s">
        <v>53</v>
      </c>
      <c r="E156" s="202">
        <f>E157</f>
        <v>5682.58</v>
      </c>
      <c r="F156" s="202">
        <f t="shared" ref="F156:K156" si="58">F157</f>
        <v>0</v>
      </c>
      <c r="G156" s="202">
        <f t="shared" si="58"/>
        <v>0</v>
      </c>
      <c r="H156" s="202">
        <f t="shared" si="58"/>
        <v>32000</v>
      </c>
      <c r="I156" s="202">
        <f t="shared" si="58"/>
        <v>8900</v>
      </c>
      <c r="J156" s="202">
        <f t="shared" si="58"/>
        <v>8900</v>
      </c>
      <c r="K156" s="202">
        <f t="shared" si="58"/>
        <v>8900</v>
      </c>
    </row>
    <row r="157" spans="1:11" ht="25.5" hidden="1" x14ac:dyDescent="0.25">
      <c r="A157" s="295">
        <v>3132</v>
      </c>
      <c r="B157" s="296"/>
      <c r="C157" s="297"/>
      <c r="D157" s="203" t="s">
        <v>54</v>
      </c>
      <c r="E157" s="204">
        <v>5682.58</v>
      </c>
      <c r="F157" s="204"/>
      <c r="G157" s="204"/>
      <c r="H157" s="204">
        <v>32000</v>
      </c>
      <c r="I157" s="204">
        <v>8900</v>
      </c>
      <c r="J157" s="204">
        <v>8900</v>
      </c>
      <c r="K157" s="204">
        <v>8900</v>
      </c>
    </row>
    <row r="158" spans="1:11" x14ac:dyDescent="0.25">
      <c r="A158" s="292">
        <v>32</v>
      </c>
      <c r="B158" s="293"/>
      <c r="C158" s="294"/>
      <c r="D158" s="201" t="s">
        <v>280</v>
      </c>
      <c r="E158" s="202">
        <f>E159+E163</f>
        <v>1410.9399999999998</v>
      </c>
      <c r="F158" s="202">
        <f t="shared" ref="F158:K158" si="59">F159</f>
        <v>0</v>
      </c>
      <c r="G158" s="202">
        <f t="shared" si="59"/>
        <v>0</v>
      </c>
      <c r="H158" s="202">
        <f>H159+H163</f>
        <v>8305</v>
      </c>
      <c r="I158" s="202">
        <f t="shared" si="59"/>
        <v>3360</v>
      </c>
      <c r="J158" s="202">
        <f t="shared" si="59"/>
        <v>3360</v>
      </c>
      <c r="K158" s="202">
        <f t="shared" si="59"/>
        <v>3360</v>
      </c>
    </row>
    <row r="159" spans="1:11" hidden="1" x14ac:dyDescent="0.25">
      <c r="A159" s="292">
        <v>321</v>
      </c>
      <c r="B159" s="293"/>
      <c r="C159" s="294"/>
      <c r="D159" s="201" t="s">
        <v>55</v>
      </c>
      <c r="E159" s="202">
        <f>E160+E161</f>
        <v>1363.83</v>
      </c>
      <c r="F159" s="202">
        <f t="shared" ref="F159:G159" si="60">F160+F161</f>
        <v>0</v>
      </c>
      <c r="G159" s="202">
        <f t="shared" si="60"/>
        <v>0</v>
      </c>
      <c r="H159" s="202">
        <f>H160+H161+H162</f>
        <v>6310</v>
      </c>
      <c r="I159" s="202">
        <f>I160+I161+I164++I165+I162</f>
        <v>3360</v>
      </c>
      <c r="J159" s="202">
        <f t="shared" ref="J159:K159" si="61">J160+J161+J164++J165+J162</f>
        <v>3360</v>
      </c>
      <c r="K159" s="202">
        <f t="shared" si="61"/>
        <v>3360</v>
      </c>
    </row>
    <row r="160" spans="1:11" hidden="1" x14ac:dyDescent="0.25">
      <c r="A160" s="295">
        <v>3211</v>
      </c>
      <c r="B160" s="296"/>
      <c r="C160" s="297"/>
      <c r="D160" s="203" t="s">
        <v>64</v>
      </c>
      <c r="E160" s="204">
        <v>420</v>
      </c>
      <c r="F160" s="204"/>
      <c r="G160" s="204"/>
      <c r="H160" s="204">
        <v>1110</v>
      </c>
      <c r="I160" s="204">
        <v>240</v>
      </c>
      <c r="J160" s="204">
        <v>240</v>
      </c>
      <c r="K160" s="204">
        <v>240</v>
      </c>
    </row>
    <row r="161" spans="1:11" ht="25.5" hidden="1" x14ac:dyDescent="0.25">
      <c r="A161" s="295">
        <v>3212</v>
      </c>
      <c r="B161" s="296"/>
      <c r="C161" s="297"/>
      <c r="D161" s="203" t="s">
        <v>281</v>
      </c>
      <c r="E161" s="204">
        <v>943.83</v>
      </c>
      <c r="F161" s="204"/>
      <c r="G161" s="204"/>
      <c r="H161" s="204">
        <v>5000</v>
      </c>
      <c r="I161" s="204">
        <v>2340</v>
      </c>
      <c r="J161" s="204">
        <v>2340</v>
      </c>
      <c r="K161" s="204">
        <v>2340</v>
      </c>
    </row>
    <row r="162" spans="1:11" ht="15" hidden="1" customHeight="1" x14ac:dyDescent="0.25">
      <c r="A162" s="295">
        <v>3213</v>
      </c>
      <c r="B162" s="296"/>
      <c r="C162" s="297"/>
      <c r="D162" s="203" t="s">
        <v>65</v>
      </c>
      <c r="E162" s="204"/>
      <c r="F162" s="204"/>
      <c r="G162" s="204"/>
      <c r="H162" s="204">
        <v>200</v>
      </c>
      <c r="I162" s="204">
        <v>390</v>
      </c>
      <c r="J162" s="204">
        <v>390</v>
      </c>
      <c r="K162" s="204">
        <v>390</v>
      </c>
    </row>
    <row r="163" spans="1:11" ht="15" hidden="1" customHeight="1" x14ac:dyDescent="0.25">
      <c r="A163" s="205">
        <v>323</v>
      </c>
      <c r="B163" s="206"/>
      <c r="C163" s="207"/>
      <c r="D163" s="201" t="s">
        <v>69</v>
      </c>
      <c r="E163" s="202">
        <f>E164+E165</f>
        <v>47.11</v>
      </c>
      <c r="F163" s="202"/>
      <c r="G163" s="202"/>
      <c r="H163" s="202">
        <f>H164+H165</f>
        <v>1995</v>
      </c>
      <c r="I163" s="202"/>
      <c r="J163" s="202"/>
      <c r="K163" s="202"/>
    </row>
    <row r="164" spans="1:11" ht="15" hidden="1" customHeight="1" x14ac:dyDescent="0.25">
      <c r="A164" s="208">
        <v>3236</v>
      </c>
      <c r="B164" s="209"/>
      <c r="C164" s="210"/>
      <c r="D164" s="203" t="s">
        <v>85</v>
      </c>
      <c r="E164" s="204">
        <v>47.11</v>
      </c>
      <c r="F164" s="204"/>
      <c r="G164" s="204"/>
      <c r="H164" s="204">
        <v>1870</v>
      </c>
      <c r="I164" s="204">
        <v>390</v>
      </c>
      <c r="J164" s="204">
        <v>390</v>
      </c>
      <c r="K164" s="204">
        <v>390</v>
      </c>
    </row>
    <row r="165" spans="1:11" hidden="1" x14ac:dyDescent="0.25">
      <c r="A165" s="208">
        <v>3237</v>
      </c>
      <c r="B165" s="209"/>
      <c r="C165" s="210"/>
      <c r="D165" s="203" t="s">
        <v>70</v>
      </c>
      <c r="E165" s="204"/>
      <c r="F165" s="204"/>
      <c r="G165" s="204"/>
      <c r="H165" s="204">
        <v>125</v>
      </c>
      <c r="I165" s="204">
        <v>0</v>
      </c>
      <c r="J165" s="204">
        <v>0</v>
      </c>
      <c r="K165" s="204">
        <v>0</v>
      </c>
    </row>
    <row r="166" spans="1:11" x14ac:dyDescent="0.25">
      <c r="A166" s="298" t="s">
        <v>286</v>
      </c>
      <c r="B166" s="299"/>
      <c r="C166" s="300"/>
      <c r="D166" s="197" t="s">
        <v>285</v>
      </c>
      <c r="E166" s="198">
        <f>E167</f>
        <v>0</v>
      </c>
      <c r="F166" s="198">
        <f t="shared" ref="F166:K167" si="62">F167</f>
        <v>0</v>
      </c>
      <c r="G166" s="198">
        <f t="shared" si="62"/>
        <v>0</v>
      </c>
      <c r="H166" s="198">
        <f t="shared" si="62"/>
        <v>0</v>
      </c>
      <c r="I166" s="198">
        <f>I167</f>
        <v>168370</v>
      </c>
      <c r="J166" s="198">
        <f t="shared" si="62"/>
        <v>168370</v>
      </c>
      <c r="K166" s="198">
        <f t="shared" si="62"/>
        <v>168370</v>
      </c>
    </row>
    <row r="167" spans="1:11" ht="25.5" x14ac:dyDescent="0.25">
      <c r="A167" s="301" t="s">
        <v>287</v>
      </c>
      <c r="B167" s="302"/>
      <c r="C167" s="303"/>
      <c r="D167" s="199" t="s">
        <v>288</v>
      </c>
      <c r="E167" s="200">
        <f>E168</f>
        <v>0</v>
      </c>
      <c r="F167" s="200">
        <f t="shared" si="62"/>
        <v>0</v>
      </c>
      <c r="G167" s="200">
        <f t="shared" si="62"/>
        <v>0</v>
      </c>
      <c r="H167" s="200">
        <f t="shared" si="62"/>
        <v>0</v>
      </c>
      <c r="I167" s="200">
        <f>I168</f>
        <v>168370</v>
      </c>
      <c r="J167" s="200">
        <f t="shared" si="62"/>
        <v>168370</v>
      </c>
      <c r="K167" s="200">
        <f t="shared" si="62"/>
        <v>168370</v>
      </c>
    </row>
    <row r="168" spans="1:11" x14ac:dyDescent="0.25">
      <c r="A168" s="304">
        <v>3</v>
      </c>
      <c r="B168" s="305"/>
      <c r="C168" s="306"/>
      <c r="D168" s="201" t="s">
        <v>14</v>
      </c>
      <c r="E168" s="202">
        <f>E169+E176</f>
        <v>0</v>
      </c>
      <c r="F168" s="202">
        <f t="shared" ref="F168:J168" si="63">F169+F176</f>
        <v>0</v>
      </c>
      <c r="G168" s="202">
        <f t="shared" si="63"/>
        <v>0</v>
      </c>
      <c r="H168" s="202">
        <f t="shared" si="63"/>
        <v>0</v>
      </c>
      <c r="I168" s="202">
        <f>I169+I176+I181</f>
        <v>168370</v>
      </c>
      <c r="J168" s="202">
        <f t="shared" si="63"/>
        <v>168370</v>
      </c>
      <c r="K168" s="202">
        <f>K169+K176+K181</f>
        <v>168370</v>
      </c>
    </row>
    <row r="169" spans="1:11" x14ac:dyDescent="0.25">
      <c r="A169" s="292">
        <v>31</v>
      </c>
      <c r="B169" s="293"/>
      <c r="C169" s="294"/>
      <c r="D169" s="201" t="s">
        <v>15</v>
      </c>
      <c r="E169" s="202">
        <f>E170+E172+E174</f>
        <v>0</v>
      </c>
      <c r="F169" s="202">
        <f t="shared" ref="F169:K169" si="64">F170+F172+F174</f>
        <v>0</v>
      </c>
      <c r="G169" s="202">
        <f t="shared" si="64"/>
        <v>0</v>
      </c>
      <c r="H169" s="202">
        <f t="shared" si="64"/>
        <v>0</v>
      </c>
      <c r="I169" s="202">
        <f t="shared" si="64"/>
        <v>160230</v>
      </c>
      <c r="J169" s="202">
        <f t="shared" si="64"/>
        <v>160230</v>
      </c>
      <c r="K169" s="202">
        <f t="shared" si="64"/>
        <v>160230</v>
      </c>
    </row>
    <row r="170" spans="1:11" hidden="1" x14ac:dyDescent="0.25">
      <c r="A170" s="292">
        <v>311</v>
      </c>
      <c r="B170" s="293"/>
      <c r="C170" s="294"/>
      <c r="D170" s="201" t="s">
        <v>279</v>
      </c>
      <c r="E170" s="202">
        <f>E171</f>
        <v>0</v>
      </c>
      <c r="F170" s="202">
        <f t="shared" ref="F170:K170" si="65">F171</f>
        <v>0</v>
      </c>
      <c r="G170" s="202">
        <f t="shared" si="65"/>
        <v>0</v>
      </c>
      <c r="H170" s="202">
        <f t="shared" si="65"/>
        <v>0</v>
      </c>
      <c r="I170" s="202">
        <f t="shared" si="65"/>
        <v>130210</v>
      </c>
      <c r="J170" s="202">
        <f t="shared" si="65"/>
        <v>130210</v>
      </c>
      <c r="K170" s="202">
        <f t="shared" si="65"/>
        <v>130210</v>
      </c>
    </row>
    <row r="171" spans="1:11" hidden="1" x14ac:dyDescent="0.25">
      <c r="A171" s="295">
        <v>3111</v>
      </c>
      <c r="B171" s="296"/>
      <c r="C171" s="297"/>
      <c r="D171" s="203" t="s">
        <v>51</v>
      </c>
      <c r="E171" s="204"/>
      <c r="F171" s="204"/>
      <c r="G171" s="204"/>
      <c r="H171" s="204"/>
      <c r="I171" s="204">
        <v>130210</v>
      </c>
      <c r="J171" s="204">
        <v>130210</v>
      </c>
      <c r="K171" s="204">
        <v>130210</v>
      </c>
    </row>
    <row r="172" spans="1:11" hidden="1" x14ac:dyDescent="0.25">
      <c r="A172" s="292">
        <v>312</v>
      </c>
      <c r="B172" s="293"/>
      <c r="C172" s="294"/>
      <c r="D172" s="201" t="s">
        <v>52</v>
      </c>
      <c r="E172" s="202">
        <f>E173</f>
        <v>0</v>
      </c>
      <c r="F172" s="202">
        <f t="shared" ref="F172:K172" si="66">F173</f>
        <v>0</v>
      </c>
      <c r="G172" s="202">
        <f t="shared" si="66"/>
        <v>0</v>
      </c>
      <c r="H172" s="202">
        <f t="shared" si="66"/>
        <v>0</v>
      </c>
      <c r="I172" s="202">
        <f t="shared" si="66"/>
        <v>8500</v>
      </c>
      <c r="J172" s="202">
        <f t="shared" si="66"/>
        <v>8500</v>
      </c>
      <c r="K172" s="202">
        <f t="shared" si="66"/>
        <v>8500</v>
      </c>
    </row>
    <row r="173" spans="1:11" hidden="1" x14ac:dyDescent="0.25">
      <c r="A173" s="295">
        <v>3121</v>
      </c>
      <c r="B173" s="296"/>
      <c r="C173" s="297"/>
      <c r="D173" s="203" t="s">
        <v>52</v>
      </c>
      <c r="E173" s="204"/>
      <c r="F173" s="204"/>
      <c r="G173" s="204"/>
      <c r="H173" s="204"/>
      <c r="I173" s="204">
        <v>8500</v>
      </c>
      <c r="J173" s="204">
        <v>8500</v>
      </c>
      <c r="K173" s="204">
        <v>8500</v>
      </c>
    </row>
    <row r="174" spans="1:11" hidden="1" x14ac:dyDescent="0.25">
      <c r="A174" s="292">
        <v>313</v>
      </c>
      <c r="B174" s="293"/>
      <c r="C174" s="294"/>
      <c r="D174" s="201" t="s">
        <v>53</v>
      </c>
      <c r="E174" s="202">
        <f>E175</f>
        <v>0</v>
      </c>
      <c r="F174" s="202">
        <f t="shared" ref="F174:K174" si="67">F175</f>
        <v>0</v>
      </c>
      <c r="G174" s="202">
        <f t="shared" si="67"/>
        <v>0</v>
      </c>
      <c r="H174" s="202">
        <f t="shared" si="67"/>
        <v>0</v>
      </c>
      <c r="I174" s="202">
        <f t="shared" si="67"/>
        <v>21520</v>
      </c>
      <c r="J174" s="202">
        <f t="shared" si="67"/>
        <v>21520</v>
      </c>
      <c r="K174" s="202">
        <f t="shared" si="67"/>
        <v>21520</v>
      </c>
    </row>
    <row r="175" spans="1:11" ht="25.5" hidden="1" x14ac:dyDescent="0.25">
      <c r="A175" s="295">
        <v>3132</v>
      </c>
      <c r="B175" s="296"/>
      <c r="C175" s="297"/>
      <c r="D175" s="203" t="s">
        <v>54</v>
      </c>
      <c r="E175" s="204"/>
      <c r="F175" s="204"/>
      <c r="G175" s="204"/>
      <c r="H175" s="204"/>
      <c r="I175" s="204">
        <v>21520</v>
      </c>
      <c r="J175" s="204">
        <v>21520</v>
      </c>
      <c r="K175" s="204">
        <v>21520</v>
      </c>
    </row>
    <row r="176" spans="1:11" x14ac:dyDescent="0.25">
      <c r="A176" s="292">
        <v>32</v>
      </c>
      <c r="B176" s="293"/>
      <c r="C176" s="294"/>
      <c r="D176" s="201" t="s">
        <v>280</v>
      </c>
      <c r="E176" s="202">
        <f>E177</f>
        <v>0</v>
      </c>
      <c r="F176" s="202">
        <f t="shared" ref="F176:K176" si="68">F177</f>
        <v>0</v>
      </c>
      <c r="G176" s="202">
        <f t="shared" si="68"/>
        <v>0</v>
      </c>
      <c r="H176" s="202">
        <f t="shared" si="68"/>
        <v>0</v>
      </c>
      <c r="I176" s="202">
        <f t="shared" si="68"/>
        <v>7190</v>
      </c>
      <c r="J176" s="202">
        <f>J177+J181</f>
        <v>8140</v>
      </c>
      <c r="K176" s="202">
        <f t="shared" si="68"/>
        <v>7190</v>
      </c>
    </row>
    <row r="177" spans="1:18" hidden="1" x14ac:dyDescent="0.25">
      <c r="A177" s="292">
        <v>321</v>
      </c>
      <c r="B177" s="293"/>
      <c r="C177" s="294"/>
      <c r="D177" s="201" t="s">
        <v>55</v>
      </c>
      <c r="E177" s="202">
        <f t="shared" ref="E177:G177" si="69">E178+E179</f>
        <v>0</v>
      </c>
      <c r="F177" s="202">
        <f t="shared" si="69"/>
        <v>0</v>
      </c>
      <c r="G177" s="202">
        <f t="shared" si="69"/>
        <v>0</v>
      </c>
      <c r="H177" s="202">
        <f>H178+H179+H180</f>
        <v>0</v>
      </c>
      <c r="I177" s="202">
        <f>I178+I179+I180</f>
        <v>7190</v>
      </c>
      <c r="J177" s="202">
        <f>J178+J179+J180</f>
        <v>7190</v>
      </c>
      <c r="K177" s="202">
        <f>K178+K179+K180</f>
        <v>7190</v>
      </c>
    </row>
    <row r="178" spans="1:18" hidden="1" x14ac:dyDescent="0.25">
      <c r="A178" s="295">
        <v>3211</v>
      </c>
      <c r="B178" s="296"/>
      <c r="C178" s="297"/>
      <c r="D178" s="203" t="s">
        <v>64</v>
      </c>
      <c r="E178" s="204"/>
      <c r="F178" s="204"/>
      <c r="G178" s="204"/>
      <c r="H178" s="204"/>
      <c r="I178" s="204">
        <v>570</v>
      </c>
      <c r="J178" s="204">
        <v>570</v>
      </c>
      <c r="K178" s="204">
        <v>570</v>
      </c>
    </row>
    <row r="179" spans="1:18" ht="25.5" hidden="1" x14ac:dyDescent="0.25">
      <c r="A179" s="295">
        <v>3212</v>
      </c>
      <c r="B179" s="296"/>
      <c r="C179" s="297"/>
      <c r="D179" s="203" t="s">
        <v>281</v>
      </c>
      <c r="E179" s="204"/>
      <c r="F179" s="204"/>
      <c r="G179" s="204"/>
      <c r="H179" s="204"/>
      <c r="I179" s="204">
        <v>5670</v>
      </c>
      <c r="J179" s="204">
        <v>5670</v>
      </c>
      <c r="K179" s="204">
        <v>5670</v>
      </c>
    </row>
    <row r="180" spans="1:18" s="21" customFormat="1" ht="25.5" hidden="1" customHeight="1" x14ac:dyDescent="0.25">
      <c r="A180" s="295">
        <v>3213</v>
      </c>
      <c r="B180" s="296"/>
      <c r="C180" s="297"/>
      <c r="D180" s="203" t="s">
        <v>65</v>
      </c>
      <c r="E180" s="204"/>
      <c r="F180" s="204"/>
      <c r="G180" s="204"/>
      <c r="H180" s="204"/>
      <c r="I180" s="204">
        <v>950</v>
      </c>
      <c r="J180" s="204">
        <v>950</v>
      </c>
      <c r="K180" s="204">
        <v>950</v>
      </c>
      <c r="O180"/>
      <c r="P180"/>
      <c r="R180"/>
    </row>
    <row r="181" spans="1:18" s="21" customFormat="1" ht="15" hidden="1" customHeight="1" x14ac:dyDescent="0.25">
      <c r="A181" s="205">
        <v>323</v>
      </c>
      <c r="B181" s="206"/>
      <c r="C181" s="207"/>
      <c r="D181" s="201" t="s">
        <v>69</v>
      </c>
      <c r="E181" s="202">
        <f>E182+E187</f>
        <v>0</v>
      </c>
      <c r="F181" s="202"/>
      <c r="G181" s="202"/>
      <c r="H181" s="202">
        <f>H182+H187</f>
        <v>0</v>
      </c>
      <c r="I181" s="202">
        <f>I182</f>
        <v>950</v>
      </c>
      <c r="J181" s="202">
        <f>J182</f>
        <v>950</v>
      </c>
      <c r="K181" s="202">
        <f>K182</f>
        <v>950</v>
      </c>
      <c r="O181"/>
      <c r="P181"/>
      <c r="R181"/>
    </row>
    <row r="182" spans="1:18" s="21" customFormat="1" hidden="1" x14ac:dyDescent="0.25">
      <c r="A182" s="208">
        <v>3236</v>
      </c>
      <c r="B182" s="209"/>
      <c r="C182" s="210"/>
      <c r="D182" s="203" t="s">
        <v>85</v>
      </c>
      <c r="E182" s="204"/>
      <c r="F182" s="204"/>
      <c r="G182" s="204"/>
      <c r="H182" s="204"/>
      <c r="I182" s="204">
        <v>950</v>
      </c>
      <c r="J182" s="204">
        <v>950</v>
      </c>
      <c r="K182" s="204">
        <v>950</v>
      </c>
    </row>
    <row r="183" spans="1:18" s="21" customFormat="1" ht="15" customHeight="1" x14ac:dyDescent="0.25">
      <c r="A183" s="298" t="s">
        <v>286</v>
      </c>
      <c r="B183" s="299"/>
      <c r="C183" s="300"/>
      <c r="D183" s="197" t="s">
        <v>285</v>
      </c>
      <c r="E183" s="198">
        <f>E184</f>
        <v>0</v>
      </c>
      <c r="F183" s="198">
        <f t="shared" ref="F183:K184" si="70">F184</f>
        <v>0</v>
      </c>
      <c r="G183" s="198">
        <f t="shared" si="70"/>
        <v>0</v>
      </c>
      <c r="H183" s="198">
        <f t="shared" si="70"/>
        <v>0</v>
      </c>
      <c r="I183" s="198">
        <f>I184</f>
        <v>29720</v>
      </c>
      <c r="J183" s="198">
        <f t="shared" si="70"/>
        <v>29720</v>
      </c>
      <c r="K183" s="198">
        <f t="shared" si="70"/>
        <v>29720</v>
      </c>
    </row>
    <row r="184" spans="1:18" s="21" customFormat="1" ht="25.5" customHeight="1" x14ac:dyDescent="0.25">
      <c r="A184" s="301" t="s">
        <v>289</v>
      </c>
      <c r="B184" s="302"/>
      <c r="C184" s="303"/>
      <c r="D184" s="199" t="s">
        <v>290</v>
      </c>
      <c r="E184" s="200">
        <f>E185</f>
        <v>0</v>
      </c>
      <c r="F184" s="200">
        <f t="shared" si="70"/>
        <v>0</v>
      </c>
      <c r="G184" s="200">
        <f t="shared" si="70"/>
        <v>0</v>
      </c>
      <c r="H184" s="200">
        <f t="shared" si="70"/>
        <v>0</v>
      </c>
      <c r="I184" s="200">
        <f>I185</f>
        <v>29720</v>
      </c>
      <c r="J184" s="200">
        <f t="shared" si="70"/>
        <v>29720</v>
      </c>
      <c r="K184" s="200">
        <f t="shared" si="70"/>
        <v>29720</v>
      </c>
    </row>
    <row r="185" spans="1:18" s="21" customFormat="1" x14ac:dyDescent="0.25">
      <c r="A185" s="304">
        <v>3</v>
      </c>
      <c r="B185" s="305"/>
      <c r="C185" s="306"/>
      <c r="D185" s="201" t="s">
        <v>14</v>
      </c>
      <c r="E185" s="202">
        <f>E186+E193</f>
        <v>0</v>
      </c>
      <c r="F185" s="202">
        <f t="shared" ref="F185:H185" si="71">F186+F193</f>
        <v>0</v>
      </c>
      <c r="G185" s="202">
        <f t="shared" si="71"/>
        <v>0</v>
      </c>
      <c r="H185" s="202">
        <f t="shared" si="71"/>
        <v>0</v>
      </c>
      <c r="I185" s="202">
        <f>I186+I193+I198</f>
        <v>29720</v>
      </c>
      <c r="J185" s="202">
        <f t="shared" ref="J185" si="72">J186+J193</f>
        <v>29720</v>
      </c>
      <c r="K185" s="202">
        <f>K186+K193+K198</f>
        <v>29720</v>
      </c>
    </row>
    <row r="186" spans="1:18" s="21" customFormat="1" x14ac:dyDescent="0.25">
      <c r="A186" s="292">
        <v>31</v>
      </c>
      <c r="B186" s="293"/>
      <c r="C186" s="294"/>
      <c r="D186" s="201" t="s">
        <v>15</v>
      </c>
      <c r="E186" s="202">
        <f>E187+E189+E191</f>
        <v>0</v>
      </c>
      <c r="F186" s="202">
        <f t="shared" ref="F186:K186" si="73">F187+F189+F191</f>
        <v>0</v>
      </c>
      <c r="G186" s="202">
        <f t="shared" si="73"/>
        <v>0</v>
      </c>
      <c r="H186" s="202">
        <f t="shared" si="73"/>
        <v>0</v>
      </c>
      <c r="I186" s="202">
        <f>I187+I189+I191</f>
        <v>28280</v>
      </c>
      <c r="J186" s="202">
        <f t="shared" si="73"/>
        <v>28280</v>
      </c>
      <c r="K186" s="202">
        <f t="shared" si="73"/>
        <v>28280</v>
      </c>
    </row>
    <row r="187" spans="1:18" s="21" customFormat="1" ht="15.75" hidden="1" customHeight="1" x14ac:dyDescent="0.25">
      <c r="A187" s="292">
        <v>311</v>
      </c>
      <c r="B187" s="293"/>
      <c r="C187" s="294"/>
      <c r="D187" s="201" t="s">
        <v>279</v>
      </c>
      <c r="E187" s="202">
        <f>E188</f>
        <v>0</v>
      </c>
      <c r="F187" s="202">
        <f t="shared" ref="F187:K187" si="74">F188</f>
        <v>0</v>
      </c>
      <c r="G187" s="202">
        <f t="shared" si="74"/>
        <v>0</v>
      </c>
      <c r="H187" s="202">
        <f t="shared" si="74"/>
        <v>0</v>
      </c>
      <c r="I187" s="202">
        <f t="shared" si="74"/>
        <v>22980</v>
      </c>
      <c r="J187" s="202">
        <f t="shared" si="74"/>
        <v>22980</v>
      </c>
      <c r="K187" s="202">
        <f t="shared" si="74"/>
        <v>22980</v>
      </c>
    </row>
    <row r="188" spans="1:18" s="21" customFormat="1" hidden="1" x14ac:dyDescent="0.25">
      <c r="A188" s="295">
        <v>3111</v>
      </c>
      <c r="B188" s="296"/>
      <c r="C188" s="297"/>
      <c r="D188" s="203" t="s">
        <v>51</v>
      </c>
      <c r="E188" s="204"/>
      <c r="F188" s="204"/>
      <c r="G188" s="204"/>
      <c r="H188" s="204"/>
      <c r="I188" s="204">
        <v>22980</v>
      </c>
      <c r="J188" s="204">
        <v>22980</v>
      </c>
      <c r="K188" s="204">
        <v>22980</v>
      </c>
    </row>
    <row r="189" spans="1:18" s="21" customFormat="1" hidden="1" x14ac:dyDescent="0.25">
      <c r="A189" s="292">
        <v>312</v>
      </c>
      <c r="B189" s="293"/>
      <c r="C189" s="294"/>
      <c r="D189" s="201" t="s">
        <v>52</v>
      </c>
      <c r="E189" s="202">
        <f>E190</f>
        <v>0</v>
      </c>
      <c r="F189" s="202">
        <f t="shared" ref="F189:K189" si="75">F190</f>
        <v>0</v>
      </c>
      <c r="G189" s="202">
        <f t="shared" si="75"/>
        <v>0</v>
      </c>
      <c r="H189" s="202">
        <f t="shared" si="75"/>
        <v>0</v>
      </c>
      <c r="I189" s="202">
        <f t="shared" si="75"/>
        <v>1500</v>
      </c>
      <c r="J189" s="202">
        <f t="shared" si="75"/>
        <v>1500</v>
      </c>
      <c r="K189" s="202">
        <f t="shared" si="75"/>
        <v>1500</v>
      </c>
    </row>
    <row r="190" spans="1:18" s="21" customFormat="1" hidden="1" x14ac:dyDescent="0.25">
      <c r="A190" s="295">
        <v>3121</v>
      </c>
      <c r="B190" s="296"/>
      <c r="C190" s="297"/>
      <c r="D190" s="203" t="s">
        <v>52</v>
      </c>
      <c r="E190" s="204"/>
      <c r="F190" s="204"/>
      <c r="G190" s="204"/>
      <c r="H190" s="204"/>
      <c r="I190" s="204">
        <v>1500</v>
      </c>
      <c r="J190" s="204">
        <v>1500</v>
      </c>
      <c r="K190" s="204">
        <v>1500</v>
      </c>
    </row>
    <row r="191" spans="1:18" s="21" customFormat="1" hidden="1" x14ac:dyDescent="0.25">
      <c r="A191" s="292">
        <v>313</v>
      </c>
      <c r="B191" s="293"/>
      <c r="C191" s="294"/>
      <c r="D191" s="201" t="s">
        <v>53</v>
      </c>
      <c r="E191" s="202">
        <f>E192</f>
        <v>0</v>
      </c>
      <c r="F191" s="202">
        <f t="shared" ref="F191:K191" si="76">F192</f>
        <v>0</v>
      </c>
      <c r="G191" s="202">
        <f t="shared" si="76"/>
        <v>0</v>
      </c>
      <c r="H191" s="202">
        <f t="shared" si="76"/>
        <v>0</v>
      </c>
      <c r="I191" s="202">
        <f t="shared" si="76"/>
        <v>3800</v>
      </c>
      <c r="J191" s="202">
        <f t="shared" si="76"/>
        <v>3800</v>
      </c>
      <c r="K191" s="202">
        <f t="shared" si="76"/>
        <v>3800</v>
      </c>
    </row>
    <row r="192" spans="1:18" s="21" customFormat="1" ht="25.5" hidden="1" x14ac:dyDescent="0.25">
      <c r="A192" s="295">
        <v>3132</v>
      </c>
      <c r="B192" s="296"/>
      <c r="C192" s="297"/>
      <c r="D192" s="203" t="s">
        <v>54</v>
      </c>
      <c r="E192" s="204"/>
      <c r="F192" s="204"/>
      <c r="G192" s="204"/>
      <c r="H192" s="204"/>
      <c r="I192" s="204">
        <v>3800</v>
      </c>
      <c r="J192" s="204">
        <v>3800</v>
      </c>
      <c r="K192" s="204">
        <v>3800</v>
      </c>
    </row>
    <row r="193" spans="1:18" s="21" customFormat="1" x14ac:dyDescent="0.25">
      <c r="A193" s="292">
        <v>32</v>
      </c>
      <c r="B193" s="293"/>
      <c r="C193" s="294"/>
      <c r="D193" s="201" t="s">
        <v>280</v>
      </c>
      <c r="E193" s="202">
        <f>E194</f>
        <v>0</v>
      </c>
      <c r="F193" s="202">
        <f t="shared" ref="F193:K193" si="77">F194</f>
        <v>0</v>
      </c>
      <c r="G193" s="202">
        <f t="shared" si="77"/>
        <v>0</v>
      </c>
      <c r="H193" s="202">
        <f t="shared" si="77"/>
        <v>0</v>
      </c>
      <c r="I193" s="202">
        <f t="shared" si="77"/>
        <v>1270</v>
      </c>
      <c r="J193" s="202">
        <f>J194+J198</f>
        <v>1440</v>
      </c>
      <c r="K193" s="202">
        <f t="shared" si="77"/>
        <v>1270</v>
      </c>
    </row>
    <row r="194" spans="1:18" s="21" customFormat="1" hidden="1" x14ac:dyDescent="0.25">
      <c r="A194" s="292">
        <v>321</v>
      </c>
      <c r="B194" s="293"/>
      <c r="C194" s="294"/>
      <c r="D194" s="201" t="s">
        <v>55</v>
      </c>
      <c r="E194" s="202">
        <f t="shared" ref="E194:G194" si="78">E195+E196</f>
        <v>0</v>
      </c>
      <c r="F194" s="202">
        <f t="shared" si="78"/>
        <v>0</v>
      </c>
      <c r="G194" s="202">
        <f t="shared" si="78"/>
        <v>0</v>
      </c>
      <c r="H194" s="202">
        <f>H195+H196+H197</f>
        <v>0</v>
      </c>
      <c r="I194" s="202">
        <f>I195+I196+I197</f>
        <v>1270</v>
      </c>
      <c r="J194" s="202">
        <f>J195+J196+J197</f>
        <v>1270</v>
      </c>
      <c r="K194" s="202">
        <f>K195+K196+K197</f>
        <v>1270</v>
      </c>
    </row>
    <row r="195" spans="1:18" s="21" customFormat="1" hidden="1" x14ac:dyDescent="0.25">
      <c r="A195" s="295">
        <v>3211</v>
      </c>
      <c r="B195" s="296"/>
      <c r="C195" s="297"/>
      <c r="D195" s="203" t="s">
        <v>64</v>
      </c>
      <c r="E195" s="204"/>
      <c r="F195" s="204"/>
      <c r="G195" s="204"/>
      <c r="H195" s="204"/>
      <c r="I195" s="204">
        <v>100</v>
      </c>
      <c r="J195" s="204">
        <v>100</v>
      </c>
      <c r="K195" s="204">
        <v>100</v>
      </c>
    </row>
    <row r="196" spans="1:18" s="21" customFormat="1" ht="25.5" hidden="1" x14ac:dyDescent="0.25">
      <c r="A196" s="295">
        <v>3212</v>
      </c>
      <c r="B196" s="296"/>
      <c r="C196" s="297"/>
      <c r="D196" s="203" t="s">
        <v>281</v>
      </c>
      <c r="E196" s="204"/>
      <c r="F196" s="204"/>
      <c r="G196" s="204"/>
      <c r="H196" s="204"/>
      <c r="I196" s="204">
        <v>1000</v>
      </c>
      <c r="J196" s="204">
        <v>1000</v>
      </c>
      <c r="K196" s="204">
        <v>1000</v>
      </c>
    </row>
    <row r="197" spans="1:18" s="21" customFormat="1" hidden="1" x14ac:dyDescent="0.25">
      <c r="A197" s="295">
        <v>3213</v>
      </c>
      <c r="B197" s="296"/>
      <c r="C197" s="297"/>
      <c r="D197" s="203" t="s">
        <v>65</v>
      </c>
      <c r="E197" s="204"/>
      <c r="F197" s="204"/>
      <c r="G197" s="204"/>
      <c r="H197" s="204"/>
      <c r="I197" s="204">
        <v>170</v>
      </c>
      <c r="J197" s="204">
        <v>170</v>
      </c>
      <c r="K197" s="204">
        <v>170</v>
      </c>
    </row>
    <row r="198" spans="1:18" s="21" customFormat="1" hidden="1" x14ac:dyDescent="0.25">
      <c r="A198" s="205">
        <v>323</v>
      </c>
      <c r="B198" s="206"/>
      <c r="C198" s="207"/>
      <c r="D198" s="201" t="s">
        <v>69</v>
      </c>
      <c r="E198" s="202">
        <f>E199+E204</f>
        <v>3408.25</v>
      </c>
      <c r="F198" s="202"/>
      <c r="G198" s="202"/>
      <c r="H198" s="202">
        <f>H199+H204</f>
        <v>26500</v>
      </c>
      <c r="I198" s="202">
        <f>I199</f>
        <v>170</v>
      </c>
      <c r="J198" s="202">
        <f>J199</f>
        <v>170</v>
      </c>
      <c r="K198" s="202">
        <f>K199</f>
        <v>170</v>
      </c>
    </row>
    <row r="199" spans="1:18" s="21" customFormat="1" hidden="1" x14ac:dyDescent="0.25">
      <c r="A199" s="208">
        <v>3236</v>
      </c>
      <c r="B199" s="209"/>
      <c r="C199" s="210"/>
      <c r="D199" s="203" t="s">
        <v>85</v>
      </c>
      <c r="E199" s="204"/>
      <c r="F199" s="204"/>
      <c r="G199" s="204"/>
      <c r="H199" s="204"/>
      <c r="I199" s="204">
        <v>170</v>
      </c>
      <c r="J199" s="204">
        <v>170</v>
      </c>
      <c r="K199" s="204">
        <v>170</v>
      </c>
    </row>
    <row r="200" spans="1:18" s="21" customFormat="1" hidden="1" x14ac:dyDescent="0.25">
      <c r="A200" s="208"/>
      <c r="B200" s="209"/>
      <c r="C200" s="210"/>
      <c r="D200" s="203"/>
      <c r="E200" s="204"/>
      <c r="F200" s="204"/>
      <c r="G200" s="204"/>
      <c r="H200" s="204"/>
      <c r="I200" s="204"/>
      <c r="J200" s="204"/>
      <c r="K200" s="204"/>
    </row>
    <row r="201" spans="1:18" s="21" customFormat="1" ht="25.5" x14ac:dyDescent="0.25">
      <c r="A201" s="281" t="s">
        <v>291</v>
      </c>
      <c r="B201" s="282"/>
      <c r="C201" s="283"/>
      <c r="D201" s="169" t="s">
        <v>292</v>
      </c>
      <c r="E201" s="170">
        <f t="shared" ref="E201:K206" si="79">E202</f>
        <v>3408.25</v>
      </c>
      <c r="F201" s="170">
        <f t="shared" si="79"/>
        <v>0</v>
      </c>
      <c r="G201" s="170">
        <f t="shared" si="79"/>
        <v>0</v>
      </c>
      <c r="H201" s="170">
        <f t="shared" si="79"/>
        <v>26500</v>
      </c>
      <c r="I201" s="170">
        <f t="shared" si="79"/>
        <v>500</v>
      </c>
      <c r="J201" s="170">
        <f t="shared" si="79"/>
        <v>0</v>
      </c>
      <c r="K201" s="170">
        <f t="shared" si="79"/>
        <v>0</v>
      </c>
    </row>
    <row r="202" spans="1:18" s="21" customFormat="1" ht="25.5" x14ac:dyDescent="0.25">
      <c r="A202" s="264" t="s">
        <v>238</v>
      </c>
      <c r="B202" s="265"/>
      <c r="C202" s="266"/>
      <c r="D202" s="171" t="s">
        <v>292</v>
      </c>
      <c r="E202" s="172">
        <f t="shared" si="79"/>
        <v>3408.25</v>
      </c>
      <c r="F202" s="172">
        <f t="shared" si="79"/>
        <v>0</v>
      </c>
      <c r="G202" s="172">
        <f t="shared" si="79"/>
        <v>0</v>
      </c>
      <c r="H202" s="172">
        <f t="shared" si="79"/>
        <v>26500</v>
      </c>
      <c r="I202" s="172">
        <f t="shared" si="79"/>
        <v>500</v>
      </c>
      <c r="J202" s="172">
        <f t="shared" si="79"/>
        <v>0</v>
      </c>
      <c r="K202" s="172">
        <f t="shared" si="79"/>
        <v>0</v>
      </c>
    </row>
    <row r="203" spans="1:18" s="21" customFormat="1" x14ac:dyDescent="0.25">
      <c r="A203" s="267" t="s">
        <v>293</v>
      </c>
      <c r="B203" s="268"/>
      <c r="C203" s="269"/>
      <c r="D203" s="22" t="s">
        <v>102</v>
      </c>
      <c r="E203" s="173">
        <f t="shared" si="79"/>
        <v>3408.25</v>
      </c>
      <c r="F203" s="173">
        <f t="shared" si="79"/>
        <v>0</v>
      </c>
      <c r="G203" s="173">
        <f t="shared" si="79"/>
        <v>0</v>
      </c>
      <c r="H203" s="173">
        <f t="shared" si="79"/>
        <v>26500</v>
      </c>
      <c r="I203" s="173">
        <f t="shared" si="79"/>
        <v>500</v>
      </c>
      <c r="J203" s="173">
        <f t="shared" si="79"/>
        <v>0</v>
      </c>
      <c r="K203" s="173">
        <f t="shared" si="79"/>
        <v>0</v>
      </c>
    </row>
    <row r="204" spans="1:18" x14ac:dyDescent="0.25">
      <c r="A204" s="261">
        <v>3</v>
      </c>
      <c r="B204" s="262"/>
      <c r="C204" s="263"/>
      <c r="D204" s="174" t="s">
        <v>14</v>
      </c>
      <c r="E204" s="19">
        <f t="shared" si="79"/>
        <v>3408.25</v>
      </c>
      <c r="F204" s="19">
        <f t="shared" si="79"/>
        <v>0</v>
      </c>
      <c r="G204" s="19">
        <f t="shared" si="79"/>
        <v>0</v>
      </c>
      <c r="H204" s="19">
        <f t="shared" si="79"/>
        <v>26500</v>
      </c>
      <c r="I204" s="19">
        <f t="shared" si="79"/>
        <v>500</v>
      </c>
      <c r="J204" s="19">
        <f t="shared" si="79"/>
        <v>0</v>
      </c>
      <c r="K204" s="19">
        <f t="shared" si="79"/>
        <v>0</v>
      </c>
      <c r="O204" s="21"/>
      <c r="P204" s="21"/>
      <c r="R204" s="21"/>
    </row>
    <row r="205" spans="1:18" s="21" customFormat="1" x14ac:dyDescent="0.25">
      <c r="A205" s="258">
        <v>32</v>
      </c>
      <c r="B205" s="259"/>
      <c r="C205" s="260"/>
      <c r="D205" s="174" t="s">
        <v>22</v>
      </c>
      <c r="E205" s="19">
        <f t="shared" si="79"/>
        <v>3408.25</v>
      </c>
      <c r="F205" s="19">
        <f t="shared" si="79"/>
        <v>0</v>
      </c>
      <c r="G205" s="19">
        <f t="shared" si="79"/>
        <v>0</v>
      </c>
      <c r="H205" s="19">
        <f t="shared" si="79"/>
        <v>26500</v>
      </c>
      <c r="I205" s="19">
        <f t="shared" si="79"/>
        <v>500</v>
      </c>
      <c r="J205" s="19">
        <f t="shared" si="79"/>
        <v>0</v>
      </c>
      <c r="K205" s="19">
        <f t="shared" si="79"/>
        <v>0</v>
      </c>
      <c r="O205"/>
      <c r="P205"/>
      <c r="R205"/>
    </row>
    <row r="206" spans="1:18" s="21" customFormat="1" hidden="1" x14ac:dyDescent="0.25">
      <c r="A206" s="258">
        <v>323</v>
      </c>
      <c r="B206" s="259"/>
      <c r="C206" s="260"/>
      <c r="D206" s="174" t="s">
        <v>69</v>
      </c>
      <c r="E206" s="19">
        <f t="shared" si="79"/>
        <v>3408.25</v>
      </c>
      <c r="F206" s="19">
        <f t="shared" si="79"/>
        <v>0</v>
      </c>
      <c r="G206" s="19">
        <f t="shared" si="79"/>
        <v>0</v>
      </c>
      <c r="H206" s="19">
        <f t="shared" si="79"/>
        <v>26500</v>
      </c>
      <c r="I206" s="19">
        <f t="shared" si="79"/>
        <v>500</v>
      </c>
      <c r="J206" s="19">
        <f t="shared" si="79"/>
        <v>0</v>
      </c>
      <c r="K206" s="19">
        <f t="shared" si="79"/>
        <v>0</v>
      </c>
    </row>
    <row r="207" spans="1:18" s="21" customFormat="1" ht="25.5" hidden="1" x14ac:dyDescent="0.25">
      <c r="A207" s="255">
        <v>3232</v>
      </c>
      <c r="B207" s="256"/>
      <c r="C207" s="257"/>
      <c r="D207" s="175" t="s">
        <v>249</v>
      </c>
      <c r="E207" s="20">
        <v>3408.25</v>
      </c>
      <c r="F207" s="20"/>
      <c r="G207" s="20"/>
      <c r="H207" s="20">
        <v>26500</v>
      </c>
      <c r="I207" s="20">
        <v>500</v>
      </c>
      <c r="J207" s="20">
        <v>0</v>
      </c>
      <c r="K207" s="20">
        <v>0</v>
      </c>
    </row>
    <row r="208" spans="1:18" s="21" customFormat="1" ht="25.5" x14ac:dyDescent="0.25">
      <c r="A208" s="281" t="s">
        <v>236</v>
      </c>
      <c r="B208" s="282"/>
      <c r="C208" s="283"/>
      <c r="D208" s="169" t="s">
        <v>294</v>
      </c>
      <c r="E208" s="170">
        <f t="shared" ref="E208:K213" si="80">E209</f>
        <v>348</v>
      </c>
      <c r="F208" s="170">
        <f t="shared" si="80"/>
        <v>55000</v>
      </c>
      <c r="G208" s="170">
        <f t="shared" si="80"/>
        <v>7299.7544628044325</v>
      </c>
      <c r="H208" s="170">
        <f t="shared" si="80"/>
        <v>0</v>
      </c>
      <c r="I208" s="170">
        <f t="shared" si="80"/>
        <v>0</v>
      </c>
      <c r="J208" s="170">
        <f t="shared" si="80"/>
        <v>0</v>
      </c>
      <c r="K208" s="170">
        <f t="shared" si="80"/>
        <v>0</v>
      </c>
    </row>
    <row r="209" spans="1:18" s="21" customFormat="1" ht="38.25" x14ac:dyDescent="0.25">
      <c r="A209" s="264" t="s">
        <v>295</v>
      </c>
      <c r="B209" s="265"/>
      <c r="C209" s="266"/>
      <c r="D209" s="171" t="s">
        <v>296</v>
      </c>
      <c r="E209" s="172">
        <f t="shared" si="80"/>
        <v>348</v>
      </c>
      <c r="F209" s="172">
        <f t="shared" si="80"/>
        <v>55000</v>
      </c>
      <c r="G209" s="172">
        <f t="shared" si="80"/>
        <v>7299.7544628044325</v>
      </c>
      <c r="H209" s="172">
        <f t="shared" si="80"/>
        <v>0</v>
      </c>
      <c r="I209" s="172">
        <f t="shared" si="80"/>
        <v>0</v>
      </c>
      <c r="J209" s="172">
        <f t="shared" si="80"/>
        <v>0</v>
      </c>
      <c r="K209" s="172">
        <f t="shared" si="80"/>
        <v>0</v>
      </c>
    </row>
    <row r="210" spans="1:18" s="21" customFormat="1" x14ac:dyDescent="0.25">
      <c r="A210" s="267" t="s">
        <v>297</v>
      </c>
      <c r="B210" s="268"/>
      <c r="C210" s="269"/>
      <c r="D210" s="22" t="s">
        <v>102</v>
      </c>
      <c r="E210" s="173">
        <f t="shared" si="80"/>
        <v>348</v>
      </c>
      <c r="F210" s="173">
        <f t="shared" si="80"/>
        <v>55000</v>
      </c>
      <c r="G210" s="173">
        <f t="shared" si="80"/>
        <v>7299.7544628044325</v>
      </c>
      <c r="H210" s="173">
        <f t="shared" si="80"/>
        <v>0</v>
      </c>
      <c r="I210" s="173">
        <f t="shared" si="80"/>
        <v>0</v>
      </c>
      <c r="J210" s="173">
        <f t="shared" si="80"/>
        <v>0</v>
      </c>
      <c r="K210" s="173">
        <f t="shared" si="80"/>
        <v>0</v>
      </c>
    </row>
    <row r="211" spans="1:18" x14ac:dyDescent="0.25">
      <c r="A211" s="261">
        <v>3</v>
      </c>
      <c r="B211" s="262"/>
      <c r="C211" s="263"/>
      <c r="D211" s="174" t="s">
        <v>14</v>
      </c>
      <c r="E211" s="19">
        <f t="shared" si="80"/>
        <v>348</v>
      </c>
      <c r="F211" s="19">
        <f t="shared" si="80"/>
        <v>55000</v>
      </c>
      <c r="G211" s="19">
        <f t="shared" si="80"/>
        <v>7299.7544628044325</v>
      </c>
      <c r="H211" s="19">
        <f t="shared" si="80"/>
        <v>0</v>
      </c>
      <c r="I211" s="19">
        <f t="shared" si="80"/>
        <v>0</v>
      </c>
      <c r="J211" s="19">
        <f t="shared" si="80"/>
        <v>0</v>
      </c>
      <c r="K211" s="19">
        <f t="shared" si="80"/>
        <v>0</v>
      </c>
      <c r="O211" s="21"/>
      <c r="P211" s="21"/>
      <c r="R211" s="21"/>
    </row>
    <row r="212" spans="1:18" s="21" customFormat="1" ht="25.5" customHeight="1" x14ac:dyDescent="0.25">
      <c r="A212" s="258">
        <v>37</v>
      </c>
      <c r="B212" s="259"/>
      <c r="C212" s="260"/>
      <c r="D212" s="174" t="s">
        <v>244</v>
      </c>
      <c r="E212" s="19">
        <f t="shared" si="80"/>
        <v>348</v>
      </c>
      <c r="F212" s="19">
        <f t="shared" si="80"/>
        <v>55000</v>
      </c>
      <c r="G212" s="19">
        <f t="shared" si="80"/>
        <v>7299.7544628044325</v>
      </c>
      <c r="H212" s="19">
        <f t="shared" si="80"/>
        <v>0</v>
      </c>
      <c r="I212" s="19">
        <f t="shared" si="80"/>
        <v>0</v>
      </c>
      <c r="J212" s="19">
        <f t="shared" si="80"/>
        <v>0</v>
      </c>
      <c r="K212" s="19">
        <f t="shared" si="80"/>
        <v>0</v>
      </c>
      <c r="O212"/>
      <c r="P212"/>
      <c r="R212"/>
    </row>
    <row r="213" spans="1:18" s="21" customFormat="1" ht="51" hidden="1" customHeight="1" x14ac:dyDescent="0.25">
      <c r="A213" s="258">
        <v>372</v>
      </c>
      <c r="B213" s="259"/>
      <c r="C213" s="260"/>
      <c r="D213" s="174" t="s">
        <v>76</v>
      </c>
      <c r="E213" s="19">
        <f t="shared" si="80"/>
        <v>348</v>
      </c>
      <c r="F213" s="19">
        <f t="shared" si="80"/>
        <v>55000</v>
      </c>
      <c r="G213" s="19">
        <f t="shared" si="80"/>
        <v>7299.7544628044325</v>
      </c>
      <c r="H213" s="19">
        <f t="shared" si="80"/>
        <v>0</v>
      </c>
      <c r="I213" s="19">
        <f t="shared" si="80"/>
        <v>0</v>
      </c>
      <c r="J213" s="19">
        <f t="shared" si="80"/>
        <v>0</v>
      </c>
      <c r="K213" s="19">
        <f t="shared" si="80"/>
        <v>0</v>
      </c>
    </row>
    <row r="214" spans="1:18" s="21" customFormat="1" ht="24.75" hidden="1" customHeight="1" x14ac:dyDescent="0.25">
      <c r="A214" s="255">
        <v>3723</v>
      </c>
      <c r="B214" s="256"/>
      <c r="C214" s="257"/>
      <c r="D214" s="175" t="s">
        <v>298</v>
      </c>
      <c r="E214" s="20">
        <v>348</v>
      </c>
      <c r="F214" s="20">
        <v>55000</v>
      </c>
      <c r="G214" s="20">
        <f>F214/7.5345</f>
        <v>7299.7544628044325</v>
      </c>
      <c r="H214" s="20">
        <v>0</v>
      </c>
      <c r="I214" s="20">
        <v>0</v>
      </c>
      <c r="J214" s="20">
        <v>0</v>
      </c>
      <c r="K214" s="20">
        <v>0</v>
      </c>
    </row>
    <row r="215" spans="1:18" s="21" customFormat="1" ht="25.5" x14ac:dyDescent="0.25">
      <c r="A215" s="281" t="s">
        <v>236</v>
      </c>
      <c r="B215" s="282"/>
      <c r="C215" s="283"/>
      <c r="D215" s="169" t="s">
        <v>299</v>
      </c>
      <c r="E215" s="170">
        <f t="shared" ref="E215:K220" si="81">E216</f>
        <v>12569.88</v>
      </c>
      <c r="F215" s="170">
        <f t="shared" si="81"/>
        <v>900000</v>
      </c>
      <c r="G215" s="170">
        <f t="shared" si="81"/>
        <v>119450.52757316345</v>
      </c>
      <c r="H215" s="170">
        <f t="shared" si="81"/>
        <v>300000</v>
      </c>
      <c r="I215" s="170">
        <f t="shared" si="81"/>
        <v>0</v>
      </c>
      <c r="J215" s="170">
        <f t="shared" si="81"/>
        <v>0</v>
      </c>
      <c r="K215" s="170">
        <f t="shared" si="81"/>
        <v>0</v>
      </c>
    </row>
    <row r="216" spans="1:18" s="21" customFormat="1" ht="38.25" x14ac:dyDescent="0.25">
      <c r="A216" s="264" t="s">
        <v>300</v>
      </c>
      <c r="B216" s="265"/>
      <c r="C216" s="266"/>
      <c r="D216" s="171" t="s">
        <v>301</v>
      </c>
      <c r="E216" s="172">
        <f t="shared" si="81"/>
        <v>12569.88</v>
      </c>
      <c r="F216" s="172">
        <f t="shared" si="81"/>
        <v>900000</v>
      </c>
      <c r="G216" s="172">
        <f t="shared" si="81"/>
        <v>119450.52757316345</v>
      </c>
      <c r="H216" s="172">
        <f t="shared" si="81"/>
        <v>300000</v>
      </c>
      <c r="I216" s="172">
        <f t="shared" si="81"/>
        <v>0</v>
      </c>
      <c r="J216" s="172">
        <f t="shared" si="81"/>
        <v>0</v>
      </c>
      <c r="K216" s="172">
        <f t="shared" si="81"/>
        <v>0</v>
      </c>
    </row>
    <row r="217" spans="1:18" s="21" customFormat="1" x14ac:dyDescent="0.25">
      <c r="A217" s="267" t="s">
        <v>293</v>
      </c>
      <c r="B217" s="268"/>
      <c r="C217" s="269"/>
      <c r="D217" s="22" t="s">
        <v>102</v>
      </c>
      <c r="E217" s="173">
        <f t="shared" si="81"/>
        <v>12569.88</v>
      </c>
      <c r="F217" s="173">
        <f t="shared" si="81"/>
        <v>900000</v>
      </c>
      <c r="G217" s="173">
        <f t="shared" si="81"/>
        <v>119450.52757316345</v>
      </c>
      <c r="H217" s="173">
        <f t="shared" si="81"/>
        <v>300000</v>
      </c>
      <c r="I217" s="173">
        <f t="shared" si="81"/>
        <v>0</v>
      </c>
      <c r="J217" s="173">
        <f t="shared" si="81"/>
        <v>0</v>
      </c>
      <c r="K217" s="173">
        <f t="shared" si="81"/>
        <v>0</v>
      </c>
    </row>
    <row r="218" spans="1:18" ht="25.5" x14ac:dyDescent="0.25">
      <c r="A218" s="261">
        <v>4</v>
      </c>
      <c r="B218" s="262"/>
      <c r="C218" s="263"/>
      <c r="D218" s="174" t="s">
        <v>16</v>
      </c>
      <c r="E218" s="19">
        <f t="shared" si="81"/>
        <v>12569.88</v>
      </c>
      <c r="F218" s="19">
        <f t="shared" si="81"/>
        <v>900000</v>
      </c>
      <c r="G218" s="19">
        <f t="shared" si="81"/>
        <v>119450.52757316345</v>
      </c>
      <c r="H218" s="19">
        <f>H219</f>
        <v>300000</v>
      </c>
      <c r="I218" s="19">
        <f>I219</f>
        <v>0</v>
      </c>
      <c r="J218" s="19">
        <f t="shared" si="81"/>
        <v>0</v>
      </c>
      <c r="K218" s="19">
        <f t="shared" si="81"/>
        <v>0</v>
      </c>
      <c r="O218" s="21"/>
      <c r="P218" s="21"/>
      <c r="R218" s="21"/>
    </row>
    <row r="219" spans="1:18" s="21" customFormat="1" ht="38.25" x14ac:dyDescent="0.25">
      <c r="A219" s="258">
        <v>42</v>
      </c>
      <c r="B219" s="259"/>
      <c r="C219" s="260"/>
      <c r="D219" s="174" t="s">
        <v>27</v>
      </c>
      <c r="E219" s="19">
        <f t="shared" si="81"/>
        <v>12569.88</v>
      </c>
      <c r="F219" s="19">
        <f t="shared" si="81"/>
        <v>900000</v>
      </c>
      <c r="G219" s="19">
        <f t="shared" si="81"/>
        <v>119450.52757316345</v>
      </c>
      <c r="H219" s="19">
        <f t="shared" si="81"/>
        <v>300000</v>
      </c>
      <c r="I219" s="19">
        <f t="shared" si="81"/>
        <v>0</v>
      </c>
      <c r="J219" s="19">
        <f t="shared" si="81"/>
        <v>0</v>
      </c>
      <c r="K219" s="19">
        <f t="shared" si="81"/>
        <v>0</v>
      </c>
      <c r="O219"/>
      <c r="P219"/>
      <c r="R219"/>
    </row>
    <row r="220" spans="1:18" s="21" customFormat="1" hidden="1" x14ac:dyDescent="0.25">
      <c r="A220" s="258">
        <v>421</v>
      </c>
      <c r="B220" s="259"/>
      <c r="C220" s="260"/>
      <c r="D220" s="174" t="s">
        <v>302</v>
      </c>
      <c r="E220" s="19">
        <f t="shared" si="81"/>
        <v>12569.88</v>
      </c>
      <c r="F220" s="19">
        <f t="shared" si="81"/>
        <v>900000</v>
      </c>
      <c r="G220" s="19">
        <f t="shared" si="81"/>
        <v>119450.52757316345</v>
      </c>
      <c r="H220" s="19">
        <f t="shared" si="81"/>
        <v>300000</v>
      </c>
      <c r="I220" s="19">
        <f t="shared" si="81"/>
        <v>0</v>
      </c>
      <c r="J220" s="19">
        <f t="shared" si="81"/>
        <v>0</v>
      </c>
      <c r="K220" s="19">
        <f t="shared" si="81"/>
        <v>0</v>
      </c>
    </row>
    <row r="221" spans="1:18" s="21" customFormat="1" hidden="1" x14ac:dyDescent="0.25">
      <c r="A221" s="255">
        <v>4212</v>
      </c>
      <c r="B221" s="256"/>
      <c r="C221" s="257"/>
      <c r="D221" s="175" t="s">
        <v>303</v>
      </c>
      <c r="E221" s="20">
        <v>12569.88</v>
      </c>
      <c r="F221" s="20">
        <v>900000</v>
      </c>
      <c r="G221" s="20">
        <f>F221/7.5345</f>
        <v>119450.52757316345</v>
      </c>
      <c r="H221" s="20">
        <v>300000</v>
      </c>
      <c r="I221" s="20">
        <v>0</v>
      </c>
      <c r="J221" s="20">
        <v>0</v>
      </c>
      <c r="K221" s="20">
        <v>0</v>
      </c>
    </row>
    <row r="222" spans="1:18" s="21" customFormat="1" x14ac:dyDescent="0.25">
      <c r="A222" s="281" t="s">
        <v>304</v>
      </c>
      <c r="B222" s="282"/>
      <c r="C222" s="283"/>
      <c r="D222" s="169" t="s">
        <v>305</v>
      </c>
      <c r="E222" s="170">
        <f>E223+E240+E245</f>
        <v>102113.45</v>
      </c>
      <c r="F222" s="170">
        <f>F223+F251</f>
        <v>2170000</v>
      </c>
      <c r="G222" s="170">
        <f>G223+G251</f>
        <v>288008.49425973854</v>
      </c>
      <c r="H222" s="170">
        <f>H223+H240+H245</f>
        <v>53500</v>
      </c>
      <c r="I222" s="170">
        <f>I223+I240+I245+I236</f>
        <v>3000</v>
      </c>
      <c r="J222" s="170">
        <f>J223+J240+J245+J236</f>
        <v>2000</v>
      </c>
      <c r="K222" s="170">
        <f>K223+K240+K245+K236</f>
        <v>2000</v>
      </c>
    </row>
    <row r="223" spans="1:18" s="21" customFormat="1" x14ac:dyDescent="0.25">
      <c r="A223" s="264" t="s">
        <v>306</v>
      </c>
      <c r="B223" s="265"/>
      <c r="C223" s="266"/>
      <c r="D223" s="171" t="s">
        <v>307</v>
      </c>
      <c r="E223" s="172">
        <f>E224</f>
        <v>19851.71</v>
      </c>
      <c r="F223" s="172">
        <f t="shared" ref="E223:K258" si="82">F224</f>
        <v>170000</v>
      </c>
      <c r="G223" s="172">
        <f t="shared" si="82"/>
        <v>22562.877430486427</v>
      </c>
      <c r="H223" s="172">
        <f>H224+H236</f>
        <v>43500</v>
      </c>
      <c r="I223" s="172">
        <f>I224</f>
        <v>500</v>
      </c>
      <c r="J223" s="172">
        <f t="shared" si="82"/>
        <v>0</v>
      </c>
      <c r="K223" s="172">
        <f t="shared" si="82"/>
        <v>0</v>
      </c>
    </row>
    <row r="224" spans="1:18" s="21" customFormat="1" x14ac:dyDescent="0.25">
      <c r="A224" s="267" t="s">
        <v>293</v>
      </c>
      <c r="B224" s="268"/>
      <c r="C224" s="269"/>
      <c r="D224" s="22" t="s">
        <v>102</v>
      </c>
      <c r="E224" s="173">
        <f>E229+E225</f>
        <v>19851.71</v>
      </c>
      <c r="F224" s="173">
        <f t="shared" ref="F224:K224" si="83">F229</f>
        <v>170000</v>
      </c>
      <c r="G224" s="173">
        <f t="shared" si="83"/>
        <v>22562.877430486427</v>
      </c>
      <c r="H224" s="173">
        <f>H229</f>
        <v>41500</v>
      </c>
      <c r="I224" s="173">
        <f>I229</f>
        <v>500</v>
      </c>
      <c r="J224" s="173">
        <f t="shared" si="83"/>
        <v>0</v>
      </c>
      <c r="K224" s="173">
        <f t="shared" si="83"/>
        <v>0</v>
      </c>
    </row>
    <row r="225" spans="1:18" s="21" customFormat="1" x14ac:dyDescent="0.25">
      <c r="A225" s="261">
        <v>3</v>
      </c>
      <c r="B225" s="241"/>
      <c r="C225" s="242"/>
      <c r="D225" s="188" t="s">
        <v>14</v>
      </c>
      <c r="E225" s="19">
        <f>E226</f>
        <v>0</v>
      </c>
      <c r="F225" s="19"/>
      <c r="G225" s="19"/>
      <c r="H225" s="19"/>
      <c r="I225" s="19"/>
      <c r="J225" s="19"/>
      <c r="K225" s="19"/>
    </row>
    <row r="226" spans="1:18" s="21" customFormat="1" x14ac:dyDescent="0.25">
      <c r="A226" s="261">
        <v>32</v>
      </c>
      <c r="B226" s="241"/>
      <c r="C226" s="242"/>
      <c r="D226" s="188" t="s">
        <v>22</v>
      </c>
      <c r="E226" s="19">
        <f>E227</f>
        <v>0</v>
      </c>
      <c r="F226" s="19"/>
      <c r="G226" s="19"/>
      <c r="H226" s="19"/>
      <c r="I226" s="19"/>
      <c r="J226" s="19"/>
      <c r="K226" s="19"/>
    </row>
    <row r="227" spans="1:18" s="21" customFormat="1" hidden="1" x14ac:dyDescent="0.25">
      <c r="A227" s="261">
        <v>322</v>
      </c>
      <c r="B227" s="241"/>
      <c r="C227" s="242"/>
      <c r="D227" s="188" t="s">
        <v>57</v>
      </c>
      <c r="E227" s="19">
        <f>E228</f>
        <v>0</v>
      </c>
      <c r="F227" s="19"/>
      <c r="G227" s="19"/>
      <c r="H227" s="19"/>
      <c r="I227" s="19"/>
      <c r="J227" s="19"/>
      <c r="K227" s="19"/>
    </row>
    <row r="228" spans="1:18" s="21" customFormat="1" hidden="1" x14ac:dyDescent="0.25">
      <c r="A228" s="284">
        <v>3225</v>
      </c>
      <c r="B228" s="241"/>
      <c r="C228" s="242"/>
      <c r="D228" s="192" t="s">
        <v>224</v>
      </c>
      <c r="E228" s="69"/>
      <c r="F228" s="19"/>
      <c r="G228" s="19"/>
      <c r="H228" s="19"/>
      <c r="I228" s="19"/>
      <c r="J228" s="19"/>
      <c r="K228" s="19"/>
    </row>
    <row r="229" spans="1:18" ht="25.5" x14ac:dyDescent="0.25">
      <c r="A229" s="261">
        <v>4</v>
      </c>
      <c r="B229" s="262"/>
      <c r="C229" s="263"/>
      <c r="D229" s="174" t="s">
        <v>16</v>
      </c>
      <c r="E229" s="19">
        <f t="shared" si="82"/>
        <v>19851.71</v>
      </c>
      <c r="F229" s="19">
        <f t="shared" si="82"/>
        <v>170000</v>
      </c>
      <c r="G229" s="19">
        <f t="shared" si="82"/>
        <v>22562.877430486427</v>
      </c>
      <c r="H229" s="19">
        <f>H230</f>
        <v>41500</v>
      </c>
      <c r="I229" s="19">
        <f>I230</f>
        <v>500</v>
      </c>
      <c r="J229" s="19">
        <f t="shared" si="82"/>
        <v>0</v>
      </c>
      <c r="K229" s="19">
        <f t="shared" si="82"/>
        <v>0</v>
      </c>
      <c r="O229" s="21"/>
      <c r="P229" s="21"/>
      <c r="R229" s="21"/>
    </row>
    <row r="230" spans="1:18" ht="38.25" x14ac:dyDescent="0.25">
      <c r="A230" s="258">
        <v>42</v>
      </c>
      <c r="B230" s="259"/>
      <c r="C230" s="260"/>
      <c r="D230" s="174" t="s">
        <v>27</v>
      </c>
      <c r="E230" s="19">
        <f>E231+E237</f>
        <v>19851.71</v>
      </c>
      <c r="F230" s="19">
        <f t="shared" si="82"/>
        <v>170000</v>
      </c>
      <c r="G230" s="19">
        <f t="shared" si="82"/>
        <v>22562.877430486427</v>
      </c>
      <c r="H230" s="19">
        <f>H231</f>
        <v>41500</v>
      </c>
      <c r="I230" s="19">
        <f>I231</f>
        <v>500</v>
      </c>
      <c r="J230" s="19">
        <f t="shared" si="82"/>
        <v>0</v>
      </c>
      <c r="K230" s="19">
        <f t="shared" si="82"/>
        <v>0</v>
      </c>
      <c r="O230" s="21"/>
    </row>
    <row r="231" spans="1:18" hidden="1" x14ac:dyDescent="0.25">
      <c r="A231" s="258">
        <v>422</v>
      </c>
      <c r="B231" s="259"/>
      <c r="C231" s="260"/>
      <c r="D231" s="174" t="s">
        <v>71</v>
      </c>
      <c r="E231" s="19">
        <f>E232+E235+E233+E234</f>
        <v>18651.71</v>
      </c>
      <c r="F231" s="19">
        <f t="shared" ref="F231:G231" si="84">F232+F235</f>
        <v>170000</v>
      </c>
      <c r="G231" s="19">
        <f t="shared" si="84"/>
        <v>22562.877430486427</v>
      </c>
      <c r="H231" s="19">
        <f>H232+H235+H233</f>
        <v>41500</v>
      </c>
      <c r="I231" s="19">
        <f>I232+I235+I233</f>
        <v>500</v>
      </c>
      <c r="J231" s="19">
        <f t="shared" ref="J231:K231" si="85">J232+J235+J233</f>
        <v>0</v>
      </c>
      <c r="K231" s="19">
        <f t="shared" si="85"/>
        <v>0</v>
      </c>
      <c r="O231" s="21"/>
    </row>
    <row r="232" spans="1:18" hidden="1" x14ac:dyDescent="0.25">
      <c r="A232" s="255">
        <v>4221</v>
      </c>
      <c r="B232" s="256"/>
      <c r="C232" s="257"/>
      <c r="D232" s="175" t="s">
        <v>72</v>
      </c>
      <c r="E232" s="20">
        <v>5096</v>
      </c>
      <c r="F232" s="20">
        <v>70000</v>
      </c>
      <c r="G232" s="20">
        <f>F232/7.5345</f>
        <v>9290.596589023824</v>
      </c>
      <c r="H232" s="20">
        <v>26500</v>
      </c>
      <c r="I232" s="20">
        <v>0</v>
      </c>
      <c r="J232" s="20">
        <v>0</v>
      </c>
      <c r="K232" s="20">
        <v>0</v>
      </c>
    </row>
    <row r="233" spans="1:18" hidden="1" x14ac:dyDescent="0.25">
      <c r="A233" s="255">
        <v>4223</v>
      </c>
      <c r="B233" s="256"/>
      <c r="C233" s="257"/>
      <c r="D233" s="175" t="s">
        <v>110</v>
      </c>
      <c r="E233" s="20"/>
      <c r="F233" s="20"/>
      <c r="G233" s="20"/>
      <c r="H233" s="20">
        <v>5000</v>
      </c>
      <c r="I233" s="20">
        <v>500</v>
      </c>
      <c r="J233" s="20">
        <v>0</v>
      </c>
      <c r="K233" s="20">
        <v>0</v>
      </c>
    </row>
    <row r="234" spans="1:18" hidden="1" x14ac:dyDescent="0.25">
      <c r="A234" s="255">
        <v>4226</v>
      </c>
      <c r="B234" s="256"/>
      <c r="C234" s="257"/>
      <c r="D234" s="175" t="s">
        <v>308</v>
      </c>
      <c r="E234" s="20"/>
      <c r="F234" s="20"/>
      <c r="G234" s="20"/>
      <c r="H234" s="20"/>
      <c r="I234" s="20"/>
      <c r="J234" s="20"/>
      <c r="K234" s="20"/>
    </row>
    <row r="235" spans="1:18" ht="25.5" hidden="1" x14ac:dyDescent="0.25">
      <c r="A235" s="255">
        <v>4227</v>
      </c>
      <c r="B235" s="256"/>
      <c r="C235" s="257"/>
      <c r="D235" s="175" t="s">
        <v>309</v>
      </c>
      <c r="E235" s="20">
        <v>13555.71</v>
      </c>
      <c r="F235" s="20">
        <v>100000</v>
      </c>
      <c r="G235" s="20">
        <f>F235/7.5345</f>
        <v>13272.280841462605</v>
      </c>
      <c r="H235" s="20">
        <v>10000</v>
      </c>
      <c r="I235" s="20">
        <v>0</v>
      </c>
      <c r="J235" s="20">
        <v>0</v>
      </c>
      <c r="K235" s="20">
        <v>0</v>
      </c>
    </row>
    <row r="236" spans="1:18" ht="15" customHeight="1" x14ac:dyDescent="0.25">
      <c r="A236" s="264" t="s">
        <v>310</v>
      </c>
      <c r="B236" s="265"/>
      <c r="C236" s="266"/>
      <c r="D236" s="171" t="s">
        <v>311</v>
      </c>
      <c r="E236" s="211"/>
      <c r="F236" s="211"/>
      <c r="G236" s="211"/>
      <c r="H236" s="212">
        <f>H237</f>
        <v>2000</v>
      </c>
      <c r="I236" s="212">
        <f>I237</f>
        <v>2000</v>
      </c>
      <c r="J236" s="212">
        <f t="shared" ref="J236:K237" si="86">J237</f>
        <v>2000</v>
      </c>
      <c r="K236" s="212">
        <f t="shared" si="86"/>
        <v>2000</v>
      </c>
    </row>
    <row r="237" spans="1:18" ht="44.25" customHeight="1" x14ac:dyDescent="0.25">
      <c r="A237" s="193">
        <v>42</v>
      </c>
      <c r="B237" s="186"/>
      <c r="C237" s="187"/>
      <c r="D237" s="188" t="s">
        <v>74</v>
      </c>
      <c r="E237" s="65">
        <f>E238</f>
        <v>1200</v>
      </c>
      <c r="F237" s="65"/>
      <c r="G237" s="65"/>
      <c r="H237" s="65">
        <f>H238</f>
        <v>2000</v>
      </c>
      <c r="I237" s="65">
        <f>I238</f>
        <v>2000</v>
      </c>
      <c r="J237" s="65">
        <f t="shared" si="86"/>
        <v>2000</v>
      </c>
      <c r="K237" s="65">
        <f t="shared" si="86"/>
        <v>2000</v>
      </c>
    </row>
    <row r="238" spans="1:18" hidden="1" x14ac:dyDescent="0.25">
      <c r="A238" s="194">
        <v>4241</v>
      </c>
      <c r="B238" s="195"/>
      <c r="C238" s="196"/>
      <c r="D238" s="175" t="s">
        <v>75</v>
      </c>
      <c r="E238" s="20">
        <v>1200</v>
      </c>
      <c r="F238" s="20"/>
      <c r="G238" s="20"/>
      <c r="H238" s="20">
        <v>2000</v>
      </c>
      <c r="I238" s="20">
        <v>2000</v>
      </c>
      <c r="J238" s="20">
        <v>2000</v>
      </c>
      <c r="K238" s="20">
        <v>2000</v>
      </c>
    </row>
    <row r="239" spans="1:18" x14ac:dyDescent="0.25">
      <c r="A239" s="194"/>
      <c r="B239" s="195"/>
      <c r="C239" s="196"/>
      <c r="D239" s="175"/>
      <c r="E239" s="20"/>
      <c r="F239" s="20"/>
      <c r="G239" s="20"/>
      <c r="H239" s="20"/>
      <c r="I239" s="20"/>
      <c r="J239" s="20"/>
      <c r="K239" s="20"/>
    </row>
    <row r="240" spans="1:18" ht="38.25" x14ac:dyDescent="0.25">
      <c r="A240" s="264" t="s">
        <v>312</v>
      </c>
      <c r="B240" s="265"/>
      <c r="C240" s="266"/>
      <c r="D240" s="171" t="s">
        <v>313</v>
      </c>
      <c r="E240" s="172">
        <f t="shared" si="82"/>
        <v>248.85</v>
      </c>
      <c r="F240" s="172">
        <f t="shared" si="82"/>
        <v>0</v>
      </c>
      <c r="G240" s="172">
        <f t="shared" si="82"/>
        <v>0</v>
      </c>
      <c r="H240" s="172">
        <f>H241</f>
        <v>10000</v>
      </c>
      <c r="I240" s="172">
        <f>I241</f>
        <v>0</v>
      </c>
      <c r="J240" s="172">
        <f t="shared" si="82"/>
        <v>0</v>
      </c>
      <c r="K240" s="172">
        <f t="shared" si="82"/>
        <v>0</v>
      </c>
    </row>
    <row r="241" spans="1:18" ht="25.5" x14ac:dyDescent="0.25">
      <c r="A241" s="258">
        <v>4</v>
      </c>
      <c r="B241" s="287"/>
      <c r="C241" s="288"/>
      <c r="D241" s="174" t="s">
        <v>16</v>
      </c>
      <c r="E241" s="19">
        <f>E242</f>
        <v>248.85</v>
      </c>
      <c r="F241" s="19">
        <f t="shared" si="82"/>
        <v>0</v>
      </c>
      <c r="G241" s="19">
        <f t="shared" si="82"/>
        <v>0</v>
      </c>
      <c r="H241" s="19">
        <f t="shared" si="82"/>
        <v>10000</v>
      </c>
      <c r="I241" s="19">
        <f t="shared" si="82"/>
        <v>0</v>
      </c>
      <c r="J241" s="19">
        <f t="shared" si="82"/>
        <v>0</v>
      </c>
      <c r="K241" s="19">
        <f t="shared" si="82"/>
        <v>0</v>
      </c>
    </row>
    <row r="242" spans="1:18" ht="25.5" x14ac:dyDescent="0.25">
      <c r="A242" s="258">
        <v>45</v>
      </c>
      <c r="B242" s="287"/>
      <c r="C242" s="288"/>
      <c r="D242" s="174" t="s">
        <v>97</v>
      </c>
      <c r="E242" s="65">
        <f>E243</f>
        <v>248.85</v>
      </c>
      <c r="F242" s="65">
        <f t="shared" si="82"/>
        <v>0</v>
      </c>
      <c r="G242" s="65">
        <f t="shared" si="82"/>
        <v>0</v>
      </c>
      <c r="H242" s="65">
        <f t="shared" si="82"/>
        <v>10000</v>
      </c>
      <c r="I242" s="65">
        <f t="shared" si="82"/>
        <v>0</v>
      </c>
      <c r="J242" s="65">
        <f t="shared" si="82"/>
        <v>0</v>
      </c>
      <c r="K242" s="65">
        <f t="shared" si="82"/>
        <v>0</v>
      </c>
    </row>
    <row r="243" spans="1:18" ht="25.5" hidden="1" x14ac:dyDescent="0.25">
      <c r="A243" s="258">
        <v>451</v>
      </c>
      <c r="B243" s="287"/>
      <c r="C243" s="288"/>
      <c r="D243" s="174" t="s">
        <v>98</v>
      </c>
      <c r="E243" s="65">
        <f>E244</f>
        <v>248.85</v>
      </c>
      <c r="F243" s="65">
        <f t="shared" si="82"/>
        <v>0</v>
      </c>
      <c r="G243" s="65">
        <f t="shared" si="82"/>
        <v>0</v>
      </c>
      <c r="H243" s="65">
        <f t="shared" si="82"/>
        <v>10000</v>
      </c>
      <c r="I243" s="65">
        <f t="shared" si="82"/>
        <v>0</v>
      </c>
      <c r="J243" s="65">
        <f t="shared" si="82"/>
        <v>0</v>
      </c>
      <c r="K243" s="65">
        <f t="shared" si="82"/>
        <v>0</v>
      </c>
    </row>
    <row r="244" spans="1:18" ht="25.5" hidden="1" x14ac:dyDescent="0.25">
      <c r="A244" s="255">
        <v>4511</v>
      </c>
      <c r="B244" s="270"/>
      <c r="C244" s="271"/>
      <c r="D244" s="175" t="s">
        <v>98</v>
      </c>
      <c r="E244" s="20">
        <v>248.85</v>
      </c>
      <c r="F244" s="20"/>
      <c r="G244" s="20"/>
      <c r="H244" s="20">
        <v>10000</v>
      </c>
      <c r="I244" s="20">
        <v>0</v>
      </c>
      <c r="J244" s="20">
        <v>0</v>
      </c>
      <c r="K244" s="20">
        <v>0</v>
      </c>
    </row>
    <row r="245" spans="1:18" ht="28.5" customHeight="1" x14ac:dyDescent="0.25">
      <c r="A245" s="264" t="s">
        <v>312</v>
      </c>
      <c r="B245" s="265"/>
      <c r="C245" s="266"/>
      <c r="D245" s="171" t="s">
        <v>314</v>
      </c>
      <c r="E245" s="172">
        <f t="shared" si="82"/>
        <v>82012.89</v>
      </c>
      <c r="F245" s="172">
        <f t="shared" si="82"/>
        <v>0</v>
      </c>
      <c r="G245" s="172">
        <f t="shared" si="82"/>
        <v>0</v>
      </c>
      <c r="H245" s="172">
        <f>H246</f>
        <v>0</v>
      </c>
      <c r="I245" s="172">
        <f>I246</f>
        <v>500</v>
      </c>
      <c r="J245" s="172">
        <f t="shared" si="82"/>
        <v>0</v>
      </c>
      <c r="K245" s="172">
        <f t="shared" si="82"/>
        <v>0</v>
      </c>
    </row>
    <row r="246" spans="1:18" ht="25.5" x14ac:dyDescent="0.25">
      <c r="A246" s="258">
        <v>4</v>
      </c>
      <c r="B246" s="287"/>
      <c r="C246" s="288"/>
      <c r="D246" s="174" t="s">
        <v>16</v>
      </c>
      <c r="E246" s="19">
        <f>E247</f>
        <v>82012.89</v>
      </c>
      <c r="F246" s="19">
        <f t="shared" si="82"/>
        <v>0</v>
      </c>
      <c r="G246" s="19">
        <f t="shared" si="82"/>
        <v>0</v>
      </c>
      <c r="H246" s="19">
        <f t="shared" si="82"/>
        <v>0</v>
      </c>
      <c r="I246" s="19">
        <f t="shared" si="82"/>
        <v>500</v>
      </c>
      <c r="J246" s="19">
        <f t="shared" si="82"/>
        <v>0</v>
      </c>
      <c r="K246" s="19">
        <f t="shared" si="82"/>
        <v>0</v>
      </c>
    </row>
    <row r="247" spans="1:18" s="21" customFormat="1" ht="25.5" x14ac:dyDescent="0.25">
      <c r="A247" s="258">
        <v>45</v>
      </c>
      <c r="B247" s="287"/>
      <c r="C247" s="288"/>
      <c r="D247" s="174" t="s">
        <v>97</v>
      </c>
      <c r="E247" s="65">
        <f>E248</f>
        <v>82012.89</v>
      </c>
      <c r="F247" s="65">
        <f t="shared" si="82"/>
        <v>0</v>
      </c>
      <c r="G247" s="65">
        <f t="shared" si="82"/>
        <v>0</v>
      </c>
      <c r="H247" s="65">
        <f t="shared" si="82"/>
        <v>0</v>
      </c>
      <c r="I247" s="65">
        <f t="shared" si="82"/>
        <v>500</v>
      </c>
      <c r="J247" s="65">
        <f t="shared" si="82"/>
        <v>0</v>
      </c>
      <c r="K247" s="65">
        <f t="shared" si="82"/>
        <v>0</v>
      </c>
      <c r="M247" s="95"/>
      <c r="O247"/>
      <c r="P247"/>
      <c r="R247"/>
    </row>
    <row r="248" spans="1:18" s="21" customFormat="1" ht="25.5" hidden="1" x14ac:dyDescent="0.25">
      <c r="A248" s="258">
        <v>451</v>
      </c>
      <c r="B248" s="287"/>
      <c r="C248" s="288"/>
      <c r="D248" s="174" t="s">
        <v>98</v>
      </c>
      <c r="E248" s="65">
        <f>E249</f>
        <v>82012.89</v>
      </c>
      <c r="F248" s="65">
        <f t="shared" si="82"/>
        <v>0</v>
      </c>
      <c r="G248" s="65">
        <f t="shared" si="82"/>
        <v>0</v>
      </c>
      <c r="H248" s="65">
        <f t="shared" si="82"/>
        <v>0</v>
      </c>
      <c r="I248" s="65">
        <f t="shared" si="82"/>
        <v>500</v>
      </c>
      <c r="J248" s="65">
        <f t="shared" si="82"/>
        <v>0</v>
      </c>
      <c r="K248" s="65">
        <f t="shared" si="82"/>
        <v>0</v>
      </c>
    </row>
    <row r="249" spans="1:18" s="21" customFormat="1" ht="25.5" hidden="1" x14ac:dyDescent="0.25">
      <c r="A249" s="255">
        <v>4511</v>
      </c>
      <c r="B249" s="270"/>
      <c r="C249" s="271"/>
      <c r="D249" s="175" t="s">
        <v>98</v>
      </c>
      <c r="E249" s="20">
        <v>82012.89</v>
      </c>
      <c r="F249" s="20"/>
      <c r="G249" s="20"/>
      <c r="H249" s="20">
        <v>0</v>
      </c>
      <c r="I249" s="20">
        <v>500</v>
      </c>
      <c r="J249" s="20">
        <v>0</v>
      </c>
      <c r="K249" s="20">
        <v>0</v>
      </c>
    </row>
    <row r="250" spans="1:18" s="21" customFormat="1" x14ac:dyDescent="0.25">
      <c r="A250" s="281" t="s">
        <v>304</v>
      </c>
      <c r="B250" s="282"/>
      <c r="C250" s="283"/>
      <c r="D250" s="169" t="s">
        <v>305</v>
      </c>
      <c r="E250" s="213"/>
      <c r="F250" s="213"/>
      <c r="G250" s="213"/>
      <c r="H250" s="213"/>
      <c r="I250" s="213"/>
      <c r="J250" s="213"/>
      <c r="K250" s="213"/>
    </row>
    <row r="251" spans="1:18" s="21" customFormat="1" ht="25.5" x14ac:dyDescent="0.25">
      <c r="A251" s="289" t="s">
        <v>315</v>
      </c>
      <c r="B251" s="290"/>
      <c r="C251" s="291"/>
      <c r="D251" s="214" t="s">
        <v>316</v>
      </c>
      <c r="E251" s="215">
        <f>E252</f>
        <v>157835.48000000001</v>
      </c>
      <c r="F251" s="215">
        <f>F252</f>
        <v>2000000</v>
      </c>
      <c r="G251" s="215">
        <f>G252</f>
        <v>265445.6168292521</v>
      </c>
      <c r="H251" s="215">
        <f>H252</f>
        <v>0</v>
      </c>
      <c r="I251" s="215">
        <f>I252</f>
        <v>0</v>
      </c>
      <c r="J251" s="215">
        <f t="shared" ref="J251:K251" si="87">J252</f>
        <v>0</v>
      </c>
      <c r="K251" s="215">
        <f t="shared" si="87"/>
        <v>0</v>
      </c>
    </row>
    <row r="252" spans="1:18" s="21" customFormat="1" x14ac:dyDescent="0.25">
      <c r="A252" s="267" t="s">
        <v>317</v>
      </c>
      <c r="B252" s="268"/>
      <c r="C252" s="269"/>
      <c r="D252" s="22" t="s">
        <v>102</v>
      </c>
      <c r="E252" s="173">
        <f t="shared" ref="E252:E258" si="88">E253</f>
        <v>157835.48000000001</v>
      </c>
      <c r="F252" s="173">
        <f t="shared" si="82"/>
        <v>2000000</v>
      </c>
      <c r="G252" s="173">
        <f t="shared" si="82"/>
        <v>265445.6168292521</v>
      </c>
      <c r="H252" s="173">
        <f t="shared" si="82"/>
        <v>0</v>
      </c>
      <c r="I252" s="173">
        <f t="shared" si="82"/>
        <v>0</v>
      </c>
      <c r="J252" s="173">
        <f t="shared" si="82"/>
        <v>0</v>
      </c>
      <c r="K252" s="173">
        <f t="shared" si="82"/>
        <v>0</v>
      </c>
    </row>
    <row r="253" spans="1:18" s="21" customFormat="1" ht="25.5" x14ac:dyDescent="0.25">
      <c r="A253" s="261">
        <v>4</v>
      </c>
      <c r="B253" s="262"/>
      <c r="C253" s="263"/>
      <c r="D253" s="174" t="s">
        <v>16</v>
      </c>
      <c r="E253" s="19">
        <f>E254+E257</f>
        <v>157835.48000000001</v>
      </c>
      <c r="F253" s="19">
        <f>F257</f>
        <v>2000000</v>
      </c>
      <c r="G253" s="19">
        <f>G257</f>
        <v>265445.6168292521</v>
      </c>
      <c r="H253" s="19">
        <f t="shared" ref="H253:J253" si="89">H257</f>
        <v>0</v>
      </c>
      <c r="I253" s="19">
        <f t="shared" si="89"/>
        <v>0</v>
      </c>
      <c r="J253" s="19">
        <f t="shared" si="89"/>
        <v>0</v>
      </c>
      <c r="K253" s="19">
        <f>K257</f>
        <v>0</v>
      </c>
    </row>
    <row r="254" spans="1:18" s="21" customFormat="1" ht="25.5" customHeight="1" x14ac:dyDescent="0.25">
      <c r="A254" s="261">
        <v>42</v>
      </c>
      <c r="B254" s="262"/>
      <c r="C254" s="263"/>
      <c r="D254" s="174" t="s">
        <v>318</v>
      </c>
      <c r="E254" s="19">
        <f>E255</f>
        <v>0</v>
      </c>
      <c r="F254" s="19"/>
      <c r="G254" s="19"/>
      <c r="H254" s="19"/>
      <c r="I254" s="19"/>
      <c r="J254" s="19"/>
      <c r="K254" s="19"/>
    </row>
    <row r="255" spans="1:18" s="21" customFormat="1" hidden="1" x14ac:dyDescent="0.25">
      <c r="A255" s="261">
        <v>421</v>
      </c>
      <c r="B255" s="262"/>
      <c r="C255" s="263"/>
      <c r="D255" s="174" t="s">
        <v>93</v>
      </c>
      <c r="E255" s="19">
        <f>E256</f>
        <v>0</v>
      </c>
      <c r="F255" s="19"/>
      <c r="G255" s="19"/>
      <c r="H255" s="19"/>
      <c r="I255" s="19"/>
      <c r="J255" s="19"/>
      <c r="K255" s="19"/>
    </row>
    <row r="256" spans="1:18" ht="25.5" hidden="1" x14ac:dyDescent="0.25">
      <c r="A256" s="284">
        <v>4212</v>
      </c>
      <c r="B256" s="285"/>
      <c r="C256" s="286"/>
      <c r="D256" s="175" t="s">
        <v>319</v>
      </c>
      <c r="E256" s="20">
        <v>0</v>
      </c>
      <c r="F256" s="20"/>
      <c r="G256" s="20"/>
      <c r="H256" s="20"/>
      <c r="I256" s="20"/>
      <c r="J256" s="20"/>
      <c r="K256" s="20"/>
      <c r="O256" s="21"/>
      <c r="P256" s="21"/>
      <c r="R256" s="21"/>
    </row>
    <row r="257" spans="1:18" s="21" customFormat="1" ht="25.5" x14ac:dyDescent="0.25">
      <c r="A257" s="258">
        <v>45</v>
      </c>
      <c r="B257" s="259"/>
      <c r="C257" s="260"/>
      <c r="D257" s="174" t="s">
        <v>97</v>
      </c>
      <c r="E257" s="19">
        <f t="shared" si="88"/>
        <v>157835.48000000001</v>
      </c>
      <c r="F257" s="19">
        <f t="shared" si="82"/>
        <v>2000000</v>
      </c>
      <c r="G257" s="19">
        <f t="shared" si="82"/>
        <v>265445.6168292521</v>
      </c>
      <c r="H257" s="19">
        <f t="shared" si="82"/>
        <v>0</v>
      </c>
      <c r="I257" s="19">
        <f t="shared" si="82"/>
        <v>0</v>
      </c>
      <c r="J257" s="19">
        <f t="shared" si="82"/>
        <v>0</v>
      </c>
      <c r="K257" s="19">
        <f t="shared" si="82"/>
        <v>0</v>
      </c>
      <c r="O257"/>
      <c r="P257"/>
      <c r="R257"/>
    </row>
    <row r="258" spans="1:18" s="21" customFormat="1" ht="25.5" hidden="1" x14ac:dyDescent="0.25">
      <c r="A258" s="258">
        <v>451</v>
      </c>
      <c r="B258" s="259"/>
      <c r="C258" s="260"/>
      <c r="D258" s="174" t="s">
        <v>98</v>
      </c>
      <c r="E258" s="19">
        <f t="shared" si="88"/>
        <v>157835.48000000001</v>
      </c>
      <c r="F258" s="19">
        <f t="shared" si="82"/>
        <v>2000000</v>
      </c>
      <c r="G258" s="19">
        <f t="shared" si="82"/>
        <v>265445.6168292521</v>
      </c>
      <c r="H258" s="19">
        <f t="shared" si="82"/>
        <v>0</v>
      </c>
      <c r="I258" s="19">
        <f t="shared" si="82"/>
        <v>0</v>
      </c>
      <c r="J258" s="19">
        <f t="shared" si="82"/>
        <v>0</v>
      </c>
      <c r="K258" s="19">
        <f t="shared" si="82"/>
        <v>0</v>
      </c>
    </row>
    <row r="259" spans="1:18" s="21" customFormat="1" ht="25.5" hidden="1" x14ac:dyDescent="0.25">
      <c r="A259" s="255">
        <v>4511</v>
      </c>
      <c r="B259" s="256"/>
      <c r="C259" s="257"/>
      <c r="D259" s="175" t="s">
        <v>98</v>
      </c>
      <c r="E259" s="20">
        <v>157835.48000000001</v>
      </c>
      <c r="F259" s="20">
        <v>2000000</v>
      </c>
      <c r="G259" s="20">
        <f>F259/7.5345</f>
        <v>265445.6168292521</v>
      </c>
      <c r="H259" s="20">
        <v>0</v>
      </c>
      <c r="I259" s="20">
        <v>0</v>
      </c>
      <c r="J259" s="20">
        <v>0</v>
      </c>
      <c r="K259" s="20">
        <v>0</v>
      </c>
    </row>
    <row r="260" spans="1:18" s="21" customFormat="1" ht="38.25" x14ac:dyDescent="0.25">
      <c r="A260" s="281" t="s">
        <v>236</v>
      </c>
      <c r="B260" s="282"/>
      <c r="C260" s="283"/>
      <c r="D260" s="169" t="s">
        <v>320</v>
      </c>
      <c r="E260" s="170">
        <f>E261+E380+E385+E418+E447+E461+E499+E563+E569+E624+E637+E643+E707+E720+E731</f>
        <v>2682810.5400000005</v>
      </c>
      <c r="F260" s="170" t="e">
        <f>F261+F385+F418+F447+F461+#REF!+F563+F569+F624+F637+F643+F707+F720+F731</f>
        <v>#REF!</v>
      </c>
      <c r="G260" s="170" t="e">
        <f>G261+G385+G418+G447+G461+#REF!+G563+G569+G624+G637+G643+G707+G720+G731</f>
        <v>#REF!</v>
      </c>
      <c r="H260" s="170">
        <f>H261+H385+H418+H447+H461+H563+H569+H624+H637+H643+H707+H720+H731+H499+H380</f>
        <v>3070410.34</v>
      </c>
      <c r="I260" s="170">
        <f>I261+I385+I418+I447+I461+I563+I569+I624+I637+I643+I707+I720+I731+I499+I380</f>
        <v>3458040</v>
      </c>
      <c r="J260" s="170">
        <f t="shared" ref="J260:K260" si="90">J261+J385+J418+J447+J461+J563+J569+J624+J637+J643+J707+J720+J731+J499+J380</f>
        <v>3455040</v>
      </c>
      <c r="K260" s="170">
        <f t="shared" si="90"/>
        <v>3455040</v>
      </c>
    </row>
    <row r="261" spans="1:18" s="21" customFormat="1" x14ac:dyDescent="0.25">
      <c r="A261" s="264" t="s">
        <v>238</v>
      </c>
      <c r="B261" s="265"/>
      <c r="C261" s="266"/>
      <c r="D261" s="171" t="s">
        <v>12</v>
      </c>
      <c r="E261" s="172">
        <f>E262+E284+E308+E325+E336+E359+E319+E370</f>
        <v>19843.78</v>
      </c>
      <c r="F261" s="172">
        <f>F262+F284+F308+F325+F336+F359+F370</f>
        <v>313450</v>
      </c>
      <c r="G261" s="172">
        <f>G262+G284+G308+G325+G336+G359+G370</f>
        <v>41601.96429756454</v>
      </c>
      <c r="H261" s="172">
        <f>H262+H284+H308+H325+H336+H359+H370+H319</f>
        <v>29200.82</v>
      </c>
      <c r="I261" s="172">
        <f>I262+I284+I308+I325+I336+I359+I370+I319</f>
        <v>21250</v>
      </c>
      <c r="J261" s="172">
        <f t="shared" ref="J261:K261" si="91">J262+J284+J308+J325+J336+J359+J370+J319</f>
        <v>20950</v>
      </c>
      <c r="K261" s="172">
        <f t="shared" si="91"/>
        <v>20950</v>
      </c>
    </row>
    <row r="262" spans="1:18" s="21" customFormat="1" x14ac:dyDescent="0.25">
      <c r="A262" s="267" t="s">
        <v>321</v>
      </c>
      <c r="B262" s="268"/>
      <c r="C262" s="269"/>
      <c r="D262" s="22" t="s">
        <v>322</v>
      </c>
      <c r="E262" s="173">
        <f>E263</f>
        <v>1006.44</v>
      </c>
      <c r="F262" s="173">
        <f t="shared" ref="F262:K263" si="92">F263</f>
        <v>6000</v>
      </c>
      <c r="G262" s="173">
        <f t="shared" si="92"/>
        <v>796.33685048775624</v>
      </c>
      <c r="H262" s="173">
        <f t="shared" si="92"/>
        <v>1474</v>
      </c>
      <c r="I262" s="173">
        <f t="shared" si="92"/>
        <v>1350</v>
      </c>
      <c r="J262" s="173">
        <f t="shared" si="92"/>
        <v>1350</v>
      </c>
      <c r="K262" s="173">
        <f t="shared" si="92"/>
        <v>1350</v>
      </c>
    </row>
    <row r="263" spans="1:18" x14ac:dyDescent="0.25">
      <c r="A263" s="261">
        <v>3</v>
      </c>
      <c r="B263" s="262"/>
      <c r="C263" s="263"/>
      <c r="D263" s="174" t="s">
        <v>14</v>
      </c>
      <c r="E263" s="19">
        <f>E264+E280</f>
        <v>1006.44</v>
      </c>
      <c r="F263" s="19">
        <f t="shared" si="92"/>
        <v>6000</v>
      </c>
      <c r="G263" s="19">
        <f t="shared" si="92"/>
        <v>796.33685048775624</v>
      </c>
      <c r="H263" s="19">
        <f>H264+H280</f>
        <v>1474</v>
      </c>
      <c r="I263" s="19">
        <f>I264+I280</f>
        <v>1350</v>
      </c>
      <c r="J263" s="19">
        <f>J264+J280</f>
        <v>1350</v>
      </c>
      <c r="K263" s="19">
        <f>K264+K280</f>
        <v>1350</v>
      </c>
      <c r="O263" s="21"/>
      <c r="P263" s="21"/>
      <c r="R263" s="21"/>
    </row>
    <row r="264" spans="1:18" x14ac:dyDescent="0.25">
      <c r="A264" s="258">
        <v>32</v>
      </c>
      <c r="B264" s="259"/>
      <c r="C264" s="260"/>
      <c r="D264" s="174" t="s">
        <v>22</v>
      </c>
      <c r="E264" s="19">
        <f>E265+E269+E274+E277</f>
        <v>1006.44</v>
      </c>
      <c r="F264" s="19">
        <f t="shared" ref="F264:K264" si="93">F265+F269+F274+F277</f>
        <v>6000</v>
      </c>
      <c r="G264" s="19">
        <f t="shared" si="93"/>
        <v>796.33685048775624</v>
      </c>
      <c r="H264" s="19">
        <f t="shared" si="93"/>
        <v>1444</v>
      </c>
      <c r="I264" s="19">
        <f t="shared" si="93"/>
        <v>1300</v>
      </c>
      <c r="J264" s="19">
        <f t="shared" si="93"/>
        <v>1300</v>
      </c>
      <c r="K264" s="19">
        <f t="shared" si="93"/>
        <v>1300</v>
      </c>
    </row>
    <row r="265" spans="1:18" hidden="1" x14ac:dyDescent="0.25">
      <c r="A265" s="258">
        <v>321</v>
      </c>
      <c r="B265" s="259"/>
      <c r="C265" s="260"/>
      <c r="D265" s="174" t="s">
        <v>55</v>
      </c>
      <c r="E265" s="19">
        <f>SUM(E266+E267+E268)</f>
        <v>423.72</v>
      </c>
      <c r="F265" s="19">
        <f t="shared" ref="F265:G265" si="94">F266</f>
        <v>0</v>
      </c>
      <c r="G265" s="19">
        <f t="shared" si="94"/>
        <v>0</v>
      </c>
      <c r="H265" s="19">
        <f>H266+H267+H268</f>
        <v>1000</v>
      </c>
      <c r="I265" s="19">
        <f>I266+I267+I268</f>
        <v>900</v>
      </c>
      <c r="J265" s="19">
        <f>J266+J267+J268</f>
        <v>900</v>
      </c>
      <c r="K265" s="19">
        <f>K266+K267+K268</f>
        <v>900</v>
      </c>
    </row>
    <row r="266" spans="1:18" s="21" customFormat="1" hidden="1" x14ac:dyDescent="0.25">
      <c r="A266" s="255">
        <v>3211</v>
      </c>
      <c r="B266" s="256"/>
      <c r="C266" s="257"/>
      <c r="D266" s="175" t="s">
        <v>64</v>
      </c>
      <c r="E266" s="20">
        <v>423.72</v>
      </c>
      <c r="F266" s="20"/>
      <c r="G266" s="20">
        <f>F266/7.5345</f>
        <v>0</v>
      </c>
      <c r="H266" s="20">
        <v>700</v>
      </c>
      <c r="I266" s="20">
        <v>600</v>
      </c>
      <c r="J266" s="20">
        <v>600</v>
      </c>
      <c r="K266" s="20">
        <v>600</v>
      </c>
      <c r="O266"/>
      <c r="P266"/>
      <c r="R266"/>
    </row>
    <row r="267" spans="1:18" s="21" customFormat="1" hidden="1" x14ac:dyDescent="0.25">
      <c r="A267" s="255">
        <v>3213</v>
      </c>
      <c r="B267" s="256"/>
      <c r="C267" s="257"/>
      <c r="D267" s="175" t="s">
        <v>65</v>
      </c>
      <c r="E267" s="20"/>
      <c r="F267" s="20"/>
      <c r="G267" s="20"/>
      <c r="H267" s="20">
        <v>200</v>
      </c>
      <c r="I267" s="20">
        <v>200</v>
      </c>
      <c r="J267" s="20">
        <v>200</v>
      </c>
      <c r="K267" s="20">
        <v>200</v>
      </c>
    </row>
    <row r="268" spans="1:18" s="21" customFormat="1" ht="25.5" hidden="1" x14ac:dyDescent="0.25">
      <c r="A268" s="255">
        <v>3214</v>
      </c>
      <c r="B268" s="256"/>
      <c r="C268" s="257"/>
      <c r="D268" s="175" t="s">
        <v>66</v>
      </c>
      <c r="E268" s="20"/>
      <c r="F268" s="20"/>
      <c r="G268" s="20"/>
      <c r="H268" s="20">
        <v>100</v>
      </c>
      <c r="I268" s="20">
        <v>100</v>
      </c>
      <c r="J268" s="20">
        <v>100</v>
      </c>
      <c r="K268" s="20">
        <v>100</v>
      </c>
    </row>
    <row r="269" spans="1:18" hidden="1" x14ac:dyDescent="0.25">
      <c r="A269" s="258">
        <v>322</v>
      </c>
      <c r="B269" s="259"/>
      <c r="C269" s="260"/>
      <c r="D269" s="174" t="s">
        <v>57</v>
      </c>
      <c r="E269" s="19">
        <f>E272+E273+E270</f>
        <v>482.72</v>
      </c>
      <c r="F269" s="19">
        <f>F272+F273+F270+F271</f>
        <v>5000</v>
      </c>
      <c r="G269" s="19">
        <f>G270+G272+G273+G271</f>
        <v>663.61404207313024</v>
      </c>
      <c r="H269" s="19">
        <f>H270+H271+H272+H273</f>
        <v>350</v>
      </c>
      <c r="I269" s="19">
        <f>I270+I271+I272+I273</f>
        <v>350</v>
      </c>
      <c r="J269" s="19">
        <f>SUM(J270:J273)</f>
        <v>350</v>
      </c>
      <c r="K269" s="19">
        <f>SUM(K270:K273)</f>
        <v>350</v>
      </c>
      <c r="O269" s="21"/>
      <c r="P269" s="21"/>
      <c r="R269" s="21"/>
    </row>
    <row r="270" spans="1:18" ht="25.5" hidden="1" x14ac:dyDescent="0.25">
      <c r="A270" s="255">
        <v>3221</v>
      </c>
      <c r="B270" s="256"/>
      <c r="C270" s="257"/>
      <c r="D270" s="175" t="s">
        <v>241</v>
      </c>
      <c r="E270" s="20">
        <v>223.31</v>
      </c>
      <c r="F270" s="20">
        <v>4500</v>
      </c>
      <c r="G270" s="20">
        <f>F270/7.5345</f>
        <v>597.25263786581718</v>
      </c>
      <c r="H270" s="20">
        <v>150</v>
      </c>
      <c r="I270" s="20">
        <v>150</v>
      </c>
      <c r="J270" s="20">
        <v>150</v>
      </c>
      <c r="K270" s="20">
        <v>150</v>
      </c>
    </row>
    <row r="271" spans="1:18" s="21" customFormat="1" hidden="1" x14ac:dyDescent="0.25">
      <c r="A271" s="255">
        <v>3222</v>
      </c>
      <c r="B271" s="256"/>
      <c r="C271" s="257"/>
      <c r="D271" s="175" t="s">
        <v>68</v>
      </c>
      <c r="E271" s="20">
        <v>0</v>
      </c>
      <c r="F271" s="20">
        <v>500</v>
      </c>
      <c r="G271" s="20">
        <f>F271/7.5345</f>
        <v>66.361404207313029</v>
      </c>
      <c r="H271" s="20">
        <v>50</v>
      </c>
      <c r="I271" s="20">
        <v>50</v>
      </c>
      <c r="J271" s="20">
        <v>50</v>
      </c>
      <c r="K271" s="20">
        <v>50</v>
      </c>
      <c r="O271"/>
      <c r="P271"/>
      <c r="R271"/>
    </row>
    <row r="272" spans="1:18" hidden="1" x14ac:dyDescent="0.25">
      <c r="A272" s="255">
        <v>3223</v>
      </c>
      <c r="B272" s="256"/>
      <c r="C272" s="257"/>
      <c r="D272" s="175" t="s">
        <v>80</v>
      </c>
      <c r="E272" s="20">
        <v>259.41000000000003</v>
      </c>
      <c r="F272" s="20"/>
      <c r="G272" s="20"/>
      <c r="H272" s="20">
        <v>100</v>
      </c>
      <c r="I272" s="20">
        <v>100</v>
      </c>
      <c r="J272" s="20">
        <v>100</v>
      </c>
      <c r="K272" s="20">
        <v>100</v>
      </c>
      <c r="O272" s="21"/>
      <c r="P272" s="21"/>
      <c r="R272" s="21"/>
    </row>
    <row r="273" spans="1:18" hidden="1" x14ac:dyDescent="0.25">
      <c r="A273" s="255">
        <v>3225</v>
      </c>
      <c r="B273" s="256"/>
      <c r="C273" s="257"/>
      <c r="D273" s="175" t="s">
        <v>242</v>
      </c>
      <c r="E273" s="20">
        <v>0</v>
      </c>
      <c r="F273" s="20"/>
      <c r="G273" s="20"/>
      <c r="H273" s="20">
        <v>50</v>
      </c>
      <c r="I273" s="20">
        <v>50</v>
      </c>
      <c r="J273" s="20">
        <v>50</v>
      </c>
      <c r="K273" s="20">
        <v>50</v>
      </c>
    </row>
    <row r="274" spans="1:18" s="21" customFormat="1" hidden="1" x14ac:dyDescent="0.25">
      <c r="A274" s="258">
        <v>323</v>
      </c>
      <c r="B274" s="259"/>
      <c r="C274" s="260"/>
      <c r="D274" s="174" t="s">
        <v>69</v>
      </c>
      <c r="E274" s="19">
        <f>E275+E276</f>
        <v>0</v>
      </c>
      <c r="F274" s="19">
        <f t="shared" ref="F274:K274" si="95">F275+F276</f>
        <v>0</v>
      </c>
      <c r="G274" s="19">
        <f t="shared" si="95"/>
        <v>0</v>
      </c>
      <c r="H274" s="19"/>
      <c r="I274" s="19"/>
      <c r="J274" s="19">
        <f t="shared" si="95"/>
        <v>0</v>
      </c>
      <c r="K274" s="19">
        <f t="shared" si="95"/>
        <v>0</v>
      </c>
      <c r="O274"/>
      <c r="P274"/>
      <c r="R274"/>
    </row>
    <row r="275" spans="1:18" ht="25.5" hidden="1" x14ac:dyDescent="0.25">
      <c r="A275" s="255">
        <v>3231</v>
      </c>
      <c r="B275" s="256"/>
      <c r="C275" s="257"/>
      <c r="D275" s="175" t="s">
        <v>225</v>
      </c>
      <c r="E275" s="20"/>
      <c r="F275" s="20"/>
      <c r="G275" s="20"/>
      <c r="H275" s="20"/>
      <c r="I275" s="20"/>
      <c r="J275" s="20"/>
      <c r="K275" s="20"/>
      <c r="O275" s="21"/>
      <c r="P275" s="21"/>
      <c r="R275" s="21"/>
    </row>
    <row r="276" spans="1:18" hidden="1" x14ac:dyDescent="0.25">
      <c r="A276" s="255">
        <v>3239</v>
      </c>
      <c r="B276" s="256"/>
      <c r="C276" s="257"/>
      <c r="D276" s="175" t="s">
        <v>90</v>
      </c>
      <c r="E276" s="20"/>
      <c r="F276" s="20"/>
      <c r="G276" s="20"/>
      <c r="H276" s="20"/>
      <c r="I276" s="20"/>
      <c r="J276" s="20"/>
      <c r="K276" s="20"/>
    </row>
    <row r="277" spans="1:18" ht="25.5" hidden="1" x14ac:dyDescent="0.25">
      <c r="A277" s="258">
        <v>329</v>
      </c>
      <c r="B277" s="259"/>
      <c r="C277" s="260"/>
      <c r="D277" s="174" t="s">
        <v>59</v>
      </c>
      <c r="E277" s="19">
        <f t="shared" ref="E277:K277" si="96">E278+E279</f>
        <v>100</v>
      </c>
      <c r="F277" s="19">
        <f t="shared" si="96"/>
        <v>1000</v>
      </c>
      <c r="G277" s="19">
        <f t="shared" si="96"/>
        <v>132.72280841462606</v>
      </c>
      <c r="H277" s="19">
        <f t="shared" si="96"/>
        <v>94</v>
      </c>
      <c r="I277" s="19">
        <f t="shared" si="96"/>
        <v>50</v>
      </c>
      <c r="J277" s="19">
        <f t="shared" si="96"/>
        <v>50</v>
      </c>
      <c r="K277" s="19">
        <f t="shared" si="96"/>
        <v>50</v>
      </c>
    </row>
    <row r="278" spans="1:18" hidden="1" x14ac:dyDescent="0.25">
      <c r="A278" s="255">
        <v>3293</v>
      </c>
      <c r="B278" s="256"/>
      <c r="C278" s="257"/>
      <c r="D278" s="175" t="s">
        <v>99</v>
      </c>
      <c r="E278" s="20"/>
      <c r="F278" s="20"/>
      <c r="G278" s="20"/>
      <c r="H278" s="20"/>
      <c r="I278" s="20"/>
      <c r="J278" s="20">
        <v>0</v>
      </c>
      <c r="K278" s="20">
        <v>0</v>
      </c>
    </row>
    <row r="279" spans="1:18" ht="25.5" hidden="1" x14ac:dyDescent="0.25">
      <c r="A279" s="255">
        <v>3299</v>
      </c>
      <c r="B279" s="256"/>
      <c r="C279" s="257"/>
      <c r="D279" s="175" t="s">
        <v>59</v>
      </c>
      <c r="E279" s="20">
        <v>100</v>
      </c>
      <c r="F279" s="20">
        <v>1000</v>
      </c>
      <c r="G279" s="20">
        <f>F279/7.5345</f>
        <v>132.72280841462606</v>
      </c>
      <c r="H279" s="20">
        <v>94</v>
      </c>
      <c r="I279" s="20">
        <v>50</v>
      </c>
      <c r="J279" s="20">
        <v>50</v>
      </c>
      <c r="K279" s="20">
        <v>50</v>
      </c>
    </row>
    <row r="280" spans="1:18" x14ac:dyDescent="0.25">
      <c r="A280" s="258">
        <v>34</v>
      </c>
      <c r="B280" s="259"/>
      <c r="C280" s="260"/>
      <c r="D280" s="174" t="s">
        <v>61</v>
      </c>
      <c r="E280" s="19">
        <f>SUM(E281)</f>
        <v>0</v>
      </c>
      <c r="F280" s="19">
        <f t="shared" ref="F280:K280" si="97">SUM(F281)</f>
        <v>0</v>
      </c>
      <c r="G280" s="19">
        <f>SUM(G281)</f>
        <v>0</v>
      </c>
      <c r="H280" s="19">
        <f t="shared" si="97"/>
        <v>30</v>
      </c>
      <c r="I280" s="19">
        <f t="shared" si="97"/>
        <v>50</v>
      </c>
      <c r="J280" s="19">
        <f t="shared" si="97"/>
        <v>50</v>
      </c>
      <c r="K280" s="19">
        <f t="shared" si="97"/>
        <v>50</v>
      </c>
    </row>
    <row r="281" spans="1:18" s="21" customFormat="1" hidden="1" x14ac:dyDescent="0.25">
      <c r="A281" s="258">
        <v>343</v>
      </c>
      <c r="B281" s="259"/>
      <c r="C281" s="260"/>
      <c r="D281" s="174" t="s">
        <v>62</v>
      </c>
      <c r="E281" s="19">
        <f t="shared" ref="E281:K281" si="98">E282+E283</f>
        <v>0</v>
      </c>
      <c r="F281" s="19">
        <f t="shared" si="98"/>
        <v>0</v>
      </c>
      <c r="G281" s="19">
        <f t="shared" si="98"/>
        <v>0</v>
      </c>
      <c r="H281" s="19">
        <f t="shared" si="98"/>
        <v>30</v>
      </c>
      <c r="I281" s="19">
        <f t="shared" si="98"/>
        <v>50</v>
      </c>
      <c r="J281" s="19">
        <f t="shared" si="98"/>
        <v>50</v>
      </c>
      <c r="K281" s="19">
        <f t="shared" si="98"/>
        <v>50</v>
      </c>
      <c r="O281"/>
      <c r="P281"/>
      <c r="R281"/>
    </row>
    <row r="282" spans="1:18" s="21" customFormat="1" ht="25.5" hidden="1" x14ac:dyDescent="0.25">
      <c r="A282" s="255">
        <v>3431</v>
      </c>
      <c r="B282" s="256"/>
      <c r="C282" s="257"/>
      <c r="D282" s="175" t="s">
        <v>323</v>
      </c>
      <c r="E282" s="20"/>
      <c r="F282" s="176"/>
      <c r="G282" s="176">
        <f>F282/7.5345</f>
        <v>0</v>
      </c>
      <c r="H282" s="176">
        <v>30</v>
      </c>
      <c r="I282" s="176">
        <v>50</v>
      </c>
      <c r="J282" s="176">
        <v>50</v>
      </c>
      <c r="K282" s="176">
        <v>50</v>
      </c>
    </row>
    <row r="283" spans="1:18" s="21" customFormat="1" hidden="1" x14ac:dyDescent="0.25">
      <c r="A283" s="255">
        <v>3433</v>
      </c>
      <c r="B283" s="256"/>
      <c r="C283" s="257"/>
      <c r="D283" s="175" t="s">
        <v>63</v>
      </c>
      <c r="E283" s="20">
        <v>0</v>
      </c>
      <c r="F283" s="20"/>
      <c r="G283" s="176">
        <f>F283/7.5345</f>
        <v>0</v>
      </c>
      <c r="H283" s="20"/>
      <c r="I283" s="20"/>
      <c r="J283" s="20"/>
      <c r="K283" s="20"/>
    </row>
    <row r="284" spans="1:18" s="21" customFormat="1" ht="38.25" x14ac:dyDescent="0.25">
      <c r="A284" s="267" t="s">
        <v>324</v>
      </c>
      <c r="B284" s="268"/>
      <c r="C284" s="269"/>
      <c r="D284" s="22" t="s">
        <v>104</v>
      </c>
      <c r="E284" s="173">
        <f>E285</f>
        <v>252.36</v>
      </c>
      <c r="F284" s="173">
        <f t="shared" ref="F284:K284" si="99">F285</f>
        <v>5950</v>
      </c>
      <c r="G284" s="173">
        <f t="shared" si="99"/>
        <v>789.70071006702494</v>
      </c>
      <c r="H284" s="173">
        <f t="shared" si="99"/>
        <v>251.82</v>
      </c>
      <c r="I284" s="173">
        <f t="shared" si="99"/>
        <v>300</v>
      </c>
      <c r="J284" s="173">
        <f t="shared" si="99"/>
        <v>0</v>
      </c>
      <c r="K284" s="173">
        <f t="shared" si="99"/>
        <v>0</v>
      </c>
    </row>
    <row r="285" spans="1:18" s="21" customFormat="1" x14ac:dyDescent="0.25">
      <c r="A285" s="261">
        <v>3</v>
      </c>
      <c r="B285" s="262"/>
      <c r="C285" s="263"/>
      <c r="D285" s="174" t="s">
        <v>14</v>
      </c>
      <c r="E285" s="19">
        <f>E286+E304</f>
        <v>252.36</v>
      </c>
      <c r="F285" s="19">
        <f t="shared" ref="F285:H285" si="100">F286+F304</f>
        <v>5950</v>
      </c>
      <c r="G285" s="19">
        <f t="shared" si="100"/>
        <v>789.70071006702494</v>
      </c>
      <c r="H285" s="19">
        <f t="shared" si="100"/>
        <v>251.82</v>
      </c>
      <c r="I285" s="19">
        <f>I286+I304</f>
        <v>300</v>
      </c>
      <c r="J285" s="19">
        <f>J286+J304</f>
        <v>0</v>
      </c>
      <c r="K285" s="19">
        <f>K286+K304</f>
        <v>0</v>
      </c>
    </row>
    <row r="286" spans="1:18" s="21" customFormat="1" x14ac:dyDescent="0.25">
      <c r="A286" s="258">
        <v>32</v>
      </c>
      <c r="B286" s="259"/>
      <c r="C286" s="260"/>
      <c r="D286" s="174" t="s">
        <v>22</v>
      </c>
      <c r="E286" s="19">
        <f>E287+E291+E296+E298</f>
        <v>252.36</v>
      </c>
      <c r="F286" s="19">
        <f t="shared" ref="F286:H286" si="101">F287+F291+F296+F298</f>
        <v>5200</v>
      </c>
      <c r="G286" s="19">
        <f t="shared" si="101"/>
        <v>690.15860375605541</v>
      </c>
      <c r="H286" s="19">
        <f t="shared" si="101"/>
        <v>251.82</v>
      </c>
      <c r="I286" s="19">
        <f>I287+I291+I296+I298</f>
        <v>300</v>
      </c>
      <c r="J286" s="19">
        <f>J287+J291+J296+J298</f>
        <v>0</v>
      </c>
      <c r="K286" s="19">
        <f>K287+K291+K296+K298</f>
        <v>0</v>
      </c>
    </row>
    <row r="287" spans="1:18" s="21" customFormat="1" hidden="1" x14ac:dyDescent="0.25">
      <c r="A287" s="258">
        <v>321</v>
      </c>
      <c r="B287" s="259"/>
      <c r="C287" s="260"/>
      <c r="D287" s="174" t="s">
        <v>55</v>
      </c>
      <c r="E287" s="19">
        <f>SUM(E288:E290)</f>
        <v>252.36</v>
      </c>
      <c r="F287" s="19">
        <f t="shared" ref="F287:H287" si="102">SUM(F288:F290)</f>
        <v>2600</v>
      </c>
      <c r="G287" s="19">
        <f t="shared" si="102"/>
        <v>345.07930187802776</v>
      </c>
      <c r="H287" s="19">
        <f t="shared" si="102"/>
        <v>0</v>
      </c>
      <c r="I287" s="19">
        <f>I288+I289+I290</f>
        <v>30</v>
      </c>
      <c r="J287" s="19">
        <f>SUM(J288:J290)</f>
        <v>0</v>
      </c>
      <c r="K287" s="19">
        <f>SUM(K288:K290)</f>
        <v>0</v>
      </c>
    </row>
    <row r="288" spans="1:18" s="21" customFormat="1" hidden="1" x14ac:dyDescent="0.25">
      <c r="A288" s="255">
        <v>3211</v>
      </c>
      <c r="B288" s="256"/>
      <c r="C288" s="257"/>
      <c r="D288" s="175" t="s">
        <v>64</v>
      </c>
      <c r="E288" s="20">
        <v>252.36</v>
      </c>
      <c r="F288" s="20">
        <v>2000</v>
      </c>
      <c r="G288" s="20">
        <f>F288/7.5345</f>
        <v>265.44561682925212</v>
      </c>
      <c r="H288" s="20"/>
      <c r="I288" s="20">
        <v>30</v>
      </c>
      <c r="J288" s="20">
        <v>0</v>
      </c>
      <c r="K288" s="20">
        <v>0</v>
      </c>
    </row>
    <row r="289" spans="1:18" s="21" customFormat="1" hidden="1" x14ac:dyDescent="0.25">
      <c r="A289" s="255">
        <v>3213</v>
      </c>
      <c r="B289" s="256"/>
      <c r="C289" s="257"/>
      <c r="D289" s="175" t="s">
        <v>65</v>
      </c>
      <c r="E289" s="20">
        <v>0</v>
      </c>
      <c r="F289" s="20">
        <v>100</v>
      </c>
      <c r="G289" s="20">
        <f>F289/7.5345</f>
        <v>13.272280841462605</v>
      </c>
      <c r="H289" s="20"/>
      <c r="I289" s="20"/>
      <c r="J289" s="20"/>
      <c r="K289" s="20"/>
    </row>
    <row r="290" spans="1:18" s="21" customFormat="1" ht="25.5" hidden="1" x14ac:dyDescent="0.25">
      <c r="A290" s="255">
        <v>3214</v>
      </c>
      <c r="B290" s="256"/>
      <c r="C290" s="257"/>
      <c r="D290" s="175" t="s">
        <v>66</v>
      </c>
      <c r="E290" s="20">
        <v>0</v>
      </c>
      <c r="F290" s="20">
        <v>500</v>
      </c>
      <c r="G290" s="20">
        <f>F290/7.5345</f>
        <v>66.361404207313029</v>
      </c>
      <c r="H290" s="20"/>
      <c r="I290" s="20"/>
      <c r="J290" s="20"/>
      <c r="K290" s="20"/>
    </row>
    <row r="291" spans="1:18" s="21" customFormat="1" hidden="1" x14ac:dyDescent="0.25">
      <c r="A291" s="258">
        <v>322</v>
      </c>
      <c r="B291" s="259"/>
      <c r="C291" s="260"/>
      <c r="D291" s="174" t="s">
        <v>57</v>
      </c>
      <c r="E291" s="19">
        <f>E293+E294+E292</f>
        <v>0</v>
      </c>
      <c r="F291" s="19">
        <f>F293+F294+F295</f>
        <v>2200</v>
      </c>
      <c r="G291" s="19">
        <f>G293+G294+G295</f>
        <v>291.99017851217729</v>
      </c>
      <c r="H291" s="19">
        <f>H293</f>
        <v>251.82</v>
      </c>
      <c r="I291" s="19">
        <f>I292+I293+I294+I295</f>
        <v>270</v>
      </c>
      <c r="J291" s="19">
        <f>J293+J294</f>
        <v>0</v>
      </c>
      <c r="K291" s="19">
        <f>K293+K294</f>
        <v>0</v>
      </c>
    </row>
    <row r="292" spans="1:18" s="21" customFormat="1" ht="25.5" hidden="1" x14ac:dyDescent="0.25">
      <c r="A292" s="255">
        <v>3221</v>
      </c>
      <c r="B292" s="256"/>
      <c r="C292" s="257"/>
      <c r="D292" s="175" t="s">
        <v>241</v>
      </c>
      <c r="E292" s="20">
        <v>0</v>
      </c>
      <c r="F292" s="20"/>
      <c r="G292" s="20"/>
      <c r="H292" s="20"/>
      <c r="I292" s="20"/>
      <c r="J292" s="20"/>
      <c r="K292" s="20"/>
    </row>
    <row r="293" spans="1:18" s="21" customFormat="1" hidden="1" x14ac:dyDescent="0.25">
      <c r="A293" s="255">
        <v>3223</v>
      </c>
      <c r="B293" s="256"/>
      <c r="C293" s="257"/>
      <c r="D293" s="175" t="s">
        <v>80</v>
      </c>
      <c r="E293" s="20"/>
      <c r="F293" s="20">
        <v>1200</v>
      </c>
      <c r="G293" s="20">
        <f>F293/7.5345</f>
        <v>159.26737009755126</v>
      </c>
      <c r="H293" s="20">
        <v>251.82</v>
      </c>
      <c r="I293" s="20">
        <v>270</v>
      </c>
      <c r="J293" s="20">
        <v>0</v>
      </c>
      <c r="K293" s="20">
        <v>0</v>
      </c>
    </row>
    <row r="294" spans="1:18" s="21" customFormat="1" hidden="1" x14ac:dyDescent="0.25">
      <c r="A294" s="255">
        <v>3225</v>
      </c>
      <c r="B294" s="256"/>
      <c r="C294" s="257"/>
      <c r="D294" s="175" t="s">
        <v>242</v>
      </c>
      <c r="E294" s="20">
        <v>0</v>
      </c>
      <c r="F294" s="20">
        <v>500</v>
      </c>
      <c r="G294" s="20">
        <f>F294/7.5345</f>
        <v>66.361404207313029</v>
      </c>
      <c r="H294" s="20"/>
      <c r="I294" s="20"/>
      <c r="J294" s="20"/>
      <c r="K294" s="20"/>
    </row>
    <row r="295" spans="1:18" s="21" customFormat="1" ht="25.5" hidden="1" x14ac:dyDescent="0.25">
      <c r="A295" s="194">
        <v>3227</v>
      </c>
      <c r="B295" s="195"/>
      <c r="C295" s="196"/>
      <c r="D295" s="175" t="s">
        <v>325</v>
      </c>
      <c r="E295" s="20"/>
      <c r="F295" s="20">
        <v>500</v>
      </c>
      <c r="G295" s="20">
        <f>F295/7.5345</f>
        <v>66.361404207313029</v>
      </c>
      <c r="H295" s="20"/>
      <c r="I295" s="20"/>
      <c r="J295" s="20"/>
      <c r="K295" s="20"/>
    </row>
    <row r="296" spans="1:18" s="21" customFormat="1" hidden="1" x14ac:dyDescent="0.25">
      <c r="A296" s="258">
        <v>323</v>
      </c>
      <c r="B296" s="259"/>
      <c r="C296" s="260"/>
      <c r="D296" s="174" t="s">
        <v>69</v>
      </c>
      <c r="E296" s="19">
        <f>E297</f>
        <v>0</v>
      </c>
      <c r="F296" s="19">
        <f>F297</f>
        <v>100</v>
      </c>
      <c r="G296" s="19">
        <f>G297</f>
        <v>13.272280841462605</v>
      </c>
      <c r="H296" s="19"/>
      <c r="I296" s="19"/>
      <c r="J296" s="19">
        <f>J307</f>
        <v>0</v>
      </c>
      <c r="K296" s="19">
        <f>K307</f>
        <v>0</v>
      </c>
    </row>
    <row r="297" spans="1:18" s="21" customFormat="1" hidden="1" x14ac:dyDescent="0.25">
      <c r="A297" s="255">
        <v>3234</v>
      </c>
      <c r="B297" s="270"/>
      <c r="C297" s="271"/>
      <c r="D297" s="175" t="s">
        <v>84</v>
      </c>
      <c r="E297" s="20"/>
      <c r="F297" s="20">
        <v>100</v>
      </c>
      <c r="G297" s="20">
        <f>F297/7.5345</f>
        <v>13.272280841462605</v>
      </c>
      <c r="H297" s="20"/>
      <c r="I297" s="20"/>
      <c r="J297" s="20"/>
      <c r="K297" s="20"/>
    </row>
    <row r="298" spans="1:18" s="21" customFormat="1" ht="25.5" hidden="1" x14ac:dyDescent="0.25">
      <c r="A298" s="258">
        <v>329</v>
      </c>
      <c r="B298" s="259"/>
      <c r="C298" s="260"/>
      <c r="D298" s="174" t="s">
        <v>59</v>
      </c>
      <c r="E298" s="19">
        <f>E299+E300+E301+E302+E303</f>
        <v>0</v>
      </c>
      <c r="F298" s="19">
        <f>SUM(F299:F302)</f>
        <v>300</v>
      </c>
      <c r="G298" s="19">
        <f>SUM(G299:G302)</f>
        <v>39.816842524387816</v>
      </c>
      <c r="H298" s="19"/>
      <c r="I298" s="19"/>
      <c r="J298" s="19">
        <f t="shared" ref="J298:K298" si="103">J299+J300</f>
        <v>0</v>
      </c>
      <c r="K298" s="19">
        <f t="shared" si="103"/>
        <v>0</v>
      </c>
    </row>
    <row r="299" spans="1:18" s="21" customFormat="1" hidden="1" x14ac:dyDescent="0.25">
      <c r="A299" s="255">
        <v>3293</v>
      </c>
      <c r="B299" s="256"/>
      <c r="C299" s="257"/>
      <c r="D299" s="175" t="s">
        <v>99</v>
      </c>
      <c r="E299" s="20"/>
      <c r="F299" s="20">
        <v>100</v>
      </c>
      <c r="G299" s="20">
        <f>F299/7.5345</f>
        <v>13.272280841462605</v>
      </c>
      <c r="H299" s="20"/>
      <c r="I299" s="20"/>
      <c r="J299" s="20"/>
      <c r="K299" s="20"/>
    </row>
    <row r="300" spans="1:18" s="21" customFormat="1" hidden="1" x14ac:dyDescent="0.25">
      <c r="A300" s="255">
        <v>3294</v>
      </c>
      <c r="B300" s="256"/>
      <c r="C300" s="257"/>
      <c r="D300" s="175" t="s">
        <v>91</v>
      </c>
      <c r="E300" s="20"/>
      <c r="F300" s="20">
        <v>50</v>
      </c>
      <c r="G300" s="20">
        <f>F300/7.5345</f>
        <v>6.6361404207313024</v>
      </c>
      <c r="H300" s="20"/>
      <c r="I300" s="20"/>
      <c r="J300" s="20"/>
      <c r="K300" s="20"/>
    </row>
    <row r="301" spans="1:18" s="21" customFormat="1" hidden="1" x14ac:dyDescent="0.25">
      <c r="A301" s="255">
        <v>3295</v>
      </c>
      <c r="B301" s="256"/>
      <c r="C301" s="257"/>
      <c r="D301" s="175" t="s">
        <v>58</v>
      </c>
      <c r="E301" s="20"/>
      <c r="F301" s="20">
        <v>50</v>
      </c>
      <c r="G301" s="20">
        <f>F301/7.5345</f>
        <v>6.6361404207313024</v>
      </c>
      <c r="H301" s="20"/>
      <c r="I301" s="20"/>
      <c r="J301" s="20"/>
      <c r="K301" s="20"/>
    </row>
    <row r="302" spans="1:18" s="21" customFormat="1" hidden="1" x14ac:dyDescent="0.25">
      <c r="A302" s="255">
        <v>3296</v>
      </c>
      <c r="B302" s="256"/>
      <c r="C302" s="257"/>
      <c r="D302" s="175" t="s">
        <v>60</v>
      </c>
      <c r="E302" s="20"/>
      <c r="F302" s="20">
        <v>100</v>
      </c>
      <c r="G302" s="20">
        <f>F302/7.5345</f>
        <v>13.272280841462605</v>
      </c>
      <c r="H302" s="20"/>
      <c r="I302" s="20"/>
      <c r="J302" s="20"/>
      <c r="K302" s="20"/>
    </row>
    <row r="303" spans="1:18" s="21" customFormat="1" ht="25.5" hidden="1" x14ac:dyDescent="0.25">
      <c r="A303" s="255">
        <v>3299</v>
      </c>
      <c r="B303" s="256"/>
      <c r="C303" s="257"/>
      <c r="D303" s="175" t="s">
        <v>59</v>
      </c>
      <c r="E303" s="20">
        <v>0</v>
      </c>
      <c r="F303" s="20"/>
      <c r="G303" s="20"/>
      <c r="H303" s="20"/>
      <c r="I303" s="20"/>
      <c r="J303" s="20"/>
      <c r="K303" s="20"/>
    </row>
    <row r="304" spans="1:18" x14ac:dyDescent="0.25">
      <c r="A304" s="258">
        <v>34</v>
      </c>
      <c r="B304" s="259"/>
      <c r="C304" s="260"/>
      <c r="D304" s="174" t="s">
        <v>61</v>
      </c>
      <c r="E304" s="19">
        <f>SUM(E305)</f>
        <v>0</v>
      </c>
      <c r="F304" s="19">
        <f t="shared" ref="F304:K304" si="104">SUM(F305)</f>
        <v>750</v>
      </c>
      <c r="G304" s="19">
        <f>SUM(G305)</f>
        <v>99.542106310969544</v>
      </c>
      <c r="H304" s="19"/>
      <c r="I304" s="19"/>
      <c r="J304" s="19">
        <f t="shared" si="104"/>
        <v>0</v>
      </c>
      <c r="K304" s="19">
        <f t="shared" si="104"/>
        <v>0</v>
      </c>
      <c r="O304" s="21"/>
      <c r="P304" s="21"/>
      <c r="R304" s="21"/>
    </row>
    <row r="305" spans="1:18" s="21" customFormat="1" hidden="1" x14ac:dyDescent="0.25">
      <c r="A305" s="258">
        <v>343</v>
      </c>
      <c r="B305" s="259"/>
      <c r="C305" s="260"/>
      <c r="D305" s="174" t="s">
        <v>62</v>
      </c>
      <c r="E305" s="19">
        <f>E306+E307</f>
        <v>0</v>
      </c>
      <c r="F305" s="19">
        <f>F306+F307</f>
        <v>750</v>
      </c>
      <c r="G305" s="19">
        <f>G306+G307</f>
        <v>99.542106310969544</v>
      </c>
      <c r="H305" s="19"/>
      <c r="I305" s="19"/>
      <c r="J305" s="19">
        <f t="shared" ref="J305:K305" si="105">J306</f>
        <v>0</v>
      </c>
      <c r="K305" s="19">
        <f t="shared" si="105"/>
        <v>0</v>
      </c>
      <c r="O305"/>
      <c r="P305"/>
      <c r="R305"/>
    </row>
    <row r="306" spans="1:18" s="21" customFormat="1" ht="25.5" hidden="1" x14ac:dyDescent="0.25">
      <c r="A306" s="255">
        <v>3431</v>
      </c>
      <c r="B306" s="256"/>
      <c r="C306" s="257"/>
      <c r="D306" s="175" t="s">
        <v>92</v>
      </c>
      <c r="E306" s="20"/>
      <c r="F306" s="176">
        <v>500</v>
      </c>
      <c r="G306" s="176">
        <f>F306/7.5345</f>
        <v>66.361404207313029</v>
      </c>
      <c r="H306" s="176"/>
      <c r="I306" s="176"/>
      <c r="J306" s="176"/>
      <c r="K306" s="179"/>
    </row>
    <row r="307" spans="1:18" s="21" customFormat="1" hidden="1" x14ac:dyDescent="0.25">
      <c r="A307" s="255">
        <v>3433</v>
      </c>
      <c r="B307" s="256"/>
      <c r="C307" s="257"/>
      <c r="D307" s="175" t="s">
        <v>63</v>
      </c>
      <c r="E307" s="20">
        <v>0</v>
      </c>
      <c r="F307" s="20">
        <v>250</v>
      </c>
      <c r="G307" s="176">
        <f>F307/7.5345</f>
        <v>33.180702103656515</v>
      </c>
      <c r="H307" s="20"/>
      <c r="I307" s="20"/>
      <c r="J307" s="20"/>
      <c r="K307" s="20"/>
    </row>
    <row r="308" spans="1:18" s="21" customFormat="1" ht="25.5" x14ac:dyDescent="0.25">
      <c r="A308" s="278" t="s">
        <v>326</v>
      </c>
      <c r="B308" s="279"/>
      <c r="C308" s="280"/>
      <c r="D308" s="22" t="s">
        <v>327</v>
      </c>
      <c r="E308" s="173">
        <f>E309</f>
        <v>12677</v>
      </c>
      <c r="F308" s="173">
        <f t="shared" ref="F308:K309" si="106">F309</f>
        <v>120000</v>
      </c>
      <c r="G308" s="173">
        <f t="shared" si="106"/>
        <v>15926.737009755127</v>
      </c>
      <c r="H308" s="173">
        <f t="shared" si="106"/>
        <v>12700</v>
      </c>
      <c r="I308" s="173">
        <f t="shared" si="106"/>
        <v>4400</v>
      </c>
      <c r="J308" s="173">
        <f t="shared" si="106"/>
        <v>4400</v>
      </c>
      <c r="K308" s="173">
        <f t="shared" si="106"/>
        <v>4400</v>
      </c>
    </row>
    <row r="309" spans="1:18" x14ac:dyDescent="0.25">
      <c r="A309" s="261">
        <v>3</v>
      </c>
      <c r="B309" s="262"/>
      <c r="C309" s="263"/>
      <c r="D309" s="174" t="s">
        <v>14</v>
      </c>
      <c r="E309" s="19">
        <f>E310</f>
        <v>12677</v>
      </c>
      <c r="F309" s="19">
        <f t="shared" si="106"/>
        <v>120000</v>
      </c>
      <c r="G309" s="19">
        <f t="shared" si="106"/>
        <v>15926.737009755127</v>
      </c>
      <c r="H309" s="19">
        <f t="shared" si="106"/>
        <v>12700</v>
      </c>
      <c r="I309" s="19">
        <f t="shared" si="106"/>
        <v>4400</v>
      </c>
      <c r="J309" s="19">
        <f t="shared" si="106"/>
        <v>4400</v>
      </c>
      <c r="K309" s="19">
        <f t="shared" si="106"/>
        <v>4400</v>
      </c>
      <c r="O309" s="21"/>
      <c r="P309" s="21"/>
      <c r="R309" s="21"/>
    </row>
    <row r="310" spans="1:18" s="21" customFormat="1" x14ac:dyDescent="0.25">
      <c r="A310" s="258">
        <v>32</v>
      </c>
      <c r="B310" s="259"/>
      <c r="C310" s="260"/>
      <c r="D310" s="174" t="s">
        <v>22</v>
      </c>
      <c r="E310" s="19">
        <f>E311+E313+E316</f>
        <v>12677</v>
      </c>
      <c r="F310" s="19">
        <f t="shared" ref="F310:K310" si="107">F311+F313+F316</f>
        <v>120000</v>
      </c>
      <c r="G310" s="19">
        <f t="shared" si="107"/>
        <v>15926.737009755127</v>
      </c>
      <c r="H310" s="19">
        <f t="shared" si="107"/>
        <v>12700</v>
      </c>
      <c r="I310" s="19">
        <f t="shared" si="107"/>
        <v>4400</v>
      </c>
      <c r="J310" s="19">
        <f t="shared" si="107"/>
        <v>4400</v>
      </c>
      <c r="K310" s="19">
        <f t="shared" si="107"/>
        <v>4400</v>
      </c>
      <c r="O310"/>
      <c r="P310"/>
      <c r="R310"/>
    </row>
    <row r="311" spans="1:18" hidden="1" x14ac:dyDescent="0.25">
      <c r="A311" s="258">
        <v>321</v>
      </c>
      <c r="B311" s="259"/>
      <c r="C311" s="260"/>
      <c r="D311" s="174" t="s">
        <v>55</v>
      </c>
      <c r="E311" s="19">
        <f>E312</f>
        <v>180</v>
      </c>
      <c r="F311" s="19">
        <f t="shared" ref="F311:K311" si="108">F312</f>
        <v>0</v>
      </c>
      <c r="G311" s="19">
        <f t="shared" si="108"/>
        <v>0</v>
      </c>
      <c r="H311" s="19">
        <f>H312</f>
        <v>1000</v>
      </c>
      <c r="I311" s="19">
        <f>I312</f>
        <v>0</v>
      </c>
      <c r="J311" s="19">
        <f t="shared" si="108"/>
        <v>0</v>
      </c>
      <c r="K311" s="19">
        <f t="shared" si="108"/>
        <v>0</v>
      </c>
      <c r="O311" s="21"/>
      <c r="P311" s="21"/>
      <c r="R311" s="21"/>
    </row>
    <row r="312" spans="1:18" hidden="1" x14ac:dyDescent="0.25">
      <c r="A312" s="255">
        <v>3211</v>
      </c>
      <c r="B312" s="256"/>
      <c r="C312" s="257"/>
      <c r="D312" s="175" t="s">
        <v>64</v>
      </c>
      <c r="E312" s="20">
        <v>180</v>
      </c>
      <c r="F312" s="20"/>
      <c r="G312" s="20"/>
      <c r="H312" s="20">
        <v>1000</v>
      </c>
      <c r="I312" s="20">
        <v>0</v>
      </c>
      <c r="J312" s="20">
        <v>0</v>
      </c>
      <c r="K312" s="20">
        <v>0</v>
      </c>
    </row>
    <row r="313" spans="1:18" s="21" customFormat="1" hidden="1" x14ac:dyDescent="0.25">
      <c r="A313" s="258">
        <v>323</v>
      </c>
      <c r="B313" s="259"/>
      <c r="C313" s="260"/>
      <c r="D313" s="174" t="s">
        <v>69</v>
      </c>
      <c r="E313" s="19">
        <f>E314+E315</f>
        <v>6804</v>
      </c>
      <c r="F313" s="19">
        <f t="shared" ref="F313:K313" si="109">F314+F315</f>
        <v>100000</v>
      </c>
      <c r="G313" s="19">
        <f t="shared" si="109"/>
        <v>13272.280841462605</v>
      </c>
      <c r="H313" s="19">
        <f t="shared" si="109"/>
        <v>5400</v>
      </c>
      <c r="I313" s="19">
        <f t="shared" si="109"/>
        <v>400</v>
      </c>
      <c r="J313" s="19">
        <f t="shared" si="109"/>
        <v>400</v>
      </c>
      <c r="K313" s="19">
        <f t="shared" si="109"/>
        <v>400</v>
      </c>
      <c r="O313"/>
      <c r="P313"/>
      <c r="R313"/>
    </row>
    <row r="314" spans="1:18" ht="25.5" hidden="1" x14ac:dyDescent="0.25">
      <c r="A314" s="255">
        <v>3231</v>
      </c>
      <c r="B314" s="256"/>
      <c r="C314" s="257"/>
      <c r="D314" s="175" t="s">
        <v>225</v>
      </c>
      <c r="E314" s="20">
        <v>6804</v>
      </c>
      <c r="F314" s="20">
        <v>100000</v>
      </c>
      <c r="G314" s="20">
        <f>F314/7.5345</f>
        <v>13272.280841462605</v>
      </c>
      <c r="H314" s="20">
        <v>5400</v>
      </c>
      <c r="I314" s="20">
        <v>400</v>
      </c>
      <c r="J314" s="20">
        <v>400</v>
      </c>
      <c r="K314" s="20">
        <v>400</v>
      </c>
      <c r="O314" s="21"/>
      <c r="P314" s="21"/>
      <c r="R314" s="21"/>
    </row>
    <row r="315" spans="1:18" hidden="1" x14ac:dyDescent="0.25">
      <c r="A315" s="255">
        <v>3239</v>
      </c>
      <c r="B315" s="256"/>
      <c r="C315" s="257"/>
      <c r="D315" s="175" t="s">
        <v>90</v>
      </c>
      <c r="E315" s="20"/>
      <c r="F315" s="20"/>
      <c r="G315" s="20"/>
      <c r="H315" s="20"/>
      <c r="I315" s="20"/>
      <c r="J315" s="20"/>
      <c r="K315" s="20"/>
    </row>
    <row r="316" spans="1:18" ht="25.5" hidden="1" x14ac:dyDescent="0.25">
      <c r="A316" s="258">
        <v>329</v>
      </c>
      <c r="B316" s="259"/>
      <c r="C316" s="260"/>
      <c r="D316" s="174" t="s">
        <v>59</v>
      </c>
      <c r="E316" s="19">
        <f>E317+E318</f>
        <v>5693</v>
      </c>
      <c r="F316" s="19">
        <f t="shared" ref="F316:K316" si="110">F317+F318</f>
        <v>20000</v>
      </c>
      <c r="G316" s="19">
        <f t="shared" si="110"/>
        <v>2654.4561682925209</v>
      </c>
      <c r="H316" s="19">
        <f t="shared" si="110"/>
        <v>6300</v>
      </c>
      <c r="I316" s="19">
        <f t="shared" si="110"/>
        <v>4000</v>
      </c>
      <c r="J316" s="19">
        <f t="shared" si="110"/>
        <v>4000</v>
      </c>
      <c r="K316" s="19">
        <f t="shared" si="110"/>
        <v>4000</v>
      </c>
    </row>
    <row r="317" spans="1:18" hidden="1" x14ac:dyDescent="0.25">
      <c r="A317" s="255">
        <v>3293</v>
      </c>
      <c r="B317" s="256"/>
      <c r="C317" s="257"/>
      <c r="D317" s="175" t="s">
        <v>99</v>
      </c>
      <c r="E317" s="20"/>
      <c r="F317" s="20"/>
      <c r="G317" s="20"/>
      <c r="H317" s="20"/>
      <c r="I317" s="20"/>
      <c r="J317" s="20"/>
      <c r="K317" s="20"/>
    </row>
    <row r="318" spans="1:18" ht="25.5" hidden="1" x14ac:dyDescent="0.25">
      <c r="A318" s="255">
        <v>3299</v>
      </c>
      <c r="B318" s="256"/>
      <c r="C318" s="257"/>
      <c r="D318" s="175" t="s">
        <v>59</v>
      </c>
      <c r="E318" s="20">
        <v>5693</v>
      </c>
      <c r="F318" s="20">
        <v>20000</v>
      </c>
      <c r="G318" s="20">
        <f>F318/7.5345</f>
        <v>2654.4561682925209</v>
      </c>
      <c r="H318" s="20">
        <v>6300</v>
      </c>
      <c r="I318" s="20">
        <v>4000</v>
      </c>
      <c r="J318" s="20">
        <v>4000</v>
      </c>
      <c r="K318" s="20">
        <v>4000</v>
      </c>
    </row>
    <row r="319" spans="1:18" ht="38.25" x14ac:dyDescent="0.25">
      <c r="A319" s="267" t="s">
        <v>328</v>
      </c>
      <c r="B319" s="268"/>
      <c r="C319" s="269"/>
      <c r="D319" s="22" t="s">
        <v>329</v>
      </c>
      <c r="E319" s="173">
        <f>E320</f>
        <v>0</v>
      </c>
      <c r="F319" s="173">
        <f t="shared" ref="F319:K322" si="111">F320</f>
        <v>0</v>
      </c>
      <c r="G319" s="173">
        <f t="shared" si="111"/>
        <v>0</v>
      </c>
      <c r="H319" s="173">
        <f t="shared" si="111"/>
        <v>0</v>
      </c>
      <c r="I319" s="173"/>
      <c r="J319" s="173">
        <f>J320</f>
        <v>0</v>
      </c>
      <c r="K319" s="173">
        <f t="shared" si="111"/>
        <v>0</v>
      </c>
    </row>
    <row r="320" spans="1:18" ht="24.75" customHeight="1" x14ac:dyDescent="0.25">
      <c r="A320" s="261">
        <v>3</v>
      </c>
      <c r="B320" s="262"/>
      <c r="C320" s="263"/>
      <c r="D320" s="174" t="s">
        <v>14</v>
      </c>
      <c r="E320" s="19">
        <f>E321</f>
        <v>0</v>
      </c>
      <c r="F320" s="19">
        <f t="shared" si="111"/>
        <v>0</v>
      </c>
      <c r="G320" s="19">
        <f t="shared" si="111"/>
        <v>0</v>
      </c>
      <c r="H320" s="19">
        <f t="shared" si="111"/>
        <v>0</v>
      </c>
      <c r="I320" s="19"/>
      <c r="J320" s="19">
        <f t="shared" si="111"/>
        <v>0</v>
      </c>
      <c r="K320" s="19">
        <f t="shared" si="111"/>
        <v>0</v>
      </c>
    </row>
    <row r="321" spans="1:18" ht="15" customHeight="1" x14ac:dyDescent="0.25">
      <c r="A321" s="258">
        <v>32</v>
      </c>
      <c r="B321" s="259"/>
      <c r="C321" s="260"/>
      <c r="D321" s="174" t="s">
        <v>22</v>
      </c>
      <c r="E321" s="19">
        <f>E323</f>
        <v>0</v>
      </c>
      <c r="F321" s="19">
        <f>F322</f>
        <v>0</v>
      </c>
      <c r="G321" s="19">
        <f t="shared" si="111"/>
        <v>0</v>
      </c>
      <c r="H321" s="19">
        <f t="shared" si="111"/>
        <v>0</v>
      </c>
      <c r="I321" s="19"/>
      <c r="J321" s="19">
        <f t="shared" si="111"/>
        <v>0</v>
      </c>
      <c r="K321" s="19">
        <f t="shared" si="111"/>
        <v>0</v>
      </c>
    </row>
    <row r="322" spans="1:18" s="21" customFormat="1" hidden="1" x14ac:dyDescent="0.25">
      <c r="A322" s="258">
        <v>322</v>
      </c>
      <c r="B322" s="259"/>
      <c r="C322" s="260"/>
      <c r="D322" s="174" t="s">
        <v>57</v>
      </c>
      <c r="E322" s="19">
        <f>E323</f>
        <v>0</v>
      </c>
      <c r="F322" s="19">
        <f>F323</f>
        <v>0</v>
      </c>
      <c r="G322" s="19">
        <f t="shared" si="111"/>
        <v>0</v>
      </c>
      <c r="H322" s="19">
        <f>H323+H324</f>
        <v>0</v>
      </c>
      <c r="I322" s="19"/>
      <c r="J322" s="19">
        <f t="shared" ref="J322:K322" si="112">J323+J324</f>
        <v>0</v>
      </c>
      <c r="K322" s="19">
        <f t="shared" si="112"/>
        <v>0</v>
      </c>
      <c r="O322"/>
      <c r="P322"/>
      <c r="R322"/>
    </row>
    <row r="323" spans="1:18" s="21" customFormat="1" ht="25.5" hidden="1" x14ac:dyDescent="0.25">
      <c r="A323" s="255">
        <v>3221</v>
      </c>
      <c r="B323" s="256"/>
      <c r="C323" s="257"/>
      <c r="D323" s="175" t="s">
        <v>241</v>
      </c>
      <c r="E323" s="20">
        <v>0</v>
      </c>
      <c r="F323" s="20"/>
      <c r="G323" s="20"/>
      <c r="H323" s="20">
        <v>0</v>
      </c>
      <c r="I323" s="20"/>
      <c r="J323" s="20">
        <v>0</v>
      </c>
      <c r="K323" s="20">
        <v>0</v>
      </c>
    </row>
    <row r="324" spans="1:18" s="21" customFormat="1" hidden="1" x14ac:dyDescent="0.25">
      <c r="A324" s="255">
        <v>3225</v>
      </c>
      <c r="B324" s="256"/>
      <c r="C324" s="257"/>
      <c r="D324" s="175" t="s">
        <v>224</v>
      </c>
      <c r="E324" s="20"/>
      <c r="F324" s="20"/>
      <c r="G324" s="20"/>
      <c r="H324" s="20">
        <v>0</v>
      </c>
      <c r="I324" s="20"/>
      <c r="J324" s="20">
        <v>0</v>
      </c>
      <c r="K324" s="20">
        <v>0</v>
      </c>
    </row>
    <row r="325" spans="1:18" s="21" customFormat="1" ht="25.5" x14ac:dyDescent="0.25">
      <c r="A325" s="267" t="s">
        <v>330</v>
      </c>
      <c r="B325" s="268"/>
      <c r="C325" s="269"/>
      <c r="D325" s="22" t="s">
        <v>331</v>
      </c>
      <c r="E325" s="173">
        <f t="shared" ref="E325:K332" si="113">E326</f>
        <v>1000</v>
      </c>
      <c r="F325" s="173">
        <f t="shared" si="113"/>
        <v>0</v>
      </c>
      <c r="G325" s="173">
        <f t="shared" si="113"/>
        <v>0</v>
      </c>
      <c r="H325" s="173">
        <f>H326</f>
        <v>0</v>
      </c>
      <c r="I325" s="173"/>
      <c r="J325" s="173">
        <f t="shared" si="113"/>
        <v>0</v>
      </c>
      <c r="K325" s="173">
        <f t="shared" si="113"/>
        <v>0</v>
      </c>
    </row>
    <row r="326" spans="1:18" s="21" customFormat="1" x14ac:dyDescent="0.25">
      <c r="A326" s="261">
        <v>3</v>
      </c>
      <c r="B326" s="262"/>
      <c r="C326" s="263"/>
      <c r="D326" s="174" t="s">
        <v>14</v>
      </c>
      <c r="E326" s="19">
        <f t="shared" si="113"/>
        <v>1000</v>
      </c>
      <c r="F326" s="19">
        <f t="shared" si="113"/>
        <v>0</v>
      </c>
      <c r="G326" s="19">
        <f t="shared" si="113"/>
        <v>0</v>
      </c>
      <c r="H326" s="19">
        <f>H327</f>
        <v>0</v>
      </c>
      <c r="I326" s="19"/>
      <c r="J326" s="19">
        <f t="shared" si="113"/>
        <v>0</v>
      </c>
      <c r="K326" s="19">
        <f t="shared" si="113"/>
        <v>0</v>
      </c>
    </row>
    <row r="327" spans="1:18" s="21" customFormat="1" x14ac:dyDescent="0.25">
      <c r="A327" s="258">
        <v>32</v>
      </c>
      <c r="B327" s="259"/>
      <c r="C327" s="260"/>
      <c r="D327" s="174" t="s">
        <v>22</v>
      </c>
      <c r="E327" s="19">
        <f>E328+E332+E334</f>
        <v>1000</v>
      </c>
      <c r="F327" s="19">
        <f>F332</f>
        <v>0</v>
      </c>
      <c r="G327" s="19">
        <f>G332</f>
        <v>0</v>
      </c>
      <c r="H327" s="19">
        <f>H328+H334</f>
        <v>0</v>
      </c>
      <c r="I327" s="19"/>
      <c r="J327" s="19">
        <f>J332</f>
        <v>0</v>
      </c>
      <c r="K327" s="19">
        <f>K332</f>
        <v>0</v>
      </c>
    </row>
    <row r="328" spans="1:18" hidden="1" x14ac:dyDescent="0.25">
      <c r="A328" s="185">
        <v>322</v>
      </c>
      <c r="B328" s="190"/>
      <c r="C328" s="191"/>
      <c r="D328" s="174" t="s">
        <v>57</v>
      </c>
      <c r="E328" s="19">
        <f>E329+E331+E330</f>
        <v>502.6</v>
      </c>
      <c r="F328" s="19"/>
      <c r="G328" s="19"/>
      <c r="H328" s="19">
        <f>H331</f>
        <v>0</v>
      </c>
      <c r="I328" s="19"/>
      <c r="J328" s="19"/>
      <c r="K328" s="19"/>
      <c r="O328" s="21"/>
      <c r="P328" s="21"/>
      <c r="R328" s="21"/>
    </row>
    <row r="329" spans="1:18" ht="25.5" hidden="1" x14ac:dyDescent="0.25">
      <c r="A329" s="189">
        <v>3221</v>
      </c>
      <c r="B329" s="216"/>
      <c r="C329" s="217"/>
      <c r="D329" s="192" t="s">
        <v>241</v>
      </c>
      <c r="E329" s="69">
        <v>1.55</v>
      </c>
      <c r="F329" s="69"/>
      <c r="G329" s="69"/>
      <c r="H329" s="69"/>
      <c r="I329" s="69"/>
      <c r="J329" s="69"/>
      <c r="K329" s="69"/>
      <c r="O329" s="21"/>
      <c r="P329" s="21"/>
      <c r="R329" s="21"/>
    </row>
    <row r="330" spans="1:18" hidden="1" x14ac:dyDescent="0.25">
      <c r="A330" s="189">
        <v>3222</v>
      </c>
      <c r="B330" s="216"/>
      <c r="C330" s="217"/>
      <c r="D330" s="192" t="s">
        <v>68</v>
      </c>
      <c r="E330" s="69">
        <v>9.39</v>
      </c>
      <c r="F330" s="69"/>
      <c r="G330" s="69"/>
      <c r="H330" s="69"/>
      <c r="I330" s="69"/>
      <c r="J330" s="69"/>
      <c r="K330" s="69"/>
      <c r="O330" s="21"/>
      <c r="P330" s="21"/>
      <c r="R330" s="21"/>
    </row>
    <row r="331" spans="1:18" hidden="1" x14ac:dyDescent="0.25">
      <c r="A331" s="189">
        <v>3225</v>
      </c>
      <c r="B331" s="216"/>
      <c r="C331" s="217"/>
      <c r="D331" s="192" t="s">
        <v>224</v>
      </c>
      <c r="E331" s="69">
        <v>491.66</v>
      </c>
      <c r="F331" s="69"/>
      <c r="G331" s="69"/>
      <c r="H331" s="69"/>
      <c r="I331" s="69"/>
      <c r="J331" s="69"/>
      <c r="K331" s="69"/>
      <c r="O331" s="21"/>
      <c r="P331" s="21"/>
      <c r="R331" s="21"/>
    </row>
    <row r="332" spans="1:18" hidden="1" x14ac:dyDescent="0.25">
      <c r="A332" s="258">
        <v>323</v>
      </c>
      <c r="B332" s="259"/>
      <c r="C332" s="260"/>
      <c r="D332" s="174" t="s">
        <v>69</v>
      </c>
      <c r="E332" s="19">
        <f t="shared" si="113"/>
        <v>0</v>
      </c>
      <c r="F332" s="19">
        <f t="shared" si="113"/>
        <v>0</v>
      </c>
      <c r="G332" s="19">
        <f t="shared" si="113"/>
        <v>0</v>
      </c>
      <c r="H332" s="19"/>
      <c r="I332" s="19"/>
      <c r="J332" s="19">
        <f t="shared" si="113"/>
        <v>0</v>
      </c>
      <c r="K332" s="19">
        <f t="shared" si="113"/>
        <v>0</v>
      </c>
      <c r="O332" s="21"/>
      <c r="P332" s="21"/>
      <c r="R332" s="21"/>
    </row>
    <row r="333" spans="1:18" s="21" customFormat="1" hidden="1" x14ac:dyDescent="0.25">
      <c r="A333" s="255">
        <v>3237</v>
      </c>
      <c r="B333" s="256"/>
      <c r="C333" s="257"/>
      <c r="D333" s="175" t="s">
        <v>70</v>
      </c>
      <c r="E333" s="20"/>
      <c r="F333" s="20"/>
      <c r="G333" s="20"/>
      <c r="H333" s="20"/>
      <c r="I333" s="20"/>
      <c r="J333" s="20"/>
      <c r="K333" s="20"/>
      <c r="O333"/>
      <c r="P333"/>
      <c r="R333"/>
    </row>
    <row r="334" spans="1:18" s="21" customFormat="1" ht="25.5" hidden="1" x14ac:dyDescent="0.25">
      <c r="A334" s="193">
        <v>329</v>
      </c>
      <c r="B334" s="186"/>
      <c r="C334" s="187"/>
      <c r="D334" s="188" t="s">
        <v>59</v>
      </c>
      <c r="E334" s="65">
        <f>E335</f>
        <v>497.4</v>
      </c>
      <c r="F334" s="65"/>
      <c r="G334" s="65"/>
      <c r="H334" s="65">
        <f>H335</f>
        <v>0</v>
      </c>
      <c r="I334" s="65"/>
      <c r="J334" s="65"/>
      <c r="K334" s="65"/>
    </row>
    <row r="335" spans="1:18" s="21" customFormat="1" ht="25.5" hidden="1" x14ac:dyDescent="0.25">
      <c r="A335" s="194">
        <v>3299</v>
      </c>
      <c r="B335" s="195"/>
      <c r="C335" s="196"/>
      <c r="D335" s="175" t="s">
        <v>59</v>
      </c>
      <c r="E335" s="20">
        <v>497.4</v>
      </c>
      <c r="F335" s="20"/>
      <c r="G335" s="20"/>
      <c r="H335" s="20"/>
      <c r="I335" s="20"/>
      <c r="J335" s="20"/>
      <c r="K335" s="20"/>
    </row>
    <row r="336" spans="1:18" s="21" customFormat="1" x14ac:dyDescent="0.25">
      <c r="A336" s="267" t="s">
        <v>332</v>
      </c>
      <c r="B336" s="268"/>
      <c r="C336" s="269"/>
      <c r="D336" s="22" t="s">
        <v>333</v>
      </c>
      <c r="E336" s="173">
        <f>E337</f>
        <v>1854.09</v>
      </c>
      <c r="F336" s="173">
        <f t="shared" ref="F336:K336" si="114">F337</f>
        <v>162000</v>
      </c>
      <c r="G336" s="173">
        <f t="shared" si="114"/>
        <v>21501.09496316942</v>
      </c>
      <c r="H336" s="173">
        <f>H337</f>
        <v>12175</v>
      </c>
      <c r="I336" s="173">
        <f>I337</f>
        <v>12200</v>
      </c>
      <c r="J336" s="173">
        <f t="shared" si="114"/>
        <v>12200</v>
      </c>
      <c r="K336" s="173">
        <f t="shared" si="114"/>
        <v>12200</v>
      </c>
    </row>
    <row r="337" spans="1:18" x14ac:dyDescent="0.25">
      <c r="A337" s="261">
        <v>3</v>
      </c>
      <c r="B337" s="262"/>
      <c r="C337" s="263"/>
      <c r="D337" s="174" t="s">
        <v>14</v>
      </c>
      <c r="E337" s="19">
        <f>E338+E341+E355</f>
        <v>1854.09</v>
      </c>
      <c r="F337" s="19">
        <f>F338+F341+F355</f>
        <v>162000</v>
      </c>
      <c r="G337" s="19">
        <f>G338+G341+G355</f>
        <v>21501.09496316942</v>
      </c>
      <c r="H337" s="19">
        <f>H338+H341+H355</f>
        <v>12175</v>
      </c>
      <c r="I337" s="19">
        <f>I338+I341+I355</f>
        <v>12200</v>
      </c>
      <c r="J337" s="19">
        <f t="shared" ref="J337:K337" si="115">J338+J341+J355</f>
        <v>12200</v>
      </c>
      <c r="K337" s="19">
        <f t="shared" si="115"/>
        <v>12200</v>
      </c>
      <c r="O337" s="21"/>
      <c r="P337" s="21"/>
      <c r="R337" s="21"/>
    </row>
    <row r="338" spans="1:18" s="21" customFormat="1" x14ac:dyDescent="0.25">
      <c r="A338" s="258">
        <v>31</v>
      </c>
      <c r="B338" s="259"/>
      <c r="C338" s="260"/>
      <c r="D338" s="174" t="s">
        <v>15</v>
      </c>
      <c r="E338" s="19">
        <f>E339</f>
        <v>0</v>
      </c>
      <c r="F338" s="19">
        <f t="shared" ref="F338:K339" si="116">F339</f>
        <v>0</v>
      </c>
      <c r="G338" s="19">
        <f t="shared" si="116"/>
        <v>0</v>
      </c>
      <c r="H338" s="19"/>
      <c r="I338" s="19"/>
      <c r="J338" s="19">
        <f t="shared" si="116"/>
        <v>0</v>
      </c>
      <c r="K338" s="19">
        <f t="shared" si="116"/>
        <v>0</v>
      </c>
      <c r="O338"/>
      <c r="P338"/>
      <c r="R338"/>
    </row>
    <row r="339" spans="1:18" s="21" customFormat="1" hidden="1" x14ac:dyDescent="0.25">
      <c r="A339" s="258">
        <v>312</v>
      </c>
      <c r="B339" s="259"/>
      <c r="C339" s="260"/>
      <c r="D339" s="174" t="s">
        <v>279</v>
      </c>
      <c r="E339" s="19">
        <f>E340</f>
        <v>0</v>
      </c>
      <c r="F339" s="19">
        <f t="shared" si="116"/>
        <v>0</v>
      </c>
      <c r="G339" s="19">
        <f t="shared" si="116"/>
        <v>0</v>
      </c>
      <c r="H339" s="19"/>
      <c r="I339" s="19"/>
      <c r="J339" s="19">
        <f t="shared" si="116"/>
        <v>0</v>
      </c>
      <c r="K339" s="19">
        <f t="shared" si="116"/>
        <v>0</v>
      </c>
    </row>
    <row r="340" spans="1:18" hidden="1" x14ac:dyDescent="0.25">
      <c r="A340" s="255">
        <v>3121</v>
      </c>
      <c r="B340" s="256"/>
      <c r="C340" s="257"/>
      <c r="D340" s="175" t="s">
        <v>51</v>
      </c>
      <c r="E340" s="20"/>
      <c r="F340" s="20"/>
      <c r="G340" s="20"/>
      <c r="H340" s="20"/>
      <c r="I340" s="20"/>
      <c r="J340" s="20"/>
      <c r="K340" s="20"/>
      <c r="O340" s="21"/>
      <c r="P340" s="21"/>
      <c r="R340" s="21"/>
    </row>
    <row r="341" spans="1:18" x14ac:dyDescent="0.25">
      <c r="A341" s="258">
        <v>32</v>
      </c>
      <c r="B341" s="259"/>
      <c r="C341" s="260"/>
      <c r="D341" s="174" t="s">
        <v>15</v>
      </c>
      <c r="E341" s="19">
        <f>E342+E347+E351</f>
        <v>1854.09</v>
      </c>
      <c r="F341" s="19">
        <f>F342+F347+F351+F344</f>
        <v>110000</v>
      </c>
      <c r="G341" s="19">
        <f>G342+G347+G351+G344</f>
        <v>14599.508925608865</v>
      </c>
      <c r="H341" s="19">
        <f>H342+H347+H351+H344</f>
        <v>12175</v>
      </c>
      <c r="I341" s="19">
        <f t="shared" ref="I341:K341" si="117">I342+I347+I351</f>
        <v>12200</v>
      </c>
      <c r="J341" s="19">
        <f t="shared" si="117"/>
        <v>12200</v>
      </c>
      <c r="K341" s="19">
        <f t="shared" si="117"/>
        <v>12200</v>
      </c>
    </row>
    <row r="342" spans="1:18" hidden="1" x14ac:dyDescent="0.25">
      <c r="A342" s="258">
        <v>321</v>
      </c>
      <c r="B342" s="259"/>
      <c r="C342" s="260"/>
      <c r="D342" s="174" t="s">
        <v>55</v>
      </c>
      <c r="E342" s="19">
        <f>E343</f>
        <v>0</v>
      </c>
      <c r="F342" s="19">
        <f t="shared" ref="F342:K342" si="118">F343</f>
        <v>0</v>
      </c>
      <c r="G342" s="19">
        <f t="shared" si="118"/>
        <v>0</v>
      </c>
      <c r="H342" s="19">
        <f>H343</f>
        <v>108</v>
      </c>
      <c r="I342" s="19">
        <f>I343</f>
        <v>500</v>
      </c>
      <c r="J342" s="19">
        <f t="shared" si="118"/>
        <v>500</v>
      </c>
      <c r="K342" s="19">
        <f t="shared" si="118"/>
        <v>500</v>
      </c>
    </row>
    <row r="343" spans="1:18" s="21" customFormat="1" hidden="1" x14ac:dyDescent="0.25">
      <c r="A343" s="255">
        <v>3211</v>
      </c>
      <c r="B343" s="256"/>
      <c r="C343" s="257"/>
      <c r="D343" s="175" t="s">
        <v>64</v>
      </c>
      <c r="E343" s="20"/>
      <c r="F343" s="20">
        <v>0</v>
      </c>
      <c r="G343" s="20">
        <f>F343/7.5345</f>
        <v>0</v>
      </c>
      <c r="H343" s="20">
        <v>108</v>
      </c>
      <c r="I343" s="20">
        <v>500</v>
      </c>
      <c r="J343" s="20">
        <v>500</v>
      </c>
      <c r="K343" s="20">
        <v>500</v>
      </c>
      <c r="O343"/>
      <c r="P343"/>
      <c r="R343"/>
    </row>
    <row r="344" spans="1:18" hidden="1" x14ac:dyDescent="0.25">
      <c r="A344" s="258">
        <v>322</v>
      </c>
      <c r="B344" s="259"/>
      <c r="C344" s="260"/>
      <c r="D344" s="174" t="s">
        <v>57</v>
      </c>
      <c r="E344" s="19"/>
      <c r="F344" s="19">
        <f>F346</f>
        <v>10000</v>
      </c>
      <c r="G344" s="19">
        <f>G346</f>
        <v>1327.2280841462605</v>
      </c>
      <c r="H344" s="19">
        <f>H345+H346</f>
        <v>1567</v>
      </c>
      <c r="I344" s="19"/>
      <c r="J344" s="19"/>
      <c r="K344" s="19"/>
      <c r="O344" s="21"/>
      <c r="P344" s="21"/>
      <c r="R344" s="21"/>
    </row>
    <row r="345" spans="1:18" ht="25.5" hidden="1" x14ac:dyDescent="0.25">
      <c r="A345" s="189">
        <v>3221</v>
      </c>
      <c r="B345" s="216"/>
      <c r="C345" s="217"/>
      <c r="D345" s="192" t="s">
        <v>241</v>
      </c>
      <c r="E345" s="69"/>
      <c r="F345" s="69"/>
      <c r="G345" s="69"/>
      <c r="H345" s="69">
        <v>1460</v>
      </c>
      <c r="I345" s="69"/>
      <c r="J345" s="69"/>
      <c r="K345" s="69"/>
      <c r="O345" s="21"/>
      <c r="P345" s="21"/>
      <c r="R345" s="21"/>
    </row>
    <row r="346" spans="1:18" hidden="1" x14ac:dyDescent="0.25">
      <c r="A346" s="255">
        <v>3225</v>
      </c>
      <c r="B346" s="256"/>
      <c r="C346" s="257"/>
      <c r="D346" s="175" t="s">
        <v>224</v>
      </c>
      <c r="E346" s="20"/>
      <c r="F346" s="20">
        <v>10000</v>
      </c>
      <c r="G346" s="20">
        <f>F346/7.5345</f>
        <v>1327.2280841462605</v>
      </c>
      <c r="H346" s="20">
        <v>107</v>
      </c>
      <c r="I346" s="20"/>
      <c r="J346" s="20"/>
      <c r="K346" s="20"/>
    </row>
    <row r="347" spans="1:18" hidden="1" x14ac:dyDescent="0.25">
      <c r="A347" s="258">
        <v>323</v>
      </c>
      <c r="B347" s="259"/>
      <c r="C347" s="260"/>
      <c r="D347" s="174" t="s">
        <v>69</v>
      </c>
      <c r="E347" s="19">
        <f>E348+E349+E350</f>
        <v>194.09</v>
      </c>
      <c r="F347" s="19">
        <f t="shared" ref="F347:K347" si="119">F348+F349+F350</f>
        <v>0</v>
      </c>
      <c r="G347" s="19">
        <f t="shared" si="119"/>
        <v>0</v>
      </c>
      <c r="H347" s="19">
        <f>H348+H349+H350</f>
        <v>100</v>
      </c>
      <c r="I347" s="19">
        <f>I348+I349+I350</f>
        <v>100</v>
      </c>
      <c r="J347" s="19">
        <f t="shared" si="119"/>
        <v>100</v>
      </c>
      <c r="K347" s="19">
        <f t="shared" si="119"/>
        <v>100</v>
      </c>
    </row>
    <row r="348" spans="1:18" s="21" customFormat="1" hidden="1" x14ac:dyDescent="0.25">
      <c r="A348" s="255">
        <v>3236</v>
      </c>
      <c r="B348" s="256"/>
      <c r="C348" s="257"/>
      <c r="D348" s="175" t="s">
        <v>85</v>
      </c>
      <c r="E348" s="20"/>
      <c r="F348" s="20"/>
      <c r="G348" s="20"/>
      <c r="H348" s="20"/>
      <c r="I348" s="20"/>
      <c r="J348" s="20"/>
      <c r="K348" s="20"/>
      <c r="O348"/>
      <c r="P348"/>
      <c r="R348"/>
    </row>
    <row r="349" spans="1:18" s="21" customFormat="1" ht="25.5" hidden="1" x14ac:dyDescent="0.25">
      <c r="A349" s="255">
        <v>3237</v>
      </c>
      <c r="B349" s="256"/>
      <c r="C349" s="257"/>
      <c r="D349" s="175" t="s">
        <v>334</v>
      </c>
      <c r="E349" s="20">
        <v>194.09</v>
      </c>
      <c r="F349" s="20"/>
      <c r="G349" s="20"/>
      <c r="H349" s="20">
        <v>100</v>
      </c>
      <c r="I349" s="20">
        <v>100</v>
      </c>
      <c r="J349" s="20">
        <v>100</v>
      </c>
      <c r="K349" s="20">
        <v>100</v>
      </c>
    </row>
    <row r="350" spans="1:18" s="21" customFormat="1" hidden="1" x14ac:dyDescent="0.25">
      <c r="A350" s="255">
        <v>3239</v>
      </c>
      <c r="B350" s="256"/>
      <c r="C350" s="257"/>
      <c r="D350" s="175" t="s">
        <v>90</v>
      </c>
      <c r="E350" s="20"/>
      <c r="F350" s="20"/>
      <c r="G350" s="20"/>
      <c r="H350" s="20"/>
      <c r="I350" s="20"/>
      <c r="J350" s="20"/>
      <c r="K350" s="20"/>
    </row>
    <row r="351" spans="1:18" ht="25.5" hidden="1" x14ac:dyDescent="0.25">
      <c r="A351" s="258">
        <v>329</v>
      </c>
      <c r="B351" s="259"/>
      <c r="C351" s="260"/>
      <c r="D351" s="174" t="s">
        <v>59</v>
      </c>
      <c r="E351" s="19">
        <f>E352+E353+E354</f>
        <v>1660</v>
      </c>
      <c r="F351" s="19">
        <f>F352+F354+F353</f>
        <v>100000</v>
      </c>
      <c r="G351" s="19">
        <f>G352+G354+G353</f>
        <v>13272.280841462605</v>
      </c>
      <c r="H351" s="19">
        <f>SUM(H352:H354)</f>
        <v>10400</v>
      </c>
      <c r="I351" s="19">
        <f>SUM(I352:I354)</f>
        <v>11600</v>
      </c>
      <c r="J351" s="19">
        <f>SUM(J352:J354)</f>
        <v>11600</v>
      </c>
      <c r="K351" s="19">
        <f>SUM(K352:K354)</f>
        <v>11600</v>
      </c>
      <c r="O351" s="21"/>
      <c r="P351" s="21"/>
      <c r="R351" s="21"/>
    </row>
    <row r="352" spans="1:18" hidden="1" x14ac:dyDescent="0.25">
      <c r="A352" s="255">
        <v>3295</v>
      </c>
      <c r="B352" s="256"/>
      <c r="C352" s="257"/>
      <c r="D352" s="175" t="s">
        <v>58</v>
      </c>
      <c r="E352" s="20">
        <v>0</v>
      </c>
      <c r="F352" s="20">
        <v>30000</v>
      </c>
      <c r="G352" s="20">
        <f>F352/7.5345</f>
        <v>3981.6842524387812</v>
      </c>
      <c r="H352" s="20">
        <v>3500</v>
      </c>
      <c r="I352" s="20">
        <v>6000</v>
      </c>
      <c r="J352" s="20">
        <v>6000</v>
      </c>
      <c r="K352" s="20">
        <v>6000</v>
      </c>
    </row>
    <row r="353" spans="1:18" hidden="1" x14ac:dyDescent="0.25">
      <c r="A353" s="255">
        <v>3296</v>
      </c>
      <c r="B353" s="256"/>
      <c r="C353" s="257"/>
      <c r="D353" s="175" t="s">
        <v>60</v>
      </c>
      <c r="E353" s="69">
        <v>0</v>
      </c>
      <c r="F353" s="20">
        <v>60000</v>
      </c>
      <c r="G353" s="20">
        <f>F353/7.5345</f>
        <v>7963.3685048775624</v>
      </c>
      <c r="H353" s="20"/>
      <c r="I353" s="20"/>
      <c r="J353" s="20"/>
      <c r="K353" s="20"/>
    </row>
    <row r="354" spans="1:18" ht="25.5" hidden="1" x14ac:dyDescent="0.25">
      <c r="A354" s="255">
        <v>3299</v>
      </c>
      <c r="B354" s="256"/>
      <c r="C354" s="257"/>
      <c r="D354" s="175" t="s">
        <v>59</v>
      </c>
      <c r="E354" s="20">
        <v>1660</v>
      </c>
      <c r="F354" s="20">
        <v>10000</v>
      </c>
      <c r="G354" s="20">
        <f>F354/7.5345</f>
        <v>1327.2280841462605</v>
      </c>
      <c r="H354" s="20">
        <v>6900</v>
      </c>
      <c r="I354" s="20">
        <v>5600</v>
      </c>
      <c r="J354" s="20">
        <v>5600</v>
      </c>
      <c r="K354" s="20">
        <v>5600</v>
      </c>
    </row>
    <row r="355" spans="1:18" x14ac:dyDescent="0.25">
      <c r="A355" s="258">
        <v>34</v>
      </c>
      <c r="B355" s="259"/>
      <c r="C355" s="260"/>
      <c r="D355" s="174" t="s">
        <v>61</v>
      </c>
      <c r="E355" s="65">
        <f>E356</f>
        <v>0</v>
      </c>
      <c r="F355" s="19">
        <f>F356</f>
        <v>52000</v>
      </c>
      <c r="G355" s="19">
        <f>G356</f>
        <v>6901.5860375605544</v>
      </c>
      <c r="H355" s="20"/>
      <c r="I355" s="20"/>
      <c r="J355" s="20"/>
      <c r="K355" s="20"/>
    </row>
    <row r="356" spans="1:18" s="21" customFormat="1" hidden="1" x14ac:dyDescent="0.25">
      <c r="A356" s="258">
        <v>343</v>
      </c>
      <c r="B356" s="259"/>
      <c r="C356" s="260"/>
      <c r="D356" s="174" t="s">
        <v>62</v>
      </c>
      <c r="E356" s="20">
        <v>0</v>
      </c>
      <c r="F356" s="19">
        <f>F357+F358</f>
        <v>52000</v>
      </c>
      <c r="G356" s="19">
        <f>G357+G358</f>
        <v>6901.5860375605544</v>
      </c>
      <c r="H356" s="19"/>
      <c r="I356" s="19"/>
      <c r="J356" s="19">
        <f>SUM(J357:J358)</f>
        <v>0</v>
      </c>
      <c r="K356" s="19">
        <f>SUM(K357:K358)</f>
        <v>0</v>
      </c>
      <c r="O356"/>
      <c r="P356"/>
      <c r="R356"/>
    </row>
    <row r="357" spans="1:18" s="21" customFormat="1" ht="25.5" hidden="1" x14ac:dyDescent="0.25">
      <c r="A357" s="255">
        <v>3431</v>
      </c>
      <c r="B357" s="256"/>
      <c r="C357" s="257"/>
      <c r="D357" s="175" t="s">
        <v>92</v>
      </c>
      <c r="E357" s="20"/>
      <c r="F357" s="20"/>
      <c r="G357" s="20"/>
      <c r="H357" s="20"/>
      <c r="I357" s="20"/>
      <c r="J357" s="20"/>
      <c r="K357" s="20"/>
    </row>
    <row r="358" spans="1:18" s="21" customFormat="1" hidden="1" x14ac:dyDescent="0.25">
      <c r="A358" s="255">
        <v>3433</v>
      </c>
      <c r="B358" s="256"/>
      <c r="C358" s="257"/>
      <c r="D358" s="175" t="s">
        <v>63</v>
      </c>
      <c r="E358" s="20">
        <v>413.79</v>
      </c>
      <c r="F358" s="20">
        <v>52000</v>
      </c>
      <c r="G358" s="20">
        <f>F358/7.5345</f>
        <v>6901.5860375605544</v>
      </c>
      <c r="H358" s="20"/>
      <c r="I358" s="20"/>
      <c r="J358" s="20"/>
      <c r="K358" s="20"/>
    </row>
    <row r="359" spans="1:18" s="21" customFormat="1" x14ac:dyDescent="0.25">
      <c r="A359" s="267" t="s">
        <v>335</v>
      </c>
      <c r="B359" s="268"/>
      <c r="C359" s="269"/>
      <c r="D359" s="22" t="s">
        <v>336</v>
      </c>
      <c r="E359" s="173">
        <f>E360</f>
        <v>2279.1999999999998</v>
      </c>
      <c r="F359" s="173">
        <f t="shared" ref="F359:K360" si="120">F360</f>
        <v>18500</v>
      </c>
      <c r="G359" s="173">
        <f t="shared" si="120"/>
        <v>2455.3719556705814</v>
      </c>
      <c r="H359" s="173">
        <f t="shared" si="120"/>
        <v>2600</v>
      </c>
      <c r="I359" s="173">
        <f t="shared" si="120"/>
        <v>3000</v>
      </c>
      <c r="J359" s="173">
        <f t="shared" si="120"/>
        <v>3000</v>
      </c>
      <c r="K359" s="173">
        <f t="shared" si="120"/>
        <v>3000</v>
      </c>
    </row>
    <row r="360" spans="1:18" s="21" customFormat="1" x14ac:dyDescent="0.25">
      <c r="A360" s="261">
        <v>3</v>
      </c>
      <c r="B360" s="262"/>
      <c r="C360" s="263"/>
      <c r="D360" s="174" t="s">
        <v>14</v>
      </c>
      <c r="E360" s="19">
        <f>E361</f>
        <v>2279.1999999999998</v>
      </c>
      <c r="F360" s="19">
        <f t="shared" si="120"/>
        <v>18500</v>
      </c>
      <c r="G360" s="19">
        <f t="shared" si="120"/>
        <v>2455.3719556705814</v>
      </c>
      <c r="H360" s="19">
        <f t="shared" si="120"/>
        <v>2600</v>
      </c>
      <c r="I360" s="19">
        <f t="shared" si="120"/>
        <v>3000</v>
      </c>
      <c r="J360" s="19">
        <f t="shared" si="120"/>
        <v>3000</v>
      </c>
      <c r="K360" s="19">
        <f t="shared" si="120"/>
        <v>3000</v>
      </c>
    </row>
    <row r="361" spans="1:18" s="21" customFormat="1" x14ac:dyDescent="0.25">
      <c r="A361" s="258">
        <v>32</v>
      </c>
      <c r="B361" s="259"/>
      <c r="C361" s="260"/>
      <c r="D361" s="174" t="s">
        <v>22</v>
      </c>
      <c r="E361" s="19">
        <f>E365+E368+E362</f>
        <v>2279.1999999999998</v>
      </c>
      <c r="F361" s="19">
        <f>F362+F365+F368</f>
        <v>18500</v>
      </c>
      <c r="G361" s="19">
        <f>G362+G365+G368</f>
        <v>2455.3719556705814</v>
      </c>
      <c r="H361" s="19">
        <f t="shared" ref="H361:K361" si="121">H365+H368+H362</f>
        <v>2600</v>
      </c>
      <c r="I361" s="19">
        <f t="shared" si="121"/>
        <v>3000</v>
      </c>
      <c r="J361" s="19">
        <f t="shared" si="121"/>
        <v>3000</v>
      </c>
      <c r="K361" s="19">
        <f t="shared" si="121"/>
        <v>3000</v>
      </c>
    </row>
    <row r="362" spans="1:18" hidden="1" x14ac:dyDescent="0.25">
      <c r="A362" s="258">
        <v>321</v>
      </c>
      <c r="B362" s="259"/>
      <c r="C362" s="260"/>
      <c r="D362" s="174" t="s">
        <v>55</v>
      </c>
      <c r="E362" s="19">
        <f>E363+E364</f>
        <v>2279.1999999999998</v>
      </c>
      <c r="F362" s="19">
        <f t="shared" ref="F362:K362" si="122">F363</f>
        <v>15000</v>
      </c>
      <c r="G362" s="19">
        <f t="shared" si="122"/>
        <v>1990.8421262193906</v>
      </c>
      <c r="H362" s="19">
        <f t="shared" si="122"/>
        <v>2600</v>
      </c>
      <c r="I362" s="19">
        <f t="shared" si="122"/>
        <v>3000</v>
      </c>
      <c r="J362" s="19">
        <f t="shared" si="122"/>
        <v>3000</v>
      </c>
      <c r="K362" s="19">
        <f t="shared" si="122"/>
        <v>3000</v>
      </c>
      <c r="O362" s="21"/>
      <c r="P362" s="21"/>
      <c r="R362" s="21"/>
    </row>
    <row r="363" spans="1:18" hidden="1" x14ac:dyDescent="0.25">
      <c r="A363" s="255">
        <v>3211</v>
      </c>
      <c r="B363" s="256"/>
      <c r="C363" s="257"/>
      <c r="D363" s="175" t="s">
        <v>64</v>
      </c>
      <c r="E363" s="20">
        <v>2179.1999999999998</v>
      </c>
      <c r="F363" s="20">
        <v>15000</v>
      </c>
      <c r="G363" s="20">
        <f>F363/7.5345</f>
        <v>1990.8421262193906</v>
      </c>
      <c r="H363" s="20">
        <v>2600</v>
      </c>
      <c r="I363" s="20">
        <v>3000</v>
      </c>
      <c r="J363" s="20">
        <v>3000</v>
      </c>
      <c r="K363" s="20">
        <v>3000</v>
      </c>
    </row>
    <row r="364" spans="1:18" hidden="1" x14ac:dyDescent="0.25">
      <c r="A364" s="194">
        <v>3213</v>
      </c>
      <c r="B364" s="195"/>
      <c r="C364" s="196"/>
      <c r="D364" s="175" t="s">
        <v>65</v>
      </c>
      <c r="E364" s="20">
        <v>100</v>
      </c>
      <c r="F364" s="20"/>
      <c r="G364" s="20"/>
      <c r="H364" s="20"/>
      <c r="I364" s="20"/>
      <c r="J364" s="20"/>
      <c r="K364" s="20"/>
    </row>
    <row r="365" spans="1:18" s="21" customFormat="1" hidden="1" x14ac:dyDescent="0.25">
      <c r="A365" s="258">
        <v>322</v>
      </c>
      <c r="B365" s="259"/>
      <c r="C365" s="260"/>
      <c r="D365" s="174" t="s">
        <v>57</v>
      </c>
      <c r="E365" s="19">
        <f>E366+E367</f>
        <v>0</v>
      </c>
      <c r="F365" s="19">
        <f t="shared" ref="F365:K365" si="123">F366+F367</f>
        <v>1000</v>
      </c>
      <c r="G365" s="19">
        <f t="shared" si="123"/>
        <v>132.72280841462606</v>
      </c>
      <c r="H365" s="19"/>
      <c r="I365" s="19"/>
      <c r="J365" s="19">
        <f t="shared" si="123"/>
        <v>0</v>
      </c>
      <c r="K365" s="19">
        <f t="shared" si="123"/>
        <v>0</v>
      </c>
      <c r="O365"/>
      <c r="P365"/>
      <c r="R365"/>
    </row>
    <row r="366" spans="1:18" ht="25.5" hidden="1" x14ac:dyDescent="0.25">
      <c r="A366" s="255">
        <v>3221</v>
      </c>
      <c r="B366" s="256"/>
      <c r="C366" s="257"/>
      <c r="D366" s="175" t="s">
        <v>241</v>
      </c>
      <c r="E366" s="20"/>
      <c r="F366" s="20">
        <v>700</v>
      </c>
      <c r="G366" s="20">
        <f>F366/7.5345</f>
        <v>92.905965890238235</v>
      </c>
      <c r="H366" s="20"/>
      <c r="I366" s="20"/>
      <c r="J366" s="20"/>
      <c r="K366" s="20"/>
      <c r="O366" s="21"/>
      <c r="P366" s="21"/>
      <c r="R366" s="21"/>
    </row>
    <row r="367" spans="1:18" ht="25.5" hidden="1" customHeight="1" x14ac:dyDescent="0.25">
      <c r="A367" s="255">
        <v>3225</v>
      </c>
      <c r="B367" s="256"/>
      <c r="C367" s="257"/>
      <c r="D367" s="175" t="s">
        <v>242</v>
      </c>
      <c r="E367" s="20">
        <v>0</v>
      </c>
      <c r="F367" s="20">
        <v>300</v>
      </c>
      <c r="G367" s="20">
        <f>F367/7.5345</f>
        <v>39.816842524387816</v>
      </c>
      <c r="H367" s="20"/>
      <c r="I367" s="20"/>
      <c r="J367" s="20"/>
      <c r="K367" s="20"/>
    </row>
    <row r="368" spans="1:18" ht="25.5" hidden="1" x14ac:dyDescent="0.25">
      <c r="A368" s="258">
        <v>329</v>
      </c>
      <c r="B368" s="259"/>
      <c r="C368" s="260"/>
      <c r="D368" s="174" t="s">
        <v>59</v>
      </c>
      <c r="E368" s="19">
        <f>E369</f>
        <v>0</v>
      </c>
      <c r="F368" s="19">
        <f t="shared" ref="F368:K368" si="124">F369</f>
        <v>2500</v>
      </c>
      <c r="G368" s="19">
        <f t="shared" si="124"/>
        <v>331.80702103656512</v>
      </c>
      <c r="H368" s="19">
        <f t="shared" si="124"/>
        <v>0</v>
      </c>
      <c r="I368" s="19">
        <f t="shared" si="124"/>
        <v>0</v>
      </c>
      <c r="J368" s="19">
        <f t="shared" si="124"/>
        <v>0</v>
      </c>
      <c r="K368" s="19">
        <f t="shared" si="124"/>
        <v>0</v>
      </c>
    </row>
    <row r="369" spans="1:18" ht="25.5" hidden="1" x14ac:dyDescent="0.25">
      <c r="A369" s="255">
        <v>3299</v>
      </c>
      <c r="B369" s="256"/>
      <c r="C369" s="257"/>
      <c r="D369" s="175" t="s">
        <v>59</v>
      </c>
      <c r="E369" s="20"/>
      <c r="F369" s="20">
        <v>2500</v>
      </c>
      <c r="G369" s="20">
        <f>F369/7.5345</f>
        <v>331.80702103656512</v>
      </c>
      <c r="H369" s="20">
        <v>0</v>
      </c>
      <c r="I369" s="20">
        <v>0</v>
      </c>
      <c r="J369" s="20">
        <v>0</v>
      </c>
      <c r="K369" s="20">
        <v>0</v>
      </c>
    </row>
    <row r="370" spans="1:18" ht="25.5" x14ac:dyDescent="0.25">
      <c r="A370" s="267" t="s">
        <v>337</v>
      </c>
      <c r="B370" s="268"/>
      <c r="C370" s="269"/>
      <c r="D370" s="22" t="s">
        <v>114</v>
      </c>
      <c r="E370" s="173">
        <f t="shared" ref="E370:K371" si="125">E371</f>
        <v>774.69</v>
      </c>
      <c r="F370" s="173">
        <f t="shared" si="125"/>
        <v>1000</v>
      </c>
      <c r="G370" s="173">
        <f t="shared" si="125"/>
        <v>132.72280841462606</v>
      </c>
      <c r="H370" s="173">
        <f t="shared" si="125"/>
        <v>0</v>
      </c>
      <c r="I370" s="173">
        <f t="shared" si="125"/>
        <v>0</v>
      </c>
      <c r="J370" s="173">
        <f t="shared" si="125"/>
        <v>0</v>
      </c>
      <c r="K370" s="173">
        <f t="shared" si="125"/>
        <v>0</v>
      </c>
    </row>
    <row r="371" spans="1:18" x14ac:dyDescent="0.25">
      <c r="A371" s="261">
        <v>3</v>
      </c>
      <c r="B371" s="262"/>
      <c r="C371" s="263"/>
      <c r="D371" s="174" t="s">
        <v>14</v>
      </c>
      <c r="E371" s="19">
        <f t="shared" si="125"/>
        <v>774.69</v>
      </c>
      <c r="F371" s="19">
        <f t="shared" si="125"/>
        <v>1000</v>
      </c>
      <c r="G371" s="19">
        <f t="shared" si="125"/>
        <v>132.72280841462606</v>
      </c>
      <c r="H371" s="19">
        <f t="shared" si="125"/>
        <v>0</v>
      </c>
      <c r="I371" s="19">
        <f t="shared" si="125"/>
        <v>0</v>
      </c>
      <c r="J371" s="19">
        <f t="shared" si="125"/>
        <v>0</v>
      </c>
      <c r="K371" s="19">
        <f t="shared" si="125"/>
        <v>0</v>
      </c>
    </row>
    <row r="372" spans="1:18" x14ac:dyDescent="0.25">
      <c r="A372" s="258">
        <v>32</v>
      </c>
      <c r="B372" s="259"/>
      <c r="C372" s="260"/>
      <c r="D372" s="174" t="s">
        <v>22</v>
      </c>
      <c r="E372" s="19">
        <f>E373+E376+E378</f>
        <v>774.69</v>
      </c>
      <c r="F372" s="19">
        <f>F376</f>
        <v>1000</v>
      </c>
      <c r="G372" s="19">
        <f>G376</f>
        <v>132.72280841462606</v>
      </c>
      <c r="H372" s="19">
        <f>H373+H376+H378</f>
        <v>0</v>
      </c>
      <c r="I372" s="19">
        <f>I373+I376+I378</f>
        <v>0</v>
      </c>
      <c r="J372" s="19">
        <f t="shared" ref="J372:K372" si="126">J373+J376+J378</f>
        <v>0</v>
      </c>
      <c r="K372" s="19">
        <f t="shared" si="126"/>
        <v>0</v>
      </c>
    </row>
    <row r="373" spans="1:18" hidden="1" x14ac:dyDescent="0.25">
      <c r="A373" s="258">
        <v>321</v>
      </c>
      <c r="B373" s="259"/>
      <c r="C373" s="260"/>
      <c r="D373" s="174" t="s">
        <v>55</v>
      </c>
      <c r="E373" s="19"/>
      <c r="F373" s="19">
        <f>F374</f>
        <v>0</v>
      </c>
      <c r="G373" s="19">
        <f>G374</f>
        <v>0</v>
      </c>
      <c r="H373" s="19">
        <f>SUM(H374:H375)</f>
        <v>0</v>
      </c>
      <c r="I373" s="19">
        <f t="shared" ref="I373:J373" si="127">SUM(I374:I375)</f>
        <v>0</v>
      </c>
      <c r="J373" s="19">
        <f t="shared" si="127"/>
        <v>0</v>
      </c>
      <c r="K373" s="19">
        <f>SUM(K374:K375)</f>
        <v>0</v>
      </c>
    </row>
    <row r="374" spans="1:18" hidden="1" x14ac:dyDescent="0.25">
      <c r="A374" s="255">
        <v>3211</v>
      </c>
      <c r="B374" s="256"/>
      <c r="C374" s="257"/>
      <c r="D374" s="175" t="s">
        <v>64</v>
      </c>
      <c r="E374" s="20"/>
      <c r="F374" s="20"/>
      <c r="G374" s="20">
        <f>F374/7.5345</f>
        <v>0</v>
      </c>
      <c r="H374" s="20">
        <v>0</v>
      </c>
      <c r="I374" s="20">
        <v>0</v>
      </c>
      <c r="J374" s="20">
        <v>0</v>
      </c>
      <c r="K374" s="20">
        <v>0</v>
      </c>
    </row>
    <row r="375" spans="1:18" ht="25.5" hidden="1" x14ac:dyDescent="0.25">
      <c r="A375" s="194">
        <v>3214</v>
      </c>
      <c r="B375" s="190"/>
      <c r="C375" s="191"/>
      <c r="D375" s="175" t="s">
        <v>66</v>
      </c>
      <c r="E375" s="20"/>
      <c r="F375" s="20"/>
      <c r="G375" s="20"/>
      <c r="H375" s="20">
        <v>0</v>
      </c>
      <c r="I375" s="20">
        <v>0</v>
      </c>
      <c r="J375" s="20">
        <v>0</v>
      </c>
      <c r="K375" s="20">
        <v>0</v>
      </c>
    </row>
    <row r="376" spans="1:18" hidden="1" x14ac:dyDescent="0.25">
      <c r="A376" s="258">
        <v>322</v>
      </c>
      <c r="B376" s="259"/>
      <c r="C376" s="260"/>
      <c r="D376" s="174" t="s">
        <v>57</v>
      </c>
      <c r="E376" s="19">
        <f>E377</f>
        <v>610.69000000000005</v>
      </c>
      <c r="F376" s="19">
        <f t="shared" ref="F376:G376" si="128">F377+F379</f>
        <v>1000</v>
      </c>
      <c r="G376" s="19">
        <f t="shared" si="128"/>
        <v>132.72280841462606</v>
      </c>
      <c r="H376" s="19">
        <f>H377</f>
        <v>0</v>
      </c>
      <c r="I376" s="19">
        <f>I377</f>
        <v>0</v>
      </c>
      <c r="J376" s="19">
        <f>J377</f>
        <v>0</v>
      </c>
      <c r="K376" s="19">
        <f>K377</f>
        <v>0</v>
      </c>
    </row>
    <row r="377" spans="1:18" ht="29.25" hidden="1" customHeight="1" x14ac:dyDescent="0.25">
      <c r="A377" s="255">
        <v>3221</v>
      </c>
      <c r="B377" s="256"/>
      <c r="C377" s="257"/>
      <c r="D377" s="175" t="s">
        <v>241</v>
      </c>
      <c r="E377" s="20">
        <v>610.69000000000005</v>
      </c>
      <c r="F377" s="20">
        <v>1000</v>
      </c>
      <c r="G377" s="20">
        <f>F377/7.5345</f>
        <v>132.72280841462606</v>
      </c>
      <c r="H377" s="20">
        <v>0</v>
      </c>
      <c r="I377" s="20">
        <v>0</v>
      </c>
      <c r="J377" s="20">
        <v>0</v>
      </c>
      <c r="K377" s="20">
        <v>0</v>
      </c>
    </row>
    <row r="378" spans="1:18" ht="25.5" hidden="1" x14ac:dyDescent="0.25">
      <c r="A378" s="185">
        <v>329</v>
      </c>
      <c r="B378" s="190"/>
      <c r="C378" s="191"/>
      <c r="D378" s="174" t="s">
        <v>59</v>
      </c>
      <c r="E378" s="19">
        <f>E379</f>
        <v>164</v>
      </c>
      <c r="F378" s="19"/>
      <c r="G378" s="19"/>
      <c r="H378" s="19">
        <f>H379</f>
        <v>0</v>
      </c>
      <c r="I378" s="19">
        <f>I379</f>
        <v>0</v>
      </c>
      <c r="J378" s="19">
        <f>J379</f>
        <v>0</v>
      </c>
      <c r="K378" s="19">
        <f>K379</f>
        <v>0</v>
      </c>
    </row>
    <row r="379" spans="1:18" ht="25.5" hidden="1" x14ac:dyDescent="0.25">
      <c r="A379" s="194">
        <v>3299</v>
      </c>
      <c r="B379" s="195"/>
      <c r="C379" s="196"/>
      <c r="D379" s="175" t="s">
        <v>59</v>
      </c>
      <c r="E379" s="20">
        <v>164</v>
      </c>
      <c r="F379" s="20"/>
      <c r="G379" s="20"/>
      <c r="H379" s="20">
        <v>0</v>
      </c>
      <c r="I379" s="20">
        <v>0</v>
      </c>
      <c r="J379" s="20">
        <v>0</v>
      </c>
      <c r="K379" s="20">
        <v>0</v>
      </c>
    </row>
    <row r="380" spans="1:18" ht="24" x14ac:dyDescent="0.25">
      <c r="A380" s="264" t="s">
        <v>338</v>
      </c>
      <c r="B380" s="265"/>
      <c r="C380" s="266"/>
      <c r="D380" s="218" t="s">
        <v>339</v>
      </c>
      <c r="E380" s="172">
        <f t="shared" ref="E380:K380" si="129">E382+E388</f>
        <v>1474.65</v>
      </c>
      <c r="F380" s="172">
        <f t="shared" si="129"/>
        <v>400</v>
      </c>
      <c r="G380" s="172">
        <f t="shared" si="129"/>
        <v>53.089123365850419</v>
      </c>
      <c r="H380" s="172">
        <f t="shared" si="129"/>
        <v>1454</v>
      </c>
      <c r="I380" s="172">
        <f t="shared" si="129"/>
        <v>2000</v>
      </c>
      <c r="J380" s="172">
        <f t="shared" si="129"/>
        <v>2000</v>
      </c>
      <c r="K380" s="172">
        <f t="shared" si="129"/>
        <v>2000</v>
      </c>
    </row>
    <row r="381" spans="1:18" s="21" customFormat="1" x14ac:dyDescent="0.25">
      <c r="A381" s="267" t="s">
        <v>340</v>
      </c>
      <c r="B381" s="268"/>
      <c r="C381" s="269"/>
      <c r="D381" s="22" t="s">
        <v>333</v>
      </c>
      <c r="E381" s="173">
        <f>E382</f>
        <v>1474.65</v>
      </c>
      <c r="F381" s="173">
        <f t="shared" ref="F381:K383" si="130">F382</f>
        <v>0</v>
      </c>
      <c r="G381" s="173">
        <f t="shared" si="130"/>
        <v>0</v>
      </c>
      <c r="H381" s="173">
        <f t="shared" si="130"/>
        <v>1454</v>
      </c>
      <c r="I381" s="173">
        <f t="shared" si="130"/>
        <v>2000</v>
      </c>
      <c r="J381" s="173">
        <f t="shared" si="130"/>
        <v>2000</v>
      </c>
      <c r="K381" s="173">
        <f t="shared" si="130"/>
        <v>2000</v>
      </c>
      <c r="O381"/>
      <c r="P381"/>
      <c r="R381"/>
    </row>
    <row r="382" spans="1:18" s="21" customFormat="1" x14ac:dyDescent="0.25">
      <c r="A382" s="275">
        <v>38</v>
      </c>
      <c r="B382" s="276"/>
      <c r="C382" s="277"/>
      <c r="D382" s="188" t="s">
        <v>107</v>
      </c>
      <c r="E382" s="65">
        <f>E383</f>
        <v>1474.65</v>
      </c>
      <c r="F382" s="65"/>
      <c r="G382" s="65"/>
      <c r="H382" s="65">
        <f t="shared" si="130"/>
        <v>1454</v>
      </c>
      <c r="I382" s="65">
        <f t="shared" si="130"/>
        <v>2000</v>
      </c>
      <c r="J382" s="65">
        <f t="shared" si="130"/>
        <v>2000</v>
      </c>
      <c r="K382" s="65">
        <f t="shared" si="130"/>
        <v>2000</v>
      </c>
    </row>
    <row r="383" spans="1:18" s="21" customFormat="1" hidden="1" x14ac:dyDescent="0.25">
      <c r="A383" s="275">
        <v>381</v>
      </c>
      <c r="B383" s="276"/>
      <c r="C383" s="277"/>
      <c r="D383" s="188" t="s">
        <v>46</v>
      </c>
      <c r="E383" s="65">
        <f>E384</f>
        <v>1474.65</v>
      </c>
      <c r="F383" s="65"/>
      <c r="G383" s="65"/>
      <c r="H383" s="65">
        <f t="shared" si="130"/>
        <v>1454</v>
      </c>
      <c r="I383" s="65">
        <f t="shared" si="130"/>
        <v>2000</v>
      </c>
      <c r="J383" s="65">
        <f t="shared" si="130"/>
        <v>2000</v>
      </c>
      <c r="K383" s="65">
        <f t="shared" si="130"/>
        <v>2000</v>
      </c>
    </row>
    <row r="384" spans="1:18" s="21" customFormat="1" hidden="1" x14ac:dyDescent="0.25">
      <c r="A384" s="194">
        <v>3812</v>
      </c>
      <c r="B384" s="190"/>
      <c r="C384" s="191"/>
      <c r="D384" s="175" t="s">
        <v>341</v>
      </c>
      <c r="E384" s="20">
        <v>1474.65</v>
      </c>
      <c r="F384" s="20"/>
      <c r="G384" s="20"/>
      <c r="H384" s="20">
        <v>1454</v>
      </c>
      <c r="I384" s="20">
        <v>2000</v>
      </c>
      <c r="J384" s="20">
        <v>2000</v>
      </c>
      <c r="K384" s="20">
        <v>2000</v>
      </c>
    </row>
    <row r="385" spans="1:18" s="21" customFormat="1" ht="25.5" x14ac:dyDescent="0.25">
      <c r="A385" s="264" t="s">
        <v>246</v>
      </c>
      <c r="B385" s="265"/>
      <c r="C385" s="266"/>
      <c r="D385" s="171" t="s">
        <v>342</v>
      </c>
      <c r="E385" s="172">
        <f>E386+E396</f>
        <v>2286075.0699999998</v>
      </c>
      <c r="F385" s="172">
        <f t="shared" ref="F385:K385" si="131">F386+F396</f>
        <v>11982400</v>
      </c>
      <c r="G385" s="172">
        <f t="shared" si="131"/>
        <v>1590337.7795474152</v>
      </c>
      <c r="H385" s="172">
        <f t="shared" si="131"/>
        <v>2573500</v>
      </c>
      <c r="I385" s="172">
        <f t="shared" si="131"/>
        <v>2961800</v>
      </c>
      <c r="J385" s="172">
        <f t="shared" si="131"/>
        <v>2961800</v>
      </c>
      <c r="K385" s="172">
        <f t="shared" si="131"/>
        <v>2961800</v>
      </c>
    </row>
    <row r="386" spans="1:18" x14ac:dyDescent="0.25">
      <c r="A386" s="267" t="s">
        <v>321</v>
      </c>
      <c r="B386" s="268"/>
      <c r="C386" s="269"/>
      <c r="D386" s="22" t="s">
        <v>322</v>
      </c>
      <c r="E386" s="173">
        <f>E387</f>
        <v>0</v>
      </c>
      <c r="F386" s="173">
        <f t="shared" ref="F386:K387" si="132">F387</f>
        <v>400</v>
      </c>
      <c r="G386" s="173">
        <f t="shared" si="132"/>
        <v>53.089123365850419</v>
      </c>
      <c r="H386" s="173"/>
      <c r="I386" s="173"/>
      <c r="J386" s="173">
        <f t="shared" si="132"/>
        <v>0</v>
      </c>
      <c r="K386" s="173">
        <f t="shared" si="132"/>
        <v>0</v>
      </c>
      <c r="O386" s="21"/>
      <c r="P386" s="21"/>
      <c r="R386" s="21"/>
    </row>
    <row r="387" spans="1:18" s="21" customFormat="1" x14ac:dyDescent="0.25">
      <c r="A387" s="261">
        <v>3</v>
      </c>
      <c r="B387" s="262"/>
      <c r="C387" s="263"/>
      <c r="D387" s="174" t="s">
        <v>14</v>
      </c>
      <c r="E387" s="19">
        <f>E388</f>
        <v>0</v>
      </c>
      <c r="F387" s="19">
        <f t="shared" si="132"/>
        <v>400</v>
      </c>
      <c r="G387" s="19">
        <f t="shared" si="132"/>
        <v>53.089123365850419</v>
      </c>
      <c r="H387" s="19"/>
      <c r="I387" s="19"/>
      <c r="J387" s="19">
        <f t="shared" si="132"/>
        <v>0</v>
      </c>
      <c r="K387" s="19">
        <f t="shared" si="132"/>
        <v>0</v>
      </c>
      <c r="O387"/>
      <c r="P387"/>
      <c r="R387"/>
    </row>
    <row r="388" spans="1:18" x14ac:dyDescent="0.25">
      <c r="A388" s="258">
        <v>31</v>
      </c>
      <c r="B388" s="259"/>
      <c r="C388" s="260"/>
      <c r="D388" s="174" t="s">
        <v>15</v>
      </c>
      <c r="E388" s="19">
        <f>E389+E391+E393</f>
        <v>0</v>
      </c>
      <c r="F388" s="19">
        <f t="shared" ref="F388:K388" si="133">F389+F391+F393</f>
        <v>400</v>
      </c>
      <c r="G388" s="19">
        <f t="shared" si="133"/>
        <v>53.089123365850419</v>
      </c>
      <c r="H388" s="19"/>
      <c r="I388" s="19"/>
      <c r="J388" s="19">
        <f t="shared" si="133"/>
        <v>0</v>
      </c>
      <c r="K388" s="19">
        <f t="shared" si="133"/>
        <v>0</v>
      </c>
      <c r="O388" s="21"/>
      <c r="P388" s="21"/>
      <c r="R388" s="21"/>
    </row>
    <row r="389" spans="1:18" s="21" customFormat="1" hidden="1" x14ac:dyDescent="0.25">
      <c r="A389" s="258">
        <v>311</v>
      </c>
      <c r="B389" s="259"/>
      <c r="C389" s="260"/>
      <c r="D389" s="174" t="s">
        <v>279</v>
      </c>
      <c r="E389" s="19">
        <f>E390</f>
        <v>0</v>
      </c>
      <c r="F389" s="19">
        <f t="shared" ref="F389:K389" si="134">F390</f>
        <v>100</v>
      </c>
      <c r="G389" s="19">
        <f t="shared" si="134"/>
        <v>13.272280841462605</v>
      </c>
      <c r="H389" s="19"/>
      <c r="I389" s="19"/>
      <c r="J389" s="19">
        <f t="shared" si="134"/>
        <v>0</v>
      </c>
      <c r="K389" s="19">
        <f t="shared" si="134"/>
        <v>0</v>
      </c>
      <c r="O389"/>
      <c r="P389"/>
      <c r="R389"/>
    </row>
    <row r="390" spans="1:18" hidden="1" x14ac:dyDescent="0.25">
      <c r="A390" s="255">
        <v>3111</v>
      </c>
      <c r="B390" s="256"/>
      <c r="C390" s="257"/>
      <c r="D390" s="175" t="s">
        <v>51</v>
      </c>
      <c r="E390" s="20"/>
      <c r="F390" s="20">
        <v>100</v>
      </c>
      <c r="G390" s="20">
        <f>F390/7.5345</f>
        <v>13.272280841462605</v>
      </c>
      <c r="H390" s="20"/>
      <c r="I390" s="20"/>
      <c r="J390" s="20"/>
      <c r="K390" s="20"/>
      <c r="O390" s="21"/>
      <c r="P390" s="21"/>
      <c r="R390" s="21"/>
    </row>
    <row r="391" spans="1:18" hidden="1" x14ac:dyDescent="0.25">
      <c r="A391" s="258">
        <v>312</v>
      </c>
      <c r="B391" s="259"/>
      <c r="C391" s="260"/>
      <c r="D391" s="174" t="s">
        <v>52</v>
      </c>
      <c r="E391" s="19">
        <f>E392</f>
        <v>0</v>
      </c>
      <c r="F391" s="19">
        <f t="shared" ref="F391:K391" si="135">F392</f>
        <v>0</v>
      </c>
      <c r="G391" s="19">
        <f t="shared" si="135"/>
        <v>0</v>
      </c>
      <c r="H391" s="19"/>
      <c r="I391" s="19"/>
      <c r="J391" s="19">
        <f t="shared" si="135"/>
        <v>0</v>
      </c>
      <c r="K391" s="19">
        <f t="shared" si="135"/>
        <v>0</v>
      </c>
    </row>
    <row r="392" spans="1:18" s="21" customFormat="1" hidden="1" x14ac:dyDescent="0.25">
      <c r="A392" s="255">
        <v>3121</v>
      </c>
      <c r="B392" s="256"/>
      <c r="C392" s="257"/>
      <c r="D392" s="175" t="s">
        <v>52</v>
      </c>
      <c r="E392" s="20"/>
      <c r="F392" s="20"/>
      <c r="G392" s="20"/>
      <c r="H392" s="20"/>
      <c r="I392" s="20"/>
      <c r="J392" s="20"/>
      <c r="K392" s="20"/>
      <c r="O392"/>
      <c r="P392"/>
      <c r="R392"/>
    </row>
    <row r="393" spans="1:18" s="21" customFormat="1" hidden="1" x14ac:dyDescent="0.25">
      <c r="A393" s="258">
        <v>313</v>
      </c>
      <c r="B393" s="259"/>
      <c r="C393" s="260"/>
      <c r="D393" s="174" t="s">
        <v>53</v>
      </c>
      <c r="E393" s="19">
        <f>E394</f>
        <v>0</v>
      </c>
      <c r="F393" s="19">
        <f>F394+F395</f>
        <v>300</v>
      </c>
      <c r="G393" s="19">
        <f>G394+G395</f>
        <v>39.816842524387816</v>
      </c>
      <c r="H393" s="19"/>
      <c r="I393" s="19"/>
      <c r="J393" s="19">
        <f t="shared" ref="J393:K393" si="136">J394</f>
        <v>0</v>
      </c>
      <c r="K393" s="19">
        <f t="shared" si="136"/>
        <v>0</v>
      </c>
    </row>
    <row r="394" spans="1:18" s="21" customFormat="1" ht="25.5" hidden="1" x14ac:dyDescent="0.25">
      <c r="A394" s="255">
        <v>3132</v>
      </c>
      <c r="B394" s="256"/>
      <c r="C394" s="257"/>
      <c r="D394" s="175" t="s">
        <v>54</v>
      </c>
      <c r="E394" s="20"/>
      <c r="F394" s="20">
        <v>200</v>
      </c>
      <c r="G394" s="20">
        <f>F394/7.5345</f>
        <v>26.54456168292521</v>
      </c>
      <c r="H394" s="20"/>
      <c r="I394" s="20"/>
      <c r="J394" s="20"/>
      <c r="K394" s="20"/>
    </row>
    <row r="395" spans="1:18" s="21" customFormat="1" ht="25.5" hidden="1" x14ac:dyDescent="0.25">
      <c r="A395" s="255">
        <v>3133</v>
      </c>
      <c r="B395" s="256"/>
      <c r="C395" s="257"/>
      <c r="D395" s="175" t="s">
        <v>343</v>
      </c>
      <c r="E395" s="20"/>
      <c r="F395" s="20">
        <v>100</v>
      </c>
      <c r="G395" s="20">
        <f>F395/7.5345</f>
        <v>13.272280841462605</v>
      </c>
      <c r="H395" s="20"/>
      <c r="I395" s="20"/>
      <c r="J395" s="20"/>
      <c r="K395" s="20"/>
    </row>
    <row r="396" spans="1:18" x14ac:dyDescent="0.25">
      <c r="A396" s="267" t="s">
        <v>332</v>
      </c>
      <c r="B396" s="268"/>
      <c r="C396" s="269"/>
      <c r="D396" s="22" t="s">
        <v>333</v>
      </c>
      <c r="E396" s="173">
        <f>E397</f>
        <v>2286075.0699999998</v>
      </c>
      <c r="F396" s="173">
        <f t="shared" ref="F396:K396" si="137">F397</f>
        <v>11982000</v>
      </c>
      <c r="G396" s="173">
        <f t="shared" si="137"/>
        <v>1590284.6904240493</v>
      </c>
      <c r="H396" s="173">
        <f t="shared" si="137"/>
        <v>2573500</v>
      </c>
      <c r="I396" s="173">
        <f t="shared" si="137"/>
        <v>2961800</v>
      </c>
      <c r="J396" s="173">
        <f t="shared" si="137"/>
        <v>2961800</v>
      </c>
      <c r="K396" s="173">
        <f t="shared" si="137"/>
        <v>2961800</v>
      </c>
      <c r="O396" s="21"/>
      <c r="P396" s="21"/>
      <c r="R396" s="21"/>
    </row>
    <row r="397" spans="1:18" s="21" customFormat="1" x14ac:dyDescent="0.25">
      <c r="A397" s="261">
        <v>3</v>
      </c>
      <c r="B397" s="262"/>
      <c r="C397" s="263"/>
      <c r="D397" s="174" t="s">
        <v>14</v>
      </c>
      <c r="E397" s="19">
        <f>E398+E407+E415</f>
        <v>2286075.0699999998</v>
      </c>
      <c r="F397" s="19">
        <f t="shared" ref="F397:K397" si="138">F398+F407+F415</f>
        <v>11982000</v>
      </c>
      <c r="G397" s="19">
        <f t="shared" si="138"/>
        <v>1590284.6904240493</v>
      </c>
      <c r="H397" s="19">
        <f t="shared" si="138"/>
        <v>2573500</v>
      </c>
      <c r="I397" s="19">
        <f t="shared" si="138"/>
        <v>2961800</v>
      </c>
      <c r="J397" s="19">
        <f t="shared" si="138"/>
        <v>2961800</v>
      </c>
      <c r="K397" s="19">
        <f t="shared" si="138"/>
        <v>2961800</v>
      </c>
      <c r="O397"/>
      <c r="P397"/>
      <c r="R397"/>
    </row>
    <row r="398" spans="1:18" s="21" customFormat="1" x14ac:dyDescent="0.25">
      <c r="A398" s="258">
        <v>31</v>
      </c>
      <c r="B398" s="259"/>
      <c r="C398" s="260"/>
      <c r="D398" s="174" t="s">
        <v>15</v>
      </c>
      <c r="E398" s="19">
        <f>E399+E403+E405</f>
        <v>2229515.23</v>
      </c>
      <c r="F398" s="19">
        <f t="shared" ref="F398:K398" si="139">F399+F403+F405</f>
        <v>11592000</v>
      </c>
      <c r="G398" s="19">
        <f t="shared" si="139"/>
        <v>1538522.7951423451</v>
      </c>
      <c r="H398" s="19">
        <f t="shared" si="139"/>
        <v>2493000</v>
      </c>
      <c r="I398" s="19">
        <f t="shared" si="139"/>
        <v>2896800</v>
      </c>
      <c r="J398" s="19">
        <f t="shared" si="139"/>
        <v>2896800</v>
      </c>
      <c r="K398" s="19">
        <f t="shared" si="139"/>
        <v>2896800</v>
      </c>
      <c r="O398"/>
      <c r="P398"/>
      <c r="R398"/>
    </row>
    <row r="399" spans="1:18" s="21" customFormat="1" hidden="1" x14ac:dyDescent="0.25">
      <c r="A399" s="258">
        <v>311</v>
      </c>
      <c r="B399" s="259"/>
      <c r="C399" s="260"/>
      <c r="D399" s="174" t="s">
        <v>279</v>
      </c>
      <c r="E399" s="19">
        <f>E400+E401+E402</f>
        <v>1849751.29</v>
      </c>
      <c r="F399" s="19">
        <f t="shared" ref="F399:G399" si="140">F400</f>
        <v>9594000</v>
      </c>
      <c r="G399" s="19">
        <f t="shared" si="140"/>
        <v>1273342.6239299222</v>
      </c>
      <c r="H399" s="19">
        <f>H400+H401+H402</f>
        <v>2054000</v>
      </c>
      <c r="I399" s="19">
        <f t="shared" ref="I399:K399" si="141">I400+I401+I402</f>
        <v>2405000</v>
      </c>
      <c r="J399" s="19">
        <f t="shared" si="141"/>
        <v>2405000</v>
      </c>
      <c r="K399" s="19">
        <f t="shared" si="141"/>
        <v>2405000</v>
      </c>
      <c r="O399"/>
      <c r="P399"/>
      <c r="R399"/>
    </row>
    <row r="400" spans="1:18" hidden="1" x14ac:dyDescent="0.25">
      <c r="A400" s="255">
        <v>3111</v>
      </c>
      <c r="B400" s="256"/>
      <c r="C400" s="257"/>
      <c r="D400" s="175" t="s">
        <v>51</v>
      </c>
      <c r="E400" s="20">
        <v>1732558.79</v>
      </c>
      <c r="F400" s="20">
        <v>9594000</v>
      </c>
      <c r="G400" s="20">
        <f>F400/7.5345</f>
        <v>1273342.6239299222</v>
      </c>
      <c r="H400" s="20">
        <v>1940000</v>
      </c>
      <c r="I400" s="20">
        <v>2295000</v>
      </c>
      <c r="J400" s="20">
        <v>2295000</v>
      </c>
      <c r="K400" s="20">
        <v>2295000</v>
      </c>
      <c r="O400" s="21"/>
      <c r="P400" s="21"/>
      <c r="R400" s="21"/>
    </row>
    <row r="401" spans="1:18" s="21" customFormat="1" hidden="1" x14ac:dyDescent="0.25">
      <c r="A401" s="194">
        <v>3113</v>
      </c>
      <c r="B401" s="195"/>
      <c r="C401" s="196"/>
      <c r="D401" s="175" t="s">
        <v>197</v>
      </c>
      <c r="E401" s="20">
        <v>59212.54</v>
      </c>
      <c r="F401" s="20"/>
      <c r="G401" s="20"/>
      <c r="H401" s="20">
        <v>90000</v>
      </c>
      <c r="I401" s="20">
        <v>110000</v>
      </c>
      <c r="J401" s="20">
        <v>110000</v>
      </c>
      <c r="K401" s="20">
        <v>110000</v>
      </c>
      <c r="O401"/>
      <c r="P401"/>
      <c r="R401"/>
    </row>
    <row r="402" spans="1:18" hidden="1" x14ac:dyDescent="0.25">
      <c r="A402" s="194">
        <v>3114</v>
      </c>
      <c r="B402" s="195"/>
      <c r="C402" s="196"/>
      <c r="D402" s="175" t="s">
        <v>198</v>
      </c>
      <c r="E402" s="20">
        <v>57979.96</v>
      </c>
      <c r="F402" s="20"/>
      <c r="G402" s="20"/>
      <c r="H402" s="20">
        <v>24000</v>
      </c>
      <c r="I402" s="20">
        <v>0</v>
      </c>
      <c r="J402" s="20"/>
      <c r="K402" s="20"/>
      <c r="O402" s="21"/>
      <c r="P402" s="21"/>
      <c r="R402" s="21"/>
    </row>
    <row r="403" spans="1:18" s="21" customFormat="1" hidden="1" x14ac:dyDescent="0.25">
      <c r="A403" s="258">
        <v>312</v>
      </c>
      <c r="B403" s="259"/>
      <c r="C403" s="260"/>
      <c r="D403" s="174" t="s">
        <v>52</v>
      </c>
      <c r="E403" s="19">
        <f>E404</f>
        <v>78331.13</v>
      </c>
      <c r="F403" s="19">
        <f t="shared" ref="F403:K403" si="142">F404</f>
        <v>380000</v>
      </c>
      <c r="G403" s="19">
        <f t="shared" si="142"/>
        <v>50434.667197557901</v>
      </c>
      <c r="H403" s="19">
        <f t="shared" si="142"/>
        <v>95800</v>
      </c>
      <c r="I403" s="19">
        <f t="shared" si="142"/>
        <v>95800</v>
      </c>
      <c r="J403" s="19">
        <f t="shared" si="142"/>
        <v>95800</v>
      </c>
      <c r="K403" s="19">
        <f t="shared" si="142"/>
        <v>95800</v>
      </c>
      <c r="O403"/>
      <c r="P403"/>
      <c r="R403"/>
    </row>
    <row r="404" spans="1:18" s="21" customFormat="1" hidden="1" x14ac:dyDescent="0.25">
      <c r="A404" s="255">
        <v>3121</v>
      </c>
      <c r="B404" s="256"/>
      <c r="C404" s="257"/>
      <c r="D404" s="175" t="s">
        <v>52</v>
      </c>
      <c r="E404" s="20">
        <v>78331.13</v>
      </c>
      <c r="F404" s="20">
        <v>380000</v>
      </c>
      <c r="G404" s="20">
        <f>F404/7.5345</f>
        <v>50434.667197557901</v>
      </c>
      <c r="H404" s="20">
        <v>95800</v>
      </c>
      <c r="I404" s="20">
        <v>95800</v>
      </c>
      <c r="J404" s="20">
        <v>95800</v>
      </c>
      <c r="K404" s="20">
        <v>95800</v>
      </c>
    </row>
    <row r="405" spans="1:18" s="21" customFormat="1" hidden="1" x14ac:dyDescent="0.25">
      <c r="A405" s="258">
        <v>313</v>
      </c>
      <c r="B405" s="259"/>
      <c r="C405" s="260"/>
      <c r="D405" s="174" t="s">
        <v>53</v>
      </c>
      <c r="E405" s="19">
        <f>E406</f>
        <v>301432.81</v>
      </c>
      <c r="F405" s="19">
        <f t="shared" ref="F405:K405" si="143">F406</f>
        <v>1618000</v>
      </c>
      <c r="G405" s="19">
        <f t="shared" si="143"/>
        <v>214745.50401486494</v>
      </c>
      <c r="H405" s="19">
        <f t="shared" si="143"/>
        <v>343200</v>
      </c>
      <c r="I405" s="19">
        <f>I406</f>
        <v>396000</v>
      </c>
      <c r="J405" s="19">
        <f t="shared" si="143"/>
        <v>396000</v>
      </c>
      <c r="K405" s="19">
        <f t="shared" si="143"/>
        <v>396000</v>
      </c>
    </row>
    <row r="406" spans="1:18" ht="25.5" hidden="1" x14ac:dyDescent="0.25">
      <c r="A406" s="255">
        <v>3132</v>
      </c>
      <c r="B406" s="256"/>
      <c r="C406" s="257"/>
      <c r="D406" s="175" t="s">
        <v>54</v>
      </c>
      <c r="E406" s="20">
        <v>301432.81</v>
      </c>
      <c r="F406" s="20">
        <v>1618000</v>
      </c>
      <c r="G406" s="20">
        <f>F406/7.5345</f>
        <v>214745.50401486494</v>
      </c>
      <c r="H406" s="20">
        <v>343200</v>
      </c>
      <c r="I406" s="20">
        <v>396000</v>
      </c>
      <c r="J406" s="20">
        <v>396000</v>
      </c>
      <c r="K406" s="20">
        <v>396000</v>
      </c>
      <c r="O406" s="21"/>
      <c r="P406" s="21"/>
      <c r="R406" s="21"/>
    </row>
    <row r="407" spans="1:18" s="21" customFormat="1" x14ac:dyDescent="0.25">
      <c r="A407" s="258">
        <v>32</v>
      </c>
      <c r="B407" s="259"/>
      <c r="C407" s="260"/>
      <c r="D407" s="174" t="s">
        <v>22</v>
      </c>
      <c r="E407" s="19">
        <f t="shared" ref="E407:K407" si="144">E408+E411</f>
        <v>56559.839999999997</v>
      </c>
      <c r="F407" s="19">
        <f t="shared" si="144"/>
        <v>390000</v>
      </c>
      <c r="G407" s="19">
        <f t="shared" si="144"/>
        <v>51761.895281704157</v>
      </c>
      <c r="H407" s="19">
        <f t="shared" si="144"/>
        <v>80500</v>
      </c>
      <c r="I407" s="19">
        <f t="shared" si="144"/>
        <v>65000</v>
      </c>
      <c r="J407" s="19">
        <f t="shared" si="144"/>
        <v>65000</v>
      </c>
      <c r="K407" s="19">
        <f t="shared" si="144"/>
        <v>65000</v>
      </c>
      <c r="O407"/>
      <c r="P407"/>
      <c r="R407"/>
    </row>
    <row r="408" spans="1:18" hidden="1" x14ac:dyDescent="0.25">
      <c r="A408" s="258">
        <v>321</v>
      </c>
      <c r="B408" s="259"/>
      <c r="C408" s="260"/>
      <c r="D408" s="174" t="s">
        <v>55</v>
      </c>
      <c r="E408" s="19">
        <f>E410+E409</f>
        <v>54846.84</v>
      </c>
      <c r="F408" s="19">
        <f>F410</f>
        <v>390000</v>
      </c>
      <c r="G408" s="19">
        <f>G410</f>
        <v>51761.895281704157</v>
      </c>
      <c r="H408" s="19">
        <f>H410+H409</f>
        <v>80500</v>
      </c>
      <c r="I408" s="19">
        <f t="shared" ref="I408:K408" si="145">I410+I409</f>
        <v>65000</v>
      </c>
      <c r="J408" s="19">
        <f t="shared" si="145"/>
        <v>65000</v>
      </c>
      <c r="K408" s="19">
        <f t="shared" si="145"/>
        <v>65000</v>
      </c>
      <c r="O408" s="21"/>
      <c r="P408" s="21"/>
      <c r="R408" s="21"/>
    </row>
    <row r="409" spans="1:18" hidden="1" x14ac:dyDescent="0.25">
      <c r="A409" s="272">
        <v>3211</v>
      </c>
      <c r="B409" s="273"/>
      <c r="C409" s="274"/>
      <c r="D409" s="192" t="s">
        <v>64</v>
      </c>
      <c r="E409" s="69">
        <v>256</v>
      </c>
      <c r="F409" s="19"/>
      <c r="G409" s="19"/>
      <c r="H409" s="69">
        <v>500</v>
      </c>
      <c r="I409" s="69">
        <v>0</v>
      </c>
      <c r="J409" s="69">
        <v>0</v>
      </c>
      <c r="K409" s="69">
        <v>0</v>
      </c>
    </row>
    <row r="410" spans="1:18" s="21" customFormat="1" ht="25.5" hidden="1" x14ac:dyDescent="0.25">
      <c r="A410" s="255">
        <v>3212</v>
      </c>
      <c r="B410" s="256"/>
      <c r="C410" s="257"/>
      <c r="D410" s="175" t="s">
        <v>281</v>
      </c>
      <c r="E410" s="20">
        <v>54590.84</v>
      </c>
      <c r="F410" s="20">
        <v>390000</v>
      </c>
      <c r="G410" s="20">
        <f>F410/7.5345</f>
        <v>51761.895281704157</v>
      </c>
      <c r="H410" s="20">
        <v>80000</v>
      </c>
      <c r="I410" s="20">
        <v>65000</v>
      </c>
      <c r="J410" s="20">
        <v>65000</v>
      </c>
      <c r="K410" s="20">
        <v>65000</v>
      </c>
      <c r="O410"/>
      <c r="P410"/>
      <c r="R410"/>
    </row>
    <row r="411" spans="1:18" s="21" customFormat="1" ht="25.5" hidden="1" x14ac:dyDescent="0.25">
      <c r="A411" s="258">
        <v>329</v>
      </c>
      <c r="B411" s="259"/>
      <c r="C411" s="260"/>
      <c r="D411" s="174" t="s">
        <v>59</v>
      </c>
      <c r="E411" s="19">
        <f>E412+E413+E414</f>
        <v>1713</v>
      </c>
      <c r="F411" s="19">
        <f t="shared" ref="F411:K411" si="146">F412+F413</f>
        <v>0</v>
      </c>
      <c r="G411" s="19">
        <f t="shared" si="146"/>
        <v>0</v>
      </c>
      <c r="H411" s="19"/>
      <c r="I411" s="19"/>
      <c r="J411" s="19">
        <f t="shared" si="146"/>
        <v>0</v>
      </c>
      <c r="K411" s="19">
        <f t="shared" si="146"/>
        <v>0</v>
      </c>
    </row>
    <row r="412" spans="1:18" hidden="1" x14ac:dyDescent="0.25">
      <c r="A412" s="255">
        <v>3295</v>
      </c>
      <c r="B412" s="256"/>
      <c r="C412" s="257"/>
      <c r="D412" s="175" t="s">
        <v>58</v>
      </c>
      <c r="E412" s="20"/>
      <c r="F412" s="20"/>
      <c r="G412" s="20"/>
      <c r="H412" s="20"/>
      <c r="I412" s="20"/>
      <c r="J412" s="20"/>
      <c r="K412" s="20"/>
      <c r="O412" s="21"/>
      <c r="P412" s="21"/>
      <c r="R412" s="21"/>
    </row>
    <row r="413" spans="1:18" s="21" customFormat="1" hidden="1" x14ac:dyDescent="0.25">
      <c r="A413" s="255">
        <v>3296</v>
      </c>
      <c r="B413" s="256"/>
      <c r="C413" s="257"/>
      <c r="D413" s="175" t="s">
        <v>60</v>
      </c>
      <c r="E413" s="20"/>
      <c r="F413" s="20"/>
      <c r="G413" s="20"/>
      <c r="H413" s="20"/>
      <c r="I413" s="20"/>
      <c r="J413" s="20"/>
      <c r="K413" s="20"/>
      <c r="O413"/>
      <c r="P413"/>
      <c r="R413"/>
    </row>
    <row r="414" spans="1:18" s="21" customFormat="1" ht="25.5" hidden="1" x14ac:dyDescent="0.25">
      <c r="A414" s="194">
        <v>3299</v>
      </c>
      <c r="B414" s="195"/>
      <c r="C414" s="196"/>
      <c r="D414" s="175" t="s">
        <v>59</v>
      </c>
      <c r="E414" s="20">
        <v>1713</v>
      </c>
      <c r="F414" s="20"/>
      <c r="G414" s="20"/>
      <c r="H414" s="20"/>
      <c r="I414" s="20"/>
      <c r="J414" s="20"/>
      <c r="K414" s="20"/>
      <c r="O414"/>
      <c r="P414"/>
      <c r="R414"/>
    </row>
    <row r="415" spans="1:18" s="21" customFormat="1" x14ac:dyDescent="0.25">
      <c r="A415" s="258">
        <v>34</v>
      </c>
      <c r="B415" s="259"/>
      <c r="C415" s="260"/>
      <c r="D415" s="174" t="s">
        <v>61</v>
      </c>
      <c r="E415" s="19">
        <f>E416</f>
        <v>0</v>
      </c>
      <c r="F415" s="19">
        <f t="shared" ref="F415:K416" si="147">F416</f>
        <v>0</v>
      </c>
      <c r="G415" s="19">
        <f t="shared" si="147"/>
        <v>0</v>
      </c>
      <c r="H415" s="19"/>
      <c r="I415" s="19"/>
      <c r="J415" s="19">
        <f t="shared" si="147"/>
        <v>0</v>
      </c>
      <c r="K415" s="19">
        <f t="shared" si="147"/>
        <v>0</v>
      </c>
    </row>
    <row r="416" spans="1:18" s="21" customFormat="1" hidden="1" x14ac:dyDescent="0.25">
      <c r="A416" s="258">
        <v>343</v>
      </c>
      <c r="B416" s="259"/>
      <c r="C416" s="260"/>
      <c r="D416" s="174" t="s">
        <v>62</v>
      </c>
      <c r="E416" s="19">
        <f>E417</f>
        <v>0</v>
      </c>
      <c r="F416" s="19">
        <f t="shared" si="147"/>
        <v>0</v>
      </c>
      <c r="G416" s="19">
        <f t="shared" si="147"/>
        <v>0</v>
      </c>
      <c r="H416" s="19"/>
      <c r="I416" s="19"/>
      <c r="J416" s="19">
        <f t="shared" si="147"/>
        <v>0</v>
      </c>
      <c r="K416" s="19">
        <f t="shared" si="147"/>
        <v>0</v>
      </c>
    </row>
    <row r="417" spans="1:18" s="21" customFormat="1" hidden="1" x14ac:dyDescent="0.25">
      <c r="A417" s="255">
        <v>3433</v>
      </c>
      <c r="B417" s="256"/>
      <c r="C417" s="257"/>
      <c r="D417" s="175" t="s">
        <v>63</v>
      </c>
      <c r="E417" s="20"/>
      <c r="F417" s="20"/>
      <c r="G417" s="20"/>
      <c r="H417" s="20"/>
      <c r="I417" s="20"/>
      <c r="J417" s="20"/>
      <c r="K417" s="20"/>
    </row>
    <row r="418" spans="1:18" s="21" customFormat="1" x14ac:dyDescent="0.25">
      <c r="A418" s="264" t="s">
        <v>306</v>
      </c>
      <c r="B418" s="265"/>
      <c r="C418" s="266"/>
      <c r="D418" s="171" t="s">
        <v>258</v>
      </c>
      <c r="E418" s="172">
        <f>E419+E434</f>
        <v>520</v>
      </c>
      <c r="F418" s="172">
        <f t="shared" ref="E418:K420" si="148">F419</f>
        <v>4000</v>
      </c>
      <c r="G418" s="172">
        <f t="shared" si="148"/>
        <v>530.89123365850423</v>
      </c>
      <c r="H418" s="172">
        <f>H419+H434</f>
        <v>490</v>
      </c>
      <c r="I418" s="172">
        <f>I419+I434</f>
        <v>490</v>
      </c>
      <c r="J418" s="172">
        <f t="shared" ref="J418:K418" si="149">J419+J434</f>
        <v>490</v>
      </c>
      <c r="K418" s="172">
        <f t="shared" si="149"/>
        <v>490</v>
      </c>
    </row>
    <row r="419" spans="1:18" x14ac:dyDescent="0.25">
      <c r="A419" s="267" t="s">
        <v>344</v>
      </c>
      <c r="B419" s="268"/>
      <c r="C419" s="269"/>
      <c r="D419" s="22" t="s">
        <v>333</v>
      </c>
      <c r="E419" s="173">
        <f t="shared" si="148"/>
        <v>520</v>
      </c>
      <c r="F419" s="173">
        <f t="shared" si="148"/>
        <v>4000</v>
      </c>
      <c r="G419" s="173">
        <f t="shared" si="148"/>
        <v>530.89123365850423</v>
      </c>
      <c r="H419" s="173">
        <f t="shared" si="148"/>
        <v>490</v>
      </c>
      <c r="I419" s="173">
        <f t="shared" si="148"/>
        <v>490</v>
      </c>
      <c r="J419" s="173">
        <f t="shared" si="148"/>
        <v>490</v>
      </c>
      <c r="K419" s="173">
        <f t="shared" si="148"/>
        <v>490</v>
      </c>
      <c r="O419" s="21"/>
      <c r="P419" s="21"/>
      <c r="R419" s="21"/>
    </row>
    <row r="420" spans="1:18" x14ac:dyDescent="0.25">
      <c r="A420" s="261">
        <v>3</v>
      </c>
      <c r="B420" s="262"/>
      <c r="C420" s="263"/>
      <c r="D420" s="174" t="s">
        <v>14</v>
      </c>
      <c r="E420" s="19">
        <f t="shared" si="148"/>
        <v>520</v>
      </c>
      <c r="F420" s="19">
        <f t="shared" si="148"/>
        <v>4000</v>
      </c>
      <c r="G420" s="19">
        <f t="shared" si="148"/>
        <v>530.89123365850423</v>
      </c>
      <c r="H420" s="19">
        <f t="shared" si="148"/>
        <v>490</v>
      </c>
      <c r="I420" s="19">
        <f t="shared" si="148"/>
        <v>490</v>
      </c>
      <c r="J420" s="19">
        <f t="shared" si="148"/>
        <v>490</v>
      </c>
      <c r="K420" s="19">
        <f t="shared" si="148"/>
        <v>490</v>
      </c>
    </row>
    <row r="421" spans="1:18" x14ac:dyDescent="0.25">
      <c r="A421" s="258">
        <v>32</v>
      </c>
      <c r="B421" s="259"/>
      <c r="C421" s="260"/>
      <c r="D421" s="174" t="s">
        <v>22</v>
      </c>
      <c r="E421" s="19">
        <f>E422+E430+E432+E426</f>
        <v>520</v>
      </c>
      <c r="F421" s="19">
        <f>F422+F430+F432+F426</f>
        <v>4000</v>
      </c>
      <c r="G421" s="19">
        <f>G422+G430+G432+G426</f>
        <v>530.89123365850423</v>
      </c>
      <c r="H421" s="19">
        <f t="shared" ref="H421:K421" si="150">H422+H430+H432+H426</f>
        <v>490</v>
      </c>
      <c r="I421" s="19">
        <f t="shared" si="150"/>
        <v>490</v>
      </c>
      <c r="J421" s="19">
        <f t="shared" si="150"/>
        <v>490</v>
      </c>
      <c r="K421" s="19">
        <f t="shared" si="150"/>
        <v>490</v>
      </c>
    </row>
    <row r="422" spans="1:18" hidden="1" x14ac:dyDescent="0.25">
      <c r="A422" s="258">
        <v>321</v>
      </c>
      <c r="B422" s="259"/>
      <c r="C422" s="260"/>
      <c r="D422" s="174" t="s">
        <v>55</v>
      </c>
      <c r="E422" s="19">
        <f>E423</f>
        <v>42.56</v>
      </c>
      <c r="F422" s="19">
        <f>F423+F424+F425</f>
        <v>500</v>
      </c>
      <c r="G422" s="19">
        <f>G423+G424+G425</f>
        <v>66.361404207313029</v>
      </c>
      <c r="H422" s="19">
        <f>SUM(H423:H425)</f>
        <v>146</v>
      </c>
      <c r="I422" s="19">
        <f t="shared" ref="I422:K422" si="151">SUM(I423:I425)</f>
        <v>146</v>
      </c>
      <c r="J422" s="19">
        <f t="shared" si="151"/>
        <v>146</v>
      </c>
      <c r="K422" s="19">
        <f t="shared" si="151"/>
        <v>146</v>
      </c>
    </row>
    <row r="423" spans="1:18" hidden="1" x14ac:dyDescent="0.25">
      <c r="A423" s="255">
        <v>3211</v>
      </c>
      <c r="B423" s="256"/>
      <c r="C423" s="257"/>
      <c r="D423" s="175" t="s">
        <v>64</v>
      </c>
      <c r="E423" s="20">
        <v>42.56</v>
      </c>
      <c r="F423" s="20">
        <v>200</v>
      </c>
      <c r="G423" s="20">
        <f>F423/7.5345</f>
        <v>26.54456168292521</v>
      </c>
      <c r="H423" s="20">
        <v>126</v>
      </c>
      <c r="I423" s="20">
        <v>126</v>
      </c>
      <c r="J423" s="20">
        <v>126</v>
      </c>
      <c r="K423" s="20">
        <v>126</v>
      </c>
    </row>
    <row r="424" spans="1:18" hidden="1" x14ac:dyDescent="0.25">
      <c r="A424" s="255">
        <v>3213</v>
      </c>
      <c r="B424" s="256"/>
      <c r="C424" s="257"/>
      <c r="D424" s="175" t="s">
        <v>65</v>
      </c>
      <c r="E424" s="20"/>
      <c r="F424" s="20">
        <v>100</v>
      </c>
      <c r="G424" s="20">
        <f>F424/7.5345</f>
        <v>13.272280841462605</v>
      </c>
      <c r="H424" s="20">
        <v>10</v>
      </c>
      <c r="I424" s="20">
        <v>10</v>
      </c>
      <c r="J424" s="20">
        <v>10</v>
      </c>
      <c r="K424" s="20">
        <v>10</v>
      </c>
    </row>
    <row r="425" spans="1:18" ht="25.5" hidden="1" x14ac:dyDescent="0.25">
      <c r="A425" s="255">
        <v>3214</v>
      </c>
      <c r="B425" s="256"/>
      <c r="C425" s="257"/>
      <c r="D425" s="175" t="s">
        <v>66</v>
      </c>
      <c r="E425" s="20"/>
      <c r="F425" s="20">
        <v>200</v>
      </c>
      <c r="G425" s="20">
        <f>F425/7.5345</f>
        <v>26.54456168292521</v>
      </c>
      <c r="H425" s="20">
        <v>10</v>
      </c>
      <c r="I425" s="20">
        <v>10</v>
      </c>
      <c r="J425" s="20">
        <v>10</v>
      </c>
      <c r="K425" s="20">
        <v>10</v>
      </c>
    </row>
    <row r="426" spans="1:18" s="21" customFormat="1" hidden="1" x14ac:dyDescent="0.25">
      <c r="A426" s="258">
        <v>322</v>
      </c>
      <c r="B426" s="259"/>
      <c r="C426" s="260"/>
      <c r="D426" s="174" t="s">
        <v>57</v>
      </c>
      <c r="E426" s="19">
        <f>E427+E428+E429</f>
        <v>99.78</v>
      </c>
      <c r="F426" s="19">
        <f>SUM(F427:F429)</f>
        <v>1300</v>
      </c>
      <c r="G426" s="19">
        <f>SUM(G427:G429)</f>
        <v>172.53965093901388</v>
      </c>
      <c r="H426" s="19">
        <f>SUM(H427:H429)</f>
        <v>10</v>
      </c>
      <c r="I426" s="19">
        <f t="shared" ref="I426:K426" si="152">SUM(I427:I429)</f>
        <v>10</v>
      </c>
      <c r="J426" s="19">
        <f t="shared" si="152"/>
        <v>10</v>
      </c>
      <c r="K426" s="19">
        <f t="shared" si="152"/>
        <v>10</v>
      </c>
      <c r="O426"/>
      <c r="P426"/>
      <c r="R426"/>
    </row>
    <row r="427" spans="1:18" ht="25.5" hidden="1" x14ac:dyDescent="0.25">
      <c r="A427" s="255">
        <v>3221</v>
      </c>
      <c r="B427" s="256"/>
      <c r="C427" s="257"/>
      <c r="D427" s="175" t="s">
        <v>241</v>
      </c>
      <c r="E427" s="20">
        <v>99.78</v>
      </c>
      <c r="F427" s="20">
        <v>300</v>
      </c>
      <c r="G427" s="20">
        <f>F427/7.5345</f>
        <v>39.816842524387816</v>
      </c>
      <c r="H427" s="20">
        <v>10</v>
      </c>
      <c r="I427" s="20">
        <v>10</v>
      </c>
      <c r="J427" s="20">
        <v>10</v>
      </c>
      <c r="K427" s="20">
        <v>10</v>
      </c>
      <c r="O427" s="21"/>
      <c r="P427" s="21"/>
      <c r="R427" s="21"/>
    </row>
    <row r="428" spans="1:18" s="21" customFormat="1" hidden="1" x14ac:dyDescent="0.25">
      <c r="A428" s="255">
        <v>3222</v>
      </c>
      <c r="B428" s="256"/>
      <c r="C428" s="257"/>
      <c r="D428" s="175" t="s">
        <v>68</v>
      </c>
      <c r="E428" s="20"/>
      <c r="F428" s="20">
        <v>700</v>
      </c>
      <c r="G428" s="20">
        <f>F428/7.5345</f>
        <v>92.905965890238235</v>
      </c>
      <c r="H428" s="20"/>
      <c r="I428" s="20"/>
      <c r="J428" s="20"/>
      <c r="K428" s="20"/>
      <c r="O428"/>
      <c r="P428"/>
      <c r="R428"/>
    </row>
    <row r="429" spans="1:18" hidden="1" x14ac:dyDescent="0.25">
      <c r="A429" s="255">
        <v>3225</v>
      </c>
      <c r="B429" s="256"/>
      <c r="C429" s="257"/>
      <c r="D429" s="175" t="s">
        <v>224</v>
      </c>
      <c r="E429" s="20">
        <v>0</v>
      </c>
      <c r="F429" s="20">
        <v>300</v>
      </c>
      <c r="G429" s="20">
        <f>F429/7.5345</f>
        <v>39.816842524387816</v>
      </c>
      <c r="H429" s="20"/>
      <c r="I429" s="20"/>
      <c r="J429" s="20"/>
      <c r="K429" s="20"/>
      <c r="O429" s="21"/>
      <c r="P429" s="21"/>
      <c r="R429" s="21"/>
    </row>
    <row r="430" spans="1:18" hidden="1" x14ac:dyDescent="0.25">
      <c r="A430" s="258">
        <v>323</v>
      </c>
      <c r="B430" s="259"/>
      <c r="C430" s="260"/>
      <c r="D430" s="174" t="s">
        <v>69</v>
      </c>
      <c r="E430" s="19">
        <f>E431</f>
        <v>66</v>
      </c>
      <c r="F430" s="19">
        <f t="shared" ref="F430:K430" si="153">F431</f>
        <v>1500</v>
      </c>
      <c r="G430" s="19">
        <f t="shared" si="153"/>
        <v>199.08421262193906</v>
      </c>
      <c r="H430" s="19">
        <f t="shared" si="153"/>
        <v>177</v>
      </c>
      <c r="I430" s="19">
        <f t="shared" si="153"/>
        <v>177</v>
      </c>
      <c r="J430" s="19">
        <f t="shared" si="153"/>
        <v>177</v>
      </c>
      <c r="K430" s="19">
        <f t="shared" si="153"/>
        <v>177</v>
      </c>
      <c r="O430" s="21"/>
      <c r="P430" s="21"/>
      <c r="R430" s="21"/>
    </row>
    <row r="431" spans="1:18" hidden="1" x14ac:dyDescent="0.25">
      <c r="A431" s="255">
        <v>3237</v>
      </c>
      <c r="B431" s="256"/>
      <c r="C431" s="257"/>
      <c r="D431" s="175" t="s">
        <v>70</v>
      </c>
      <c r="E431" s="20">
        <v>66</v>
      </c>
      <c r="F431" s="20">
        <v>1500</v>
      </c>
      <c r="G431" s="20">
        <f>F431/7.5345</f>
        <v>199.08421262193906</v>
      </c>
      <c r="H431" s="20">
        <v>177</v>
      </c>
      <c r="I431" s="20">
        <v>177</v>
      </c>
      <c r="J431" s="20">
        <v>177</v>
      </c>
      <c r="K431" s="20">
        <v>177</v>
      </c>
      <c r="O431" s="21"/>
      <c r="P431" s="21"/>
      <c r="R431" s="21"/>
    </row>
    <row r="432" spans="1:18" ht="25.5" hidden="1" x14ac:dyDescent="0.25">
      <c r="A432" s="258">
        <v>329</v>
      </c>
      <c r="B432" s="259"/>
      <c r="C432" s="260"/>
      <c r="D432" s="174" t="s">
        <v>59</v>
      </c>
      <c r="E432" s="19">
        <f>E433</f>
        <v>311.66000000000003</v>
      </c>
      <c r="F432" s="19">
        <f t="shared" ref="F432:K432" si="154">F433</f>
        <v>700</v>
      </c>
      <c r="G432" s="19">
        <f t="shared" si="154"/>
        <v>92.905965890238235</v>
      </c>
      <c r="H432" s="19">
        <f t="shared" si="154"/>
        <v>157</v>
      </c>
      <c r="I432" s="19">
        <f t="shared" si="154"/>
        <v>157</v>
      </c>
      <c r="J432" s="19">
        <f t="shared" si="154"/>
        <v>157</v>
      </c>
      <c r="K432" s="19">
        <f t="shared" si="154"/>
        <v>157</v>
      </c>
      <c r="O432" s="21"/>
      <c r="P432" s="21"/>
      <c r="R432" s="21"/>
    </row>
    <row r="433" spans="1:18" ht="25.5" hidden="1" x14ac:dyDescent="0.25">
      <c r="A433" s="255">
        <v>3299</v>
      </c>
      <c r="B433" s="256"/>
      <c r="C433" s="257"/>
      <c r="D433" s="175" t="s">
        <v>59</v>
      </c>
      <c r="E433" s="20">
        <v>311.66000000000003</v>
      </c>
      <c r="F433" s="20">
        <v>700</v>
      </c>
      <c r="G433" s="20">
        <f>F433/7.5345</f>
        <v>92.905965890238235</v>
      </c>
      <c r="H433" s="20">
        <v>157</v>
      </c>
      <c r="I433" s="20">
        <v>157</v>
      </c>
      <c r="J433" s="20">
        <v>157</v>
      </c>
      <c r="K433" s="20">
        <v>157</v>
      </c>
      <c r="O433" s="21"/>
      <c r="P433" s="21"/>
      <c r="R433" s="21"/>
    </row>
    <row r="434" spans="1:18" ht="25.5" x14ac:dyDescent="0.25">
      <c r="A434" s="267" t="s">
        <v>345</v>
      </c>
      <c r="B434" s="268"/>
      <c r="C434" s="269"/>
      <c r="D434" s="22" t="s">
        <v>331</v>
      </c>
      <c r="E434" s="173">
        <f t="shared" ref="E434:K445" si="155">E435</f>
        <v>0</v>
      </c>
      <c r="F434" s="173">
        <f t="shared" si="155"/>
        <v>0</v>
      </c>
      <c r="G434" s="173">
        <f t="shared" si="155"/>
        <v>0</v>
      </c>
      <c r="H434" s="173">
        <f t="shared" si="155"/>
        <v>0</v>
      </c>
      <c r="I434" s="173"/>
      <c r="J434" s="173">
        <f t="shared" si="155"/>
        <v>0</v>
      </c>
      <c r="K434" s="173">
        <f t="shared" si="155"/>
        <v>0</v>
      </c>
      <c r="O434" s="21"/>
      <c r="P434" s="21"/>
      <c r="R434" s="21"/>
    </row>
    <row r="435" spans="1:18" x14ac:dyDescent="0.25">
      <c r="A435" s="261">
        <v>3</v>
      </c>
      <c r="B435" s="262"/>
      <c r="C435" s="263"/>
      <c r="D435" s="174" t="s">
        <v>14</v>
      </c>
      <c r="E435" s="19">
        <f t="shared" si="155"/>
        <v>0</v>
      </c>
      <c r="F435" s="19">
        <f t="shared" si="155"/>
        <v>0</v>
      </c>
      <c r="G435" s="19">
        <f t="shared" si="155"/>
        <v>0</v>
      </c>
      <c r="H435" s="19">
        <f t="shared" si="155"/>
        <v>0</v>
      </c>
      <c r="I435" s="19"/>
      <c r="J435" s="19">
        <f t="shared" si="155"/>
        <v>0</v>
      </c>
      <c r="K435" s="19">
        <f t="shared" si="155"/>
        <v>0</v>
      </c>
      <c r="O435" s="21"/>
      <c r="P435" s="21"/>
      <c r="R435" s="21"/>
    </row>
    <row r="436" spans="1:18" x14ac:dyDescent="0.25">
      <c r="A436" s="258">
        <v>32</v>
      </c>
      <c r="B436" s="259"/>
      <c r="C436" s="260"/>
      <c r="D436" s="174" t="s">
        <v>22</v>
      </c>
      <c r="E436" s="19">
        <f>E437+E441+E445</f>
        <v>0</v>
      </c>
      <c r="F436" s="19">
        <f>F445</f>
        <v>0</v>
      </c>
      <c r="G436" s="19">
        <f>G445</f>
        <v>0</v>
      </c>
      <c r="H436" s="19">
        <f>H445</f>
        <v>0</v>
      </c>
      <c r="I436" s="19"/>
      <c r="J436" s="19">
        <f>J445</f>
        <v>0</v>
      </c>
      <c r="K436" s="19">
        <f>K445</f>
        <v>0</v>
      </c>
      <c r="O436" s="21"/>
      <c r="P436" s="21"/>
      <c r="R436" s="21"/>
    </row>
    <row r="437" spans="1:18" hidden="1" x14ac:dyDescent="0.25">
      <c r="A437" s="185">
        <v>321</v>
      </c>
      <c r="B437" s="190"/>
      <c r="C437" s="191"/>
      <c r="D437" s="174" t="s">
        <v>55</v>
      </c>
      <c r="E437" s="19">
        <f>SUM(E438:E439)</f>
        <v>0</v>
      </c>
      <c r="F437" s="19"/>
      <c r="G437" s="19"/>
      <c r="H437" s="19"/>
      <c r="I437" s="19"/>
      <c r="J437" s="19"/>
      <c r="K437" s="19"/>
      <c r="O437" s="21"/>
      <c r="P437" s="21"/>
      <c r="R437" s="21"/>
    </row>
    <row r="438" spans="1:18" hidden="1" x14ac:dyDescent="0.25">
      <c r="A438" s="189">
        <v>3211</v>
      </c>
      <c r="B438" s="216"/>
      <c r="C438" s="217"/>
      <c r="D438" s="192" t="s">
        <v>64</v>
      </c>
      <c r="E438" s="69">
        <v>0</v>
      </c>
      <c r="F438" s="69"/>
      <c r="G438" s="69"/>
      <c r="H438" s="69"/>
      <c r="I438" s="69"/>
      <c r="J438" s="69"/>
      <c r="K438" s="69"/>
      <c r="O438" s="21"/>
      <c r="P438" s="21"/>
      <c r="R438" s="21"/>
    </row>
    <row r="439" spans="1:18" hidden="1" x14ac:dyDescent="0.25">
      <c r="A439" s="189">
        <v>3213</v>
      </c>
      <c r="B439" s="216"/>
      <c r="C439" s="217"/>
      <c r="D439" s="192" t="s">
        <v>65</v>
      </c>
      <c r="E439" s="69">
        <v>0</v>
      </c>
      <c r="F439" s="69"/>
      <c r="G439" s="69"/>
      <c r="H439" s="69"/>
      <c r="I439" s="69"/>
      <c r="J439" s="69"/>
      <c r="K439" s="69"/>
      <c r="O439" s="21"/>
      <c r="P439" s="21"/>
      <c r="R439" s="21"/>
    </row>
    <row r="440" spans="1:18" ht="25.5" hidden="1" x14ac:dyDescent="0.25">
      <c r="A440" s="189">
        <v>3214</v>
      </c>
      <c r="B440" s="216"/>
      <c r="C440" s="217"/>
      <c r="D440" s="192" t="s">
        <v>66</v>
      </c>
      <c r="E440" s="69"/>
      <c r="F440" s="69"/>
      <c r="G440" s="69"/>
      <c r="H440" s="69"/>
      <c r="I440" s="69"/>
      <c r="J440" s="69"/>
      <c r="K440" s="69"/>
      <c r="O440" s="21"/>
      <c r="P440" s="21"/>
      <c r="R440" s="21"/>
    </row>
    <row r="441" spans="1:18" hidden="1" x14ac:dyDescent="0.25">
      <c r="A441" s="193">
        <v>322</v>
      </c>
      <c r="B441" s="186"/>
      <c r="C441" s="187"/>
      <c r="D441" s="188" t="s">
        <v>57</v>
      </c>
      <c r="E441" s="65">
        <f>SUM(E442:E444)</f>
        <v>0</v>
      </c>
      <c r="F441" s="65"/>
      <c r="G441" s="65"/>
      <c r="H441" s="65"/>
      <c r="I441" s="65"/>
      <c r="J441" s="65"/>
      <c r="K441" s="65"/>
      <c r="O441" s="21"/>
      <c r="P441" s="21"/>
      <c r="R441" s="21"/>
    </row>
    <row r="442" spans="1:18" ht="25.5" hidden="1" x14ac:dyDescent="0.25">
      <c r="A442" s="189">
        <v>3221</v>
      </c>
      <c r="B442" s="216"/>
      <c r="C442" s="217"/>
      <c r="D442" s="192" t="s">
        <v>241</v>
      </c>
      <c r="E442" s="69">
        <v>0</v>
      </c>
      <c r="F442" s="69"/>
      <c r="G442" s="69"/>
      <c r="H442" s="69"/>
      <c r="I442" s="69"/>
      <c r="J442" s="69"/>
      <c r="K442" s="69"/>
      <c r="O442" s="21"/>
      <c r="P442" s="21"/>
      <c r="R442" s="21"/>
    </row>
    <row r="443" spans="1:18" s="21" customFormat="1" hidden="1" x14ac:dyDescent="0.25">
      <c r="A443" s="189">
        <v>3222</v>
      </c>
      <c r="B443" s="216"/>
      <c r="C443" s="217"/>
      <c r="D443" s="192" t="s">
        <v>68</v>
      </c>
      <c r="E443" s="69">
        <v>0</v>
      </c>
      <c r="F443" s="69"/>
      <c r="G443" s="69"/>
      <c r="H443" s="69"/>
      <c r="I443" s="69"/>
      <c r="J443" s="69"/>
      <c r="K443" s="69"/>
      <c r="O443"/>
      <c r="P443"/>
      <c r="R443"/>
    </row>
    <row r="444" spans="1:18" s="21" customFormat="1" hidden="1" x14ac:dyDescent="0.25">
      <c r="A444" s="189">
        <v>3225</v>
      </c>
      <c r="B444" s="216"/>
      <c r="C444" s="217"/>
      <c r="D444" s="192" t="s">
        <v>224</v>
      </c>
      <c r="E444" s="69">
        <v>0</v>
      </c>
      <c r="F444" s="69"/>
      <c r="G444" s="69"/>
      <c r="H444" s="69"/>
      <c r="I444" s="69"/>
      <c r="J444" s="69"/>
      <c r="K444" s="69"/>
    </row>
    <row r="445" spans="1:18" s="21" customFormat="1" ht="25.5" hidden="1" x14ac:dyDescent="0.25">
      <c r="A445" s="258">
        <v>329</v>
      </c>
      <c r="B445" s="259"/>
      <c r="C445" s="260"/>
      <c r="D445" s="174" t="s">
        <v>59</v>
      </c>
      <c r="E445" s="19">
        <f t="shared" si="155"/>
        <v>0</v>
      </c>
      <c r="F445" s="19">
        <f t="shared" si="155"/>
        <v>0</v>
      </c>
      <c r="G445" s="19">
        <f t="shared" si="155"/>
        <v>0</v>
      </c>
      <c r="H445" s="19">
        <f t="shared" si="155"/>
        <v>0</v>
      </c>
      <c r="I445" s="19"/>
      <c r="J445" s="19">
        <f t="shared" si="155"/>
        <v>0</v>
      </c>
      <c r="K445" s="19">
        <f t="shared" si="155"/>
        <v>0</v>
      </c>
    </row>
    <row r="446" spans="1:18" s="21" customFormat="1" ht="25.5" hidden="1" x14ac:dyDescent="0.25">
      <c r="A446" s="255">
        <v>3299</v>
      </c>
      <c r="B446" s="256"/>
      <c r="C446" s="257"/>
      <c r="D446" s="175" t="s">
        <v>59</v>
      </c>
      <c r="E446" s="20"/>
      <c r="F446" s="20"/>
      <c r="G446" s="20"/>
      <c r="H446" s="20">
        <v>0</v>
      </c>
      <c r="I446" s="20"/>
      <c r="J446" s="20">
        <v>0</v>
      </c>
      <c r="K446" s="20">
        <v>0</v>
      </c>
    </row>
    <row r="447" spans="1:18" s="21" customFormat="1" x14ac:dyDescent="0.25">
      <c r="A447" s="264" t="s">
        <v>257</v>
      </c>
      <c r="B447" s="265"/>
      <c r="C447" s="266"/>
      <c r="D447" s="171" t="s">
        <v>261</v>
      </c>
      <c r="E447" s="172">
        <f t="shared" ref="E447:K449" si="156">E448</f>
        <v>766.29</v>
      </c>
      <c r="F447" s="172">
        <f t="shared" si="156"/>
        <v>10000</v>
      </c>
      <c r="G447" s="172">
        <f t="shared" si="156"/>
        <v>1327.2280841462605</v>
      </c>
      <c r="H447" s="172">
        <f t="shared" si="156"/>
        <v>0</v>
      </c>
      <c r="I447" s="172">
        <f>I448</f>
        <v>1500</v>
      </c>
      <c r="J447" s="172">
        <f t="shared" si="156"/>
        <v>1500</v>
      </c>
      <c r="K447" s="172">
        <f t="shared" si="156"/>
        <v>1500</v>
      </c>
    </row>
    <row r="448" spans="1:18" x14ac:dyDescent="0.25">
      <c r="A448" s="267" t="s">
        <v>340</v>
      </c>
      <c r="B448" s="268"/>
      <c r="C448" s="269"/>
      <c r="D448" s="22" t="s">
        <v>333</v>
      </c>
      <c r="E448" s="173">
        <f t="shared" si="156"/>
        <v>766.29</v>
      </c>
      <c r="F448" s="173">
        <f t="shared" si="156"/>
        <v>10000</v>
      </c>
      <c r="G448" s="173">
        <f t="shared" si="156"/>
        <v>1327.2280841462605</v>
      </c>
      <c r="H448" s="173">
        <f t="shared" si="156"/>
        <v>0</v>
      </c>
      <c r="I448" s="173">
        <f t="shared" si="156"/>
        <v>1500</v>
      </c>
      <c r="J448" s="173">
        <f t="shared" si="156"/>
        <v>1500</v>
      </c>
      <c r="K448" s="173">
        <f t="shared" si="156"/>
        <v>1500</v>
      </c>
      <c r="O448" s="21"/>
      <c r="P448" s="21"/>
      <c r="R448" s="21"/>
    </row>
    <row r="449" spans="1:18" x14ac:dyDescent="0.25">
      <c r="A449" s="261">
        <v>3</v>
      </c>
      <c r="B449" s="262"/>
      <c r="C449" s="263"/>
      <c r="D449" s="174" t="s">
        <v>14</v>
      </c>
      <c r="E449" s="19">
        <f t="shared" si="156"/>
        <v>766.29</v>
      </c>
      <c r="F449" s="19">
        <f t="shared" si="156"/>
        <v>10000</v>
      </c>
      <c r="G449" s="19">
        <f t="shared" si="156"/>
        <v>1327.2280841462605</v>
      </c>
      <c r="H449" s="19">
        <f>H450+H458</f>
        <v>0</v>
      </c>
      <c r="I449" s="19">
        <f>I450+I458</f>
        <v>1500</v>
      </c>
      <c r="J449" s="19">
        <f>J450+J458</f>
        <v>1500</v>
      </c>
      <c r="K449" s="19">
        <f>K450+K458</f>
        <v>1500</v>
      </c>
    </row>
    <row r="450" spans="1:18" s="21" customFormat="1" x14ac:dyDescent="0.25">
      <c r="A450" s="258">
        <v>32</v>
      </c>
      <c r="B450" s="259"/>
      <c r="C450" s="260"/>
      <c r="D450" s="174" t="s">
        <v>22</v>
      </c>
      <c r="E450" s="19">
        <f>E451+E454+E456</f>
        <v>766.29</v>
      </c>
      <c r="F450" s="19">
        <f>F451+F454+F456</f>
        <v>10000</v>
      </c>
      <c r="G450" s="19">
        <f>G451+G454+G456</f>
        <v>1327.2280841462605</v>
      </c>
      <c r="H450" s="19">
        <f t="shared" ref="H450:K450" si="157">H451+H454+H456</f>
        <v>0</v>
      </c>
      <c r="I450" s="19">
        <f t="shared" si="157"/>
        <v>1500</v>
      </c>
      <c r="J450" s="19">
        <f t="shared" si="157"/>
        <v>1500</v>
      </c>
      <c r="K450" s="19">
        <f t="shared" si="157"/>
        <v>1500</v>
      </c>
      <c r="O450"/>
      <c r="P450"/>
      <c r="R450"/>
    </row>
    <row r="451" spans="1:18" hidden="1" x14ac:dyDescent="0.25">
      <c r="A451" s="258">
        <v>321</v>
      </c>
      <c r="B451" s="259"/>
      <c r="C451" s="260"/>
      <c r="D451" s="174" t="s">
        <v>55</v>
      </c>
      <c r="E451" s="19">
        <f>E452</f>
        <v>0</v>
      </c>
      <c r="F451" s="19">
        <f>F452+F453</f>
        <v>1000</v>
      </c>
      <c r="G451" s="19">
        <f>G452+G453</f>
        <v>132.72280841462606</v>
      </c>
      <c r="H451" s="19">
        <f t="shared" ref="H451:K451" si="158">H452+H453</f>
        <v>0</v>
      </c>
      <c r="I451" s="19"/>
      <c r="J451" s="19">
        <f t="shared" si="158"/>
        <v>0</v>
      </c>
      <c r="K451" s="19">
        <f t="shared" si="158"/>
        <v>0</v>
      </c>
      <c r="O451" s="21"/>
      <c r="P451" s="21"/>
      <c r="R451" s="21"/>
    </row>
    <row r="452" spans="1:18" hidden="1" x14ac:dyDescent="0.25">
      <c r="A452" s="255">
        <v>3211</v>
      </c>
      <c r="B452" s="256"/>
      <c r="C452" s="257"/>
      <c r="D452" s="175" t="s">
        <v>64</v>
      </c>
      <c r="E452" s="20"/>
      <c r="F452" s="20">
        <v>700</v>
      </c>
      <c r="G452" s="20">
        <f>F452/7.5345</f>
        <v>92.905965890238235</v>
      </c>
      <c r="H452" s="20">
        <v>0</v>
      </c>
      <c r="I452" s="20"/>
      <c r="J452" s="20"/>
      <c r="K452" s="20"/>
    </row>
    <row r="453" spans="1:18" ht="25.5" hidden="1" x14ac:dyDescent="0.25">
      <c r="A453" s="255">
        <v>3214</v>
      </c>
      <c r="B453" s="256"/>
      <c r="C453" s="257"/>
      <c r="D453" s="175" t="s">
        <v>66</v>
      </c>
      <c r="E453" s="20"/>
      <c r="F453" s="20">
        <v>300</v>
      </c>
      <c r="G453" s="20">
        <f>F453/7.5345</f>
        <v>39.816842524387816</v>
      </c>
      <c r="H453" s="20">
        <v>0</v>
      </c>
      <c r="I453" s="20"/>
      <c r="J453" s="20"/>
      <c r="K453" s="20"/>
    </row>
    <row r="454" spans="1:18" s="21" customFormat="1" hidden="1" x14ac:dyDescent="0.25">
      <c r="A454" s="258">
        <v>323</v>
      </c>
      <c r="B454" s="259"/>
      <c r="C454" s="260"/>
      <c r="D454" s="174" t="s">
        <v>69</v>
      </c>
      <c r="E454" s="19">
        <f>E455</f>
        <v>476</v>
      </c>
      <c r="F454" s="19">
        <f t="shared" ref="F454:K454" si="159">F455</f>
        <v>0</v>
      </c>
      <c r="G454" s="19">
        <f t="shared" si="159"/>
        <v>0</v>
      </c>
      <c r="H454" s="19"/>
      <c r="I454" s="19"/>
      <c r="J454" s="19">
        <f t="shared" si="159"/>
        <v>0</v>
      </c>
      <c r="K454" s="19">
        <f t="shared" si="159"/>
        <v>0</v>
      </c>
      <c r="O454"/>
      <c r="P454"/>
      <c r="R454"/>
    </row>
    <row r="455" spans="1:18" ht="25.5" hidden="1" x14ac:dyDescent="0.25">
      <c r="A455" s="255">
        <v>3231</v>
      </c>
      <c r="B455" s="256"/>
      <c r="C455" s="257"/>
      <c r="D455" s="175" t="s">
        <v>225</v>
      </c>
      <c r="E455" s="20">
        <v>476</v>
      </c>
      <c r="F455" s="20"/>
      <c r="G455" s="20"/>
      <c r="H455" s="20"/>
      <c r="I455" s="20"/>
      <c r="J455" s="20"/>
      <c r="K455" s="20"/>
    </row>
    <row r="456" spans="1:18" ht="25.5" hidden="1" x14ac:dyDescent="0.25">
      <c r="A456" s="258">
        <v>329</v>
      </c>
      <c r="B456" s="259"/>
      <c r="C456" s="260"/>
      <c r="D456" s="174" t="s">
        <v>59</v>
      </c>
      <c r="E456" s="20">
        <f>E457</f>
        <v>290.29000000000002</v>
      </c>
      <c r="F456" s="19">
        <f>F457</f>
        <v>9000</v>
      </c>
      <c r="G456" s="19">
        <f>G457</f>
        <v>1194.5052757316344</v>
      </c>
      <c r="H456" s="19">
        <f t="shared" ref="H456:K456" si="160">H457</f>
        <v>0</v>
      </c>
      <c r="I456" s="19">
        <f t="shared" si="160"/>
        <v>1500</v>
      </c>
      <c r="J456" s="19">
        <f t="shared" si="160"/>
        <v>1500</v>
      </c>
      <c r="K456" s="19">
        <f t="shared" si="160"/>
        <v>1500</v>
      </c>
    </row>
    <row r="457" spans="1:18" ht="25.5" hidden="1" x14ac:dyDescent="0.25">
      <c r="A457" s="255">
        <v>3299</v>
      </c>
      <c r="B457" s="256"/>
      <c r="C457" s="257"/>
      <c r="D457" s="175" t="s">
        <v>59</v>
      </c>
      <c r="E457" s="20">
        <v>290.29000000000002</v>
      </c>
      <c r="F457" s="20">
        <v>9000</v>
      </c>
      <c r="G457" s="20">
        <f>F457/7.5345</f>
        <v>1194.5052757316344</v>
      </c>
      <c r="H457" s="20">
        <v>0</v>
      </c>
      <c r="I457" s="20">
        <v>1500</v>
      </c>
      <c r="J457" s="20">
        <v>1500</v>
      </c>
      <c r="K457" s="20">
        <v>1500</v>
      </c>
    </row>
    <row r="458" spans="1:18" s="21" customFormat="1" ht="25.5" x14ac:dyDescent="0.25">
      <c r="A458" s="193">
        <v>36</v>
      </c>
      <c r="B458" s="186"/>
      <c r="C458" s="187"/>
      <c r="D458" s="188" t="s">
        <v>265</v>
      </c>
      <c r="E458" s="65"/>
      <c r="F458" s="65"/>
      <c r="G458" s="65"/>
      <c r="H458" s="65">
        <f>H459</f>
        <v>0</v>
      </c>
      <c r="I458" s="65">
        <f>I459</f>
        <v>0</v>
      </c>
      <c r="J458" s="65">
        <f t="shared" ref="J458:K459" si="161">J459</f>
        <v>0</v>
      </c>
      <c r="K458" s="65">
        <f t="shared" si="161"/>
        <v>0</v>
      </c>
    </row>
    <row r="459" spans="1:18" s="21" customFormat="1" ht="25.5" hidden="1" x14ac:dyDescent="0.25">
      <c r="A459" s="193">
        <v>369</v>
      </c>
      <c r="B459" s="186"/>
      <c r="C459" s="187"/>
      <c r="D459" s="188" t="s">
        <v>266</v>
      </c>
      <c r="E459" s="65"/>
      <c r="F459" s="65"/>
      <c r="G459" s="65"/>
      <c r="H459" s="65">
        <f>H460</f>
        <v>0</v>
      </c>
      <c r="I459" s="65">
        <f>I460</f>
        <v>0</v>
      </c>
      <c r="J459" s="65">
        <f t="shared" si="161"/>
        <v>0</v>
      </c>
      <c r="K459" s="65">
        <f t="shared" si="161"/>
        <v>0</v>
      </c>
    </row>
    <row r="460" spans="1:18" s="21" customFormat="1" ht="38.25" hidden="1" x14ac:dyDescent="0.25">
      <c r="A460" s="194">
        <v>3691</v>
      </c>
      <c r="B460" s="195"/>
      <c r="C460" s="196"/>
      <c r="D460" s="175" t="s">
        <v>196</v>
      </c>
      <c r="E460" s="20"/>
      <c r="F460" s="20"/>
      <c r="G460" s="20"/>
      <c r="H460" s="20">
        <v>0</v>
      </c>
      <c r="I460" s="20">
        <v>0</v>
      </c>
      <c r="J460" s="20">
        <v>0</v>
      </c>
      <c r="K460" s="20">
        <v>0</v>
      </c>
    </row>
    <row r="461" spans="1:18" s="21" customFormat="1" x14ac:dyDescent="0.25">
      <c r="A461" s="264" t="s">
        <v>260</v>
      </c>
      <c r="B461" s="265"/>
      <c r="C461" s="266"/>
      <c r="D461" s="171" t="s">
        <v>346</v>
      </c>
      <c r="E461" s="172">
        <f t="shared" ref="E461:K461" si="162">E462+E471+E494</f>
        <v>132815.9</v>
      </c>
      <c r="F461" s="172">
        <f t="shared" si="162"/>
        <v>658000</v>
      </c>
      <c r="G461" s="172">
        <f t="shared" si="162"/>
        <v>87331.607936823915</v>
      </c>
      <c r="H461" s="172">
        <f t="shared" si="162"/>
        <v>139278.47</v>
      </c>
      <c r="I461" s="172">
        <f t="shared" si="162"/>
        <v>157000</v>
      </c>
      <c r="J461" s="172">
        <f t="shared" si="162"/>
        <v>157000</v>
      </c>
      <c r="K461" s="172">
        <f t="shared" si="162"/>
        <v>157000</v>
      </c>
    </row>
    <row r="462" spans="1:18" ht="38.25" x14ac:dyDescent="0.25">
      <c r="A462" s="267" t="s">
        <v>328</v>
      </c>
      <c r="B462" s="268"/>
      <c r="C462" s="269"/>
      <c r="D462" s="22" t="s">
        <v>105</v>
      </c>
      <c r="E462" s="173">
        <f t="shared" ref="E462:K464" si="163">E463</f>
        <v>0</v>
      </c>
      <c r="F462" s="173">
        <f t="shared" si="163"/>
        <v>0</v>
      </c>
      <c r="G462" s="173">
        <f t="shared" si="163"/>
        <v>0</v>
      </c>
      <c r="H462" s="173">
        <f t="shared" si="163"/>
        <v>0</v>
      </c>
      <c r="I462" s="173"/>
      <c r="J462" s="173">
        <f t="shared" si="163"/>
        <v>0</v>
      </c>
      <c r="K462" s="173">
        <f t="shared" si="163"/>
        <v>0</v>
      </c>
      <c r="O462" s="21"/>
      <c r="P462" s="21"/>
      <c r="R462" s="21"/>
    </row>
    <row r="463" spans="1:18" x14ac:dyDescent="0.25">
      <c r="A463" s="261">
        <v>3</v>
      </c>
      <c r="B463" s="262"/>
      <c r="C463" s="263"/>
      <c r="D463" s="174" t="s">
        <v>14</v>
      </c>
      <c r="E463" s="19">
        <f t="shared" si="163"/>
        <v>0</v>
      </c>
      <c r="F463" s="19">
        <f t="shared" si="163"/>
        <v>0</v>
      </c>
      <c r="G463" s="19">
        <f t="shared" si="163"/>
        <v>0</v>
      </c>
      <c r="H463" s="19"/>
      <c r="I463" s="19"/>
      <c r="J463" s="19">
        <f t="shared" si="163"/>
        <v>0</v>
      </c>
      <c r="K463" s="19">
        <f t="shared" si="163"/>
        <v>0</v>
      </c>
      <c r="O463" s="21"/>
      <c r="P463" s="21"/>
      <c r="R463" s="21"/>
    </row>
    <row r="464" spans="1:18" s="21" customFormat="1" x14ac:dyDescent="0.25">
      <c r="A464" s="258">
        <v>32</v>
      </c>
      <c r="B464" s="259"/>
      <c r="C464" s="260"/>
      <c r="D464" s="174" t="s">
        <v>22</v>
      </c>
      <c r="E464" s="19">
        <f>E465+E469</f>
        <v>0</v>
      </c>
      <c r="F464" s="19">
        <f t="shared" si="163"/>
        <v>0</v>
      </c>
      <c r="G464" s="19">
        <f t="shared" si="163"/>
        <v>0</v>
      </c>
      <c r="H464" s="19"/>
      <c r="I464" s="19"/>
      <c r="J464" s="19">
        <f t="shared" si="163"/>
        <v>0</v>
      </c>
      <c r="K464" s="19">
        <f t="shared" si="163"/>
        <v>0</v>
      </c>
      <c r="O464"/>
      <c r="P464"/>
      <c r="R464"/>
    </row>
    <row r="465" spans="1:18" s="21" customFormat="1" hidden="1" x14ac:dyDescent="0.25">
      <c r="A465" s="258">
        <v>322</v>
      </c>
      <c r="B465" s="259"/>
      <c r="C465" s="260"/>
      <c r="D465" s="174" t="s">
        <v>57</v>
      </c>
      <c r="E465" s="19">
        <f>E466+E467+E468</f>
        <v>0</v>
      </c>
      <c r="F465" s="19">
        <f>F467</f>
        <v>0</v>
      </c>
      <c r="G465" s="19">
        <f>G467</f>
        <v>0</v>
      </c>
      <c r="H465" s="19"/>
      <c r="I465" s="19"/>
      <c r="J465" s="19">
        <f>J467</f>
        <v>0</v>
      </c>
      <c r="K465" s="19">
        <f>K467</f>
        <v>0</v>
      </c>
      <c r="O465"/>
      <c r="P465"/>
      <c r="R465"/>
    </row>
    <row r="466" spans="1:18" s="21" customFormat="1" ht="25.5" hidden="1" x14ac:dyDescent="0.25">
      <c r="A466" s="189">
        <v>3221</v>
      </c>
      <c r="B466" s="216"/>
      <c r="C466" s="217"/>
      <c r="D466" s="192" t="s">
        <v>241</v>
      </c>
      <c r="E466" s="69">
        <v>0</v>
      </c>
      <c r="F466" s="69"/>
      <c r="G466" s="69"/>
      <c r="H466" s="69"/>
      <c r="I466" s="69"/>
      <c r="J466" s="69"/>
      <c r="K466" s="69"/>
      <c r="O466"/>
      <c r="P466"/>
      <c r="R466"/>
    </row>
    <row r="467" spans="1:18" s="21" customFormat="1" hidden="1" x14ac:dyDescent="0.25">
      <c r="A467" s="255">
        <v>3222</v>
      </c>
      <c r="B467" s="256"/>
      <c r="C467" s="257"/>
      <c r="D467" s="175" t="s">
        <v>68</v>
      </c>
      <c r="E467" s="20">
        <v>0</v>
      </c>
      <c r="F467" s="20"/>
      <c r="G467" s="20"/>
      <c r="H467" s="20"/>
      <c r="I467" s="20"/>
      <c r="J467" s="20"/>
      <c r="K467" s="20"/>
      <c r="O467"/>
      <c r="P467"/>
      <c r="R467"/>
    </row>
    <row r="468" spans="1:18" s="21" customFormat="1" ht="25.5" hidden="1" x14ac:dyDescent="0.25">
      <c r="A468" s="194">
        <v>3227</v>
      </c>
      <c r="B468" s="195"/>
      <c r="C468" s="196"/>
      <c r="D468" s="175" t="s">
        <v>325</v>
      </c>
      <c r="E468" s="20">
        <v>0</v>
      </c>
      <c r="F468" s="20"/>
      <c r="G468" s="20"/>
      <c r="H468" s="20"/>
      <c r="I468" s="20"/>
      <c r="J468" s="20"/>
      <c r="K468" s="20"/>
    </row>
    <row r="469" spans="1:18" s="21" customFormat="1" hidden="1" x14ac:dyDescent="0.25">
      <c r="A469" s="193">
        <v>323</v>
      </c>
      <c r="B469" s="186"/>
      <c r="C469" s="187"/>
      <c r="D469" s="188" t="s">
        <v>69</v>
      </c>
      <c r="E469" s="65">
        <f>E470</f>
        <v>0</v>
      </c>
      <c r="F469" s="65"/>
      <c r="G469" s="65"/>
      <c r="H469" s="65"/>
      <c r="I469" s="65"/>
      <c r="J469" s="65"/>
      <c r="K469" s="65"/>
    </row>
    <row r="470" spans="1:18" s="21" customFormat="1" hidden="1" x14ac:dyDescent="0.25">
      <c r="A470" s="194">
        <v>3636</v>
      </c>
      <c r="B470" s="195"/>
      <c r="C470" s="196"/>
      <c r="D470" s="175" t="s">
        <v>85</v>
      </c>
      <c r="E470" s="20">
        <v>0</v>
      </c>
      <c r="F470" s="20"/>
      <c r="G470" s="20"/>
      <c r="H470" s="20"/>
      <c r="I470" s="20"/>
      <c r="J470" s="20"/>
      <c r="K470" s="20"/>
    </row>
    <row r="471" spans="1:18" s="21" customFormat="1" ht="25.5" x14ac:dyDescent="0.25">
      <c r="A471" s="267" t="s">
        <v>347</v>
      </c>
      <c r="B471" s="268"/>
      <c r="C471" s="269"/>
      <c r="D471" s="22" t="s">
        <v>327</v>
      </c>
      <c r="E471" s="173">
        <f>E472</f>
        <v>0</v>
      </c>
      <c r="F471" s="173">
        <f t="shared" ref="F471:K472" si="164">F472</f>
        <v>658000</v>
      </c>
      <c r="G471" s="173">
        <f t="shared" si="164"/>
        <v>87331.607936823915</v>
      </c>
      <c r="H471" s="173">
        <f t="shared" si="164"/>
        <v>0</v>
      </c>
      <c r="I471" s="173"/>
      <c r="J471" s="173">
        <f t="shared" si="164"/>
        <v>0</v>
      </c>
      <c r="K471" s="173">
        <f t="shared" si="164"/>
        <v>0</v>
      </c>
    </row>
    <row r="472" spans="1:18" s="21" customFormat="1" x14ac:dyDescent="0.25">
      <c r="A472" s="261">
        <v>3</v>
      </c>
      <c r="B472" s="262"/>
      <c r="C472" s="263"/>
      <c r="D472" s="174" t="s">
        <v>14</v>
      </c>
      <c r="E472" s="19">
        <f>E473</f>
        <v>0</v>
      </c>
      <c r="F472" s="19">
        <f t="shared" si="164"/>
        <v>658000</v>
      </c>
      <c r="G472" s="19">
        <f t="shared" si="164"/>
        <v>87331.607936823915</v>
      </c>
      <c r="H472" s="19"/>
      <c r="I472" s="19"/>
      <c r="J472" s="19">
        <f>J473+J491</f>
        <v>0</v>
      </c>
      <c r="K472" s="19">
        <f>K473+K491</f>
        <v>0</v>
      </c>
    </row>
    <row r="473" spans="1:18" s="21" customFormat="1" x14ac:dyDescent="0.25">
      <c r="A473" s="258">
        <v>32</v>
      </c>
      <c r="B473" s="259"/>
      <c r="C473" s="260"/>
      <c r="D473" s="174" t="s">
        <v>22</v>
      </c>
      <c r="E473" s="19">
        <f>E477+E484</f>
        <v>0</v>
      </c>
      <c r="F473" s="19">
        <f>F477+F484+F474+F489</f>
        <v>658000</v>
      </c>
      <c r="G473" s="19">
        <f>G477+G484+G474+G489</f>
        <v>87331.607936823915</v>
      </c>
      <c r="H473" s="19"/>
      <c r="I473" s="19"/>
      <c r="J473" s="19">
        <f>J477+J484+J474+J489</f>
        <v>0</v>
      </c>
      <c r="K473" s="19">
        <f>K477+K484+K474+K489</f>
        <v>0</v>
      </c>
    </row>
    <row r="474" spans="1:18" hidden="1" x14ac:dyDescent="0.25">
      <c r="A474" s="258">
        <v>321</v>
      </c>
      <c r="B474" s="259"/>
      <c r="C474" s="260"/>
      <c r="D474" s="174" t="s">
        <v>55</v>
      </c>
      <c r="E474" s="19"/>
      <c r="F474" s="19">
        <f>F475+F476</f>
        <v>1000</v>
      </c>
      <c r="G474" s="19">
        <f>G475+G476</f>
        <v>132.72280841462606</v>
      </c>
      <c r="H474" s="19"/>
      <c r="I474" s="19"/>
      <c r="J474" s="19">
        <f>J475+J476</f>
        <v>0</v>
      </c>
      <c r="K474" s="19">
        <f>K475+K476</f>
        <v>0</v>
      </c>
      <c r="O474" s="21"/>
      <c r="P474" s="21"/>
      <c r="R474" s="21"/>
    </row>
    <row r="475" spans="1:18" hidden="1" x14ac:dyDescent="0.25">
      <c r="A475" s="255">
        <v>3211</v>
      </c>
      <c r="B475" s="256"/>
      <c r="C475" s="257"/>
      <c r="D475" s="175" t="s">
        <v>64</v>
      </c>
      <c r="E475" s="19"/>
      <c r="F475" s="20">
        <v>500</v>
      </c>
      <c r="G475" s="20">
        <f>F475/7.5345</f>
        <v>66.361404207313029</v>
      </c>
      <c r="H475" s="20"/>
      <c r="I475" s="20"/>
      <c r="J475" s="20"/>
      <c r="K475" s="20"/>
    </row>
    <row r="476" spans="1:18" hidden="1" x14ac:dyDescent="0.25">
      <c r="A476" s="255">
        <v>3213</v>
      </c>
      <c r="B476" s="256"/>
      <c r="C476" s="257"/>
      <c r="D476" s="175" t="s">
        <v>65</v>
      </c>
      <c r="E476" s="19"/>
      <c r="F476" s="20">
        <v>500</v>
      </c>
      <c r="G476" s="20">
        <f>F476/7.5345</f>
        <v>66.361404207313029</v>
      </c>
      <c r="H476" s="20"/>
      <c r="I476" s="20"/>
      <c r="J476" s="20"/>
      <c r="K476" s="20"/>
    </row>
    <row r="477" spans="1:18" hidden="1" x14ac:dyDescent="0.25">
      <c r="A477" s="258">
        <v>322</v>
      </c>
      <c r="B477" s="259"/>
      <c r="C477" s="260"/>
      <c r="D477" s="174" t="s">
        <v>57</v>
      </c>
      <c r="E477" s="19">
        <f>E478+E479+E482+E480+E481+E483</f>
        <v>0</v>
      </c>
      <c r="F477" s="19">
        <f>F478+F479+F482+F480+F481+F483</f>
        <v>629500</v>
      </c>
      <c r="G477" s="19">
        <f>G478+G479+G482+G480+G481+G483</f>
        <v>83549.00789700709</v>
      </c>
      <c r="H477" s="19"/>
      <c r="I477" s="19"/>
      <c r="J477" s="19">
        <f>J478+J479+J482+J480+J481+J483</f>
        <v>0</v>
      </c>
      <c r="K477" s="19">
        <f>K478+K479+K482+K480+K481+K483</f>
        <v>0</v>
      </c>
    </row>
    <row r="478" spans="1:18" ht="25.5" hidden="1" x14ac:dyDescent="0.25">
      <c r="A478" s="255">
        <v>3221</v>
      </c>
      <c r="B478" s="256"/>
      <c r="C478" s="257"/>
      <c r="D478" s="175" t="s">
        <v>241</v>
      </c>
      <c r="E478" s="20">
        <v>0</v>
      </c>
      <c r="F478" s="20">
        <v>15000</v>
      </c>
      <c r="G478" s="20">
        <f t="shared" ref="G478:G483" si="165">F478/7.5345</f>
        <v>1990.8421262193906</v>
      </c>
      <c r="H478" s="20"/>
      <c r="I478" s="20"/>
      <c r="J478" s="20"/>
      <c r="K478" s="20"/>
    </row>
    <row r="479" spans="1:18" hidden="1" x14ac:dyDescent="0.25">
      <c r="A479" s="255">
        <v>3222</v>
      </c>
      <c r="B479" s="256"/>
      <c r="C479" s="257"/>
      <c r="D479" s="175" t="s">
        <v>68</v>
      </c>
      <c r="E479" s="20">
        <v>0</v>
      </c>
      <c r="F479" s="20">
        <v>565000</v>
      </c>
      <c r="G479" s="20">
        <f t="shared" si="165"/>
        <v>74988.386754263716</v>
      </c>
      <c r="H479" s="20"/>
      <c r="I479" s="20"/>
      <c r="J479" s="20"/>
      <c r="K479" s="20"/>
    </row>
    <row r="480" spans="1:18" s="21" customFormat="1" hidden="1" x14ac:dyDescent="0.25">
      <c r="A480" s="255">
        <v>3223</v>
      </c>
      <c r="B480" s="256"/>
      <c r="C480" s="257"/>
      <c r="D480" s="175" t="s">
        <v>80</v>
      </c>
      <c r="E480" s="20">
        <v>0</v>
      </c>
      <c r="F480" s="20">
        <v>30000</v>
      </c>
      <c r="G480" s="20">
        <f t="shared" si="165"/>
        <v>3981.6842524387812</v>
      </c>
      <c r="H480" s="20"/>
      <c r="I480" s="20"/>
      <c r="J480" s="20"/>
      <c r="K480" s="20"/>
      <c r="O480"/>
      <c r="P480"/>
      <c r="R480"/>
    </row>
    <row r="481" spans="1:18" s="21" customFormat="1" ht="25.5" hidden="1" x14ac:dyDescent="0.25">
      <c r="A481" s="255">
        <v>3224</v>
      </c>
      <c r="B481" s="256"/>
      <c r="C481" s="257"/>
      <c r="D481" s="175" t="s">
        <v>248</v>
      </c>
      <c r="E481" s="20">
        <v>0</v>
      </c>
      <c r="F481" s="20">
        <v>1500</v>
      </c>
      <c r="G481" s="20">
        <f t="shared" si="165"/>
        <v>199.08421262193906</v>
      </c>
      <c r="H481" s="20"/>
      <c r="I481" s="20"/>
      <c r="J481" s="20"/>
      <c r="K481" s="20"/>
    </row>
    <row r="482" spans="1:18" s="21" customFormat="1" hidden="1" x14ac:dyDescent="0.25">
      <c r="A482" s="255">
        <v>3225</v>
      </c>
      <c r="B482" s="256"/>
      <c r="C482" s="257"/>
      <c r="D482" s="175" t="s">
        <v>242</v>
      </c>
      <c r="E482" s="20">
        <v>0</v>
      </c>
      <c r="F482" s="20">
        <v>10000</v>
      </c>
      <c r="G482" s="20">
        <f t="shared" si="165"/>
        <v>1327.2280841462605</v>
      </c>
      <c r="H482" s="20"/>
      <c r="I482" s="20"/>
      <c r="J482" s="20"/>
      <c r="K482" s="20"/>
    </row>
    <row r="483" spans="1:18" s="21" customFormat="1" ht="25.5" hidden="1" x14ac:dyDescent="0.25">
      <c r="A483" s="194">
        <v>3227</v>
      </c>
      <c r="B483" s="195"/>
      <c r="C483" s="196"/>
      <c r="D483" s="175" t="s">
        <v>325</v>
      </c>
      <c r="E483" s="20">
        <v>0</v>
      </c>
      <c r="F483" s="20">
        <v>8000</v>
      </c>
      <c r="G483" s="20">
        <f t="shared" si="165"/>
        <v>1061.7824673170085</v>
      </c>
      <c r="H483" s="20"/>
      <c r="I483" s="20"/>
      <c r="J483" s="20"/>
      <c r="K483" s="20"/>
    </row>
    <row r="484" spans="1:18" hidden="1" x14ac:dyDescent="0.25">
      <c r="A484" s="258">
        <v>323</v>
      </c>
      <c r="B484" s="259"/>
      <c r="C484" s="260"/>
      <c r="D484" s="174" t="s">
        <v>69</v>
      </c>
      <c r="E484" s="19">
        <f>E488+E485+E486+E487</f>
        <v>0</v>
      </c>
      <c r="F484" s="19">
        <f>SUM(F485:F488)</f>
        <v>26500</v>
      </c>
      <c r="G484" s="19">
        <f>G488+G485+G486+G487</f>
        <v>3517.1544229875904</v>
      </c>
      <c r="H484" s="19"/>
      <c r="I484" s="19"/>
      <c r="J484" s="19">
        <f>SUM(J485:J488)</f>
        <v>0</v>
      </c>
      <c r="K484" s="19">
        <f>SUM(K485:K488)</f>
        <v>0</v>
      </c>
      <c r="O484" s="21"/>
      <c r="P484" s="21"/>
      <c r="R484" s="21"/>
    </row>
    <row r="485" spans="1:18" ht="25.5" hidden="1" x14ac:dyDescent="0.25">
      <c r="A485" s="255">
        <v>3231</v>
      </c>
      <c r="B485" s="256"/>
      <c r="C485" s="257"/>
      <c r="D485" s="175" t="s">
        <v>225</v>
      </c>
      <c r="E485" s="20">
        <v>0</v>
      </c>
      <c r="F485" s="20">
        <v>500</v>
      </c>
      <c r="G485" s="20">
        <f>F485/7.5345</f>
        <v>66.361404207313029</v>
      </c>
      <c r="H485" s="20"/>
      <c r="I485" s="20"/>
      <c r="J485" s="20"/>
      <c r="K485" s="20"/>
    </row>
    <row r="486" spans="1:18" ht="25.5" hidden="1" x14ac:dyDescent="0.25">
      <c r="A486" s="255">
        <v>3232</v>
      </c>
      <c r="B486" s="256"/>
      <c r="C486" s="257"/>
      <c r="D486" s="175" t="s">
        <v>249</v>
      </c>
      <c r="E486" s="20"/>
      <c r="F486" s="20">
        <v>3000</v>
      </c>
      <c r="G486" s="20">
        <f>F486/7.5345</f>
        <v>398.16842524387812</v>
      </c>
      <c r="H486" s="20"/>
      <c r="I486" s="20"/>
      <c r="J486" s="20"/>
      <c r="K486" s="20"/>
    </row>
    <row r="487" spans="1:18" hidden="1" x14ac:dyDescent="0.25">
      <c r="A487" s="255">
        <v>3234</v>
      </c>
      <c r="B487" s="256"/>
      <c r="C487" s="257"/>
      <c r="D487" s="175" t="s">
        <v>84</v>
      </c>
      <c r="E487" s="20">
        <v>0</v>
      </c>
      <c r="F487" s="20">
        <v>16000</v>
      </c>
      <c r="G487" s="20">
        <f>F487/7.5345</f>
        <v>2123.5649346340169</v>
      </c>
      <c r="H487" s="20"/>
      <c r="I487" s="20"/>
      <c r="J487" s="20"/>
      <c r="K487" s="20"/>
    </row>
    <row r="488" spans="1:18" hidden="1" x14ac:dyDescent="0.25">
      <c r="A488" s="255">
        <v>3236</v>
      </c>
      <c r="B488" s="256"/>
      <c r="C488" s="257"/>
      <c r="D488" s="175" t="s">
        <v>85</v>
      </c>
      <c r="E488" s="20"/>
      <c r="F488" s="20">
        <v>7000</v>
      </c>
      <c r="G488" s="20">
        <f>F488/7.5345</f>
        <v>929.05965890238235</v>
      </c>
      <c r="H488" s="20"/>
      <c r="I488" s="20"/>
      <c r="J488" s="20"/>
      <c r="K488" s="20"/>
    </row>
    <row r="489" spans="1:18" ht="25.5" hidden="1" x14ac:dyDescent="0.25">
      <c r="A489" s="258">
        <v>329</v>
      </c>
      <c r="B489" s="259"/>
      <c r="C489" s="260"/>
      <c r="D489" s="174" t="s">
        <v>59</v>
      </c>
      <c r="E489" s="19"/>
      <c r="F489" s="19">
        <f>F490</f>
        <v>1000</v>
      </c>
      <c r="G489" s="19">
        <f>G490</f>
        <v>132.72280841462606</v>
      </c>
      <c r="H489" s="19"/>
      <c r="I489" s="19"/>
      <c r="J489" s="19">
        <f>J490</f>
        <v>0</v>
      </c>
      <c r="K489" s="19">
        <f>K490</f>
        <v>0</v>
      </c>
    </row>
    <row r="490" spans="1:18" s="21" customFormat="1" ht="25.5" hidden="1" x14ac:dyDescent="0.25">
      <c r="A490" s="255">
        <v>3299</v>
      </c>
      <c r="B490" s="256"/>
      <c r="C490" s="257"/>
      <c r="D490" s="175" t="s">
        <v>59</v>
      </c>
      <c r="E490" s="20"/>
      <c r="F490" s="20">
        <v>1000</v>
      </c>
      <c r="G490" s="20">
        <f>F490/7.5345</f>
        <v>132.72280841462606</v>
      </c>
      <c r="H490" s="20"/>
      <c r="I490" s="20"/>
      <c r="J490" s="20"/>
      <c r="K490" s="20"/>
      <c r="O490"/>
      <c r="P490"/>
      <c r="R490"/>
    </row>
    <row r="491" spans="1:18" s="21" customFormat="1" x14ac:dyDescent="0.25">
      <c r="A491" s="258">
        <v>34</v>
      </c>
      <c r="B491" s="259"/>
      <c r="C491" s="260"/>
      <c r="D491" s="174" t="s">
        <v>61</v>
      </c>
      <c r="E491" s="19">
        <f>E492</f>
        <v>0</v>
      </c>
      <c r="F491" s="19">
        <f t="shared" ref="F491:K492" si="166">F492</f>
        <v>0</v>
      </c>
      <c r="G491" s="19">
        <f t="shared" si="166"/>
        <v>0</v>
      </c>
      <c r="H491" s="19"/>
      <c r="I491" s="19"/>
      <c r="J491" s="19">
        <f t="shared" si="166"/>
        <v>0</v>
      </c>
      <c r="K491" s="19">
        <f t="shared" si="166"/>
        <v>0</v>
      </c>
    </row>
    <row r="492" spans="1:18" s="21" customFormat="1" hidden="1" x14ac:dyDescent="0.25">
      <c r="A492" s="258">
        <v>343</v>
      </c>
      <c r="B492" s="259"/>
      <c r="C492" s="260"/>
      <c r="D492" s="174" t="s">
        <v>62</v>
      </c>
      <c r="E492" s="19">
        <f>E493</f>
        <v>0</v>
      </c>
      <c r="F492" s="19">
        <f t="shared" si="166"/>
        <v>0</v>
      </c>
      <c r="G492" s="19">
        <f t="shared" si="166"/>
        <v>0</v>
      </c>
      <c r="H492" s="19"/>
      <c r="I492" s="19"/>
      <c r="J492" s="19">
        <f t="shared" si="166"/>
        <v>0</v>
      </c>
      <c r="K492" s="19">
        <f t="shared" si="166"/>
        <v>0</v>
      </c>
    </row>
    <row r="493" spans="1:18" s="21" customFormat="1" ht="25.5" hidden="1" x14ac:dyDescent="0.25">
      <c r="A493" s="255">
        <v>3431</v>
      </c>
      <c r="B493" s="256"/>
      <c r="C493" s="257"/>
      <c r="D493" s="175" t="s">
        <v>92</v>
      </c>
      <c r="E493" s="20"/>
      <c r="F493" s="20"/>
      <c r="G493" s="20"/>
      <c r="H493" s="20"/>
      <c r="I493" s="20"/>
      <c r="J493" s="20"/>
      <c r="K493" s="20"/>
    </row>
    <row r="494" spans="1:18" x14ac:dyDescent="0.25">
      <c r="A494" s="267" t="s">
        <v>340</v>
      </c>
      <c r="B494" s="268"/>
      <c r="C494" s="269"/>
      <c r="D494" s="22" t="s">
        <v>333</v>
      </c>
      <c r="E494" s="173">
        <f t="shared" ref="E494:K497" si="167">E495</f>
        <v>132815.9</v>
      </c>
      <c r="F494" s="173">
        <f t="shared" si="167"/>
        <v>0</v>
      </c>
      <c r="G494" s="173">
        <f t="shared" si="167"/>
        <v>0</v>
      </c>
      <c r="H494" s="173">
        <f t="shared" si="167"/>
        <v>139278.47</v>
      </c>
      <c r="I494" s="173">
        <f t="shared" si="167"/>
        <v>157000</v>
      </c>
      <c r="J494" s="173">
        <f t="shared" si="167"/>
        <v>157000</v>
      </c>
      <c r="K494" s="173">
        <f t="shared" si="167"/>
        <v>157000</v>
      </c>
      <c r="O494" s="21"/>
      <c r="P494" s="21"/>
      <c r="R494" s="21"/>
    </row>
    <row r="495" spans="1:18" s="21" customFormat="1" x14ac:dyDescent="0.25">
      <c r="A495" s="261">
        <v>3</v>
      </c>
      <c r="B495" s="262"/>
      <c r="C495" s="263"/>
      <c r="D495" s="174" t="s">
        <v>14</v>
      </c>
      <c r="E495" s="19">
        <f t="shared" si="167"/>
        <v>132815.9</v>
      </c>
      <c r="F495" s="19">
        <f t="shared" si="167"/>
        <v>0</v>
      </c>
      <c r="G495" s="19">
        <f t="shared" si="167"/>
        <v>0</v>
      </c>
      <c r="H495" s="19">
        <f t="shared" si="167"/>
        <v>139278.47</v>
      </c>
      <c r="I495" s="19">
        <f t="shared" si="167"/>
        <v>157000</v>
      </c>
      <c r="J495" s="19">
        <f t="shared" si="167"/>
        <v>157000</v>
      </c>
      <c r="K495" s="19">
        <f t="shared" si="167"/>
        <v>157000</v>
      </c>
      <c r="O495"/>
      <c r="P495"/>
      <c r="R495"/>
    </row>
    <row r="496" spans="1:18" x14ac:dyDescent="0.25">
      <c r="A496" s="258">
        <v>32</v>
      </c>
      <c r="B496" s="259"/>
      <c r="C496" s="260"/>
      <c r="D496" s="174" t="s">
        <v>22</v>
      </c>
      <c r="E496" s="19">
        <f t="shared" si="167"/>
        <v>132815.9</v>
      </c>
      <c r="F496" s="19">
        <f t="shared" si="167"/>
        <v>0</v>
      </c>
      <c r="G496" s="19">
        <f t="shared" si="167"/>
        <v>0</v>
      </c>
      <c r="H496" s="19">
        <f t="shared" si="167"/>
        <v>139278.47</v>
      </c>
      <c r="I496" s="19">
        <f t="shared" si="167"/>
        <v>157000</v>
      </c>
      <c r="J496" s="19">
        <f t="shared" si="167"/>
        <v>157000</v>
      </c>
      <c r="K496" s="19">
        <f t="shared" si="167"/>
        <v>157000</v>
      </c>
    </row>
    <row r="497" spans="1:14" hidden="1" x14ac:dyDescent="0.25">
      <c r="A497" s="258">
        <v>322</v>
      </c>
      <c r="B497" s="259"/>
      <c r="C497" s="260"/>
      <c r="D497" s="174" t="s">
        <v>57</v>
      </c>
      <c r="E497" s="19">
        <f t="shared" si="167"/>
        <v>132815.9</v>
      </c>
      <c r="F497" s="19">
        <f t="shared" si="167"/>
        <v>0</v>
      </c>
      <c r="G497" s="19">
        <f t="shared" si="167"/>
        <v>0</v>
      </c>
      <c r="H497" s="19">
        <f t="shared" si="167"/>
        <v>139278.47</v>
      </c>
      <c r="I497" s="19">
        <f t="shared" si="167"/>
        <v>157000</v>
      </c>
      <c r="J497" s="19">
        <f t="shared" si="167"/>
        <v>157000</v>
      </c>
      <c r="K497" s="19">
        <f t="shared" si="167"/>
        <v>157000</v>
      </c>
    </row>
    <row r="498" spans="1:14" hidden="1" x14ac:dyDescent="0.25">
      <c r="A498" s="255">
        <v>3222</v>
      </c>
      <c r="B498" s="256"/>
      <c r="C498" s="257"/>
      <c r="D498" s="175" t="s">
        <v>68</v>
      </c>
      <c r="E498" s="20">
        <v>132815.9</v>
      </c>
      <c r="F498" s="20"/>
      <c r="G498" s="20"/>
      <c r="H498" s="20">
        <v>139278.47</v>
      </c>
      <c r="I498" s="219">
        <v>157000</v>
      </c>
      <c r="J498" s="219">
        <v>157000</v>
      </c>
      <c r="K498" s="219">
        <v>157000</v>
      </c>
      <c r="L498" s="220" t="s">
        <v>348</v>
      </c>
      <c r="M498" s="220"/>
      <c r="N498" s="220"/>
    </row>
    <row r="499" spans="1:14" ht="30" x14ac:dyDescent="0.25">
      <c r="A499" s="264" t="s">
        <v>349</v>
      </c>
      <c r="B499" s="265"/>
      <c r="C499" s="266"/>
      <c r="D499" s="171" t="s">
        <v>350</v>
      </c>
      <c r="E499" s="172">
        <f>E500+E515+E543</f>
        <v>4699.3900000000003</v>
      </c>
      <c r="F499" s="172">
        <f t="shared" ref="F499:K499" si="168">F500+F515+F543</f>
        <v>0</v>
      </c>
      <c r="G499" s="172">
        <f t="shared" si="168"/>
        <v>0</v>
      </c>
      <c r="H499" s="172">
        <f t="shared" si="168"/>
        <v>2158.69</v>
      </c>
      <c r="I499" s="172">
        <f t="shared" si="168"/>
        <v>6700</v>
      </c>
      <c r="J499" s="172">
        <f t="shared" si="168"/>
        <v>6000</v>
      </c>
      <c r="K499" s="172">
        <f t="shared" si="168"/>
        <v>6000</v>
      </c>
      <c r="L499" s="221" t="s">
        <v>351</v>
      </c>
    </row>
    <row r="500" spans="1:14" x14ac:dyDescent="0.25">
      <c r="A500" s="267" t="s">
        <v>340</v>
      </c>
      <c r="B500" s="268"/>
      <c r="C500" s="269"/>
      <c r="D500" s="22" t="s">
        <v>333</v>
      </c>
      <c r="E500" s="173">
        <f>E501+E511</f>
        <v>0</v>
      </c>
      <c r="F500" s="173">
        <f t="shared" ref="F500:K500" si="169">F501+F511</f>
        <v>0</v>
      </c>
      <c r="G500" s="173">
        <f t="shared" si="169"/>
        <v>0</v>
      </c>
      <c r="H500" s="173">
        <f t="shared" si="169"/>
        <v>0</v>
      </c>
      <c r="I500" s="173">
        <f t="shared" si="169"/>
        <v>0</v>
      </c>
      <c r="J500" s="173">
        <f t="shared" si="169"/>
        <v>0</v>
      </c>
      <c r="K500" s="173">
        <f t="shared" si="169"/>
        <v>0</v>
      </c>
    </row>
    <row r="501" spans="1:14" x14ac:dyDescent="0.25">
      <c r="A501" s="261">
        <v>3</v>
      </c>
      <c r="B501" s="262"/>
      <c r="C501" s="263"/>
      <c r="D501" s="174" t="s">
        <v>14</v>
      </c>
      <c r="E501" s="19">
        <f>E502</f>
        <v>0</v>
      </c>
      <c r="F501" s="19">
        <f t="shared" ref="F501:K501" si="170">F502</f>
        <v>0</v>
      </c>
      <c r="G501" s="19">
        <f t="shared" si="170"/>
        <v>0</v>
      </c>
      <c r="H501" s="19">
        <f t="shared" si="170"/>
        <v>0</v>
      </c>
      <c r="I501" s="19">
        <f t="shared" si="170"/>
        <v>0</v>
      </c>
      <c r="J501" s="19">
        <f t="shared" si="170"/>
        <v>0</v>
      </c>
      <c r="K501" s="19">
        <f t="shared" si="170"/>
        <v>0</v>
      </c>
    </row>
    <row r="502" spans="1:14" x14ac:dyDescent="0.25">
      <c r="A502" s="258">
        <v>32</v>
      </c>
      <c r="B502" s="259"/>
      <c r="C502" s="260"/>
      <c r="D502" s="174" t="s">
        <v>22</v>
      </c>
      <c r="E502" s="19">
        <f>E503+E505+E509</f>
        <v>0</v>
      </c>
      <c r="F502" s="19">
        <f t="shared" ref="F502:K502" si="171">F503+F505+F509</f>
        <v>0</v>
      </c>
      <c r="G502" s="19">
        <f t="shared" si="171"/>
        <v>0</v>
      </c>
      <c r="H502" s="19">
        <f t="shared" si="171"/>
        <v>0</v>
      </c>
      <c r="I502" s="19">
        <f t="shared" si="171"/>
        <v>0</v>
      </c>
      <c r="J502" s="19">
        <f t="shared" si="171"/>
        <v>0</v>
      </c>
      <c r="K502" s="19">
        <f t="shared" si="171"/>
        <v>0</v>
      </c>
    </row>
    <row r="503" spans="1:14" hidden="1" x14ac:dyDescent="0.25">
      <c r="A503" s="258">
        <v>321</v>
      </c>
      <c r="B503" s="259"/>
      <c r="C503" s="260"/>
      <c r="D503" s="174" t="s">
        <v>55</v>
      </c>
      <c r="E503" s="19">
        <f>E504</f>
        <v>0</v>
      </c>
      <c r="F503" s="19">
        <f t="shared" ref="F503:K503" si="172">F504</f>
        <v>0</v>
      </c>
      <c r="G503" s="19">
        <f t="shared" si="172"/>
        <v>0</v>
      </c>
      <c r="H503" s="19"/>
      <c r="I503" s="19"/>
      <c r="J503" s="19">
        <f t="shared" si="172"/>
        <v>0</v>
      </c>
      <c r="K503" s="19">
        <f t="shared" si="172"/>
        <v>0</v>
      </c>
    </row>
    <row r="504" spans="1:14" hidden="1" x14ac:dyDescent="0.25">
      <c r="A504" s="255">
        <v>3211</v>
      </c>
      <c r="B504" s="256"/>
      <c r="C504" s="257"/>
      <c r="D504" s="175" t="s">
        <v>64</v>
      </c>
      <c r="E504" s="20"/>
      <c r="F504" s="20"/>
      <c r="G504" s="20"/>
      <c r="H504" s="20"/>
      <c r="I504" s="20"/>
      <c r="J504" s="20"/>
      <c r="K504" s="20"/>
    </row>
    <row r="505" spans="1:14" hidden="1" x14ac:dyDescent="0.25">
      <c r="A505" s="258">
        <v>323</v>
      </c>
      <c r="B505" s="259"/>
      <c r="C505" s="260"/>
      <c r="D505" s="174" t="s">
        <v>69</v>
      </c>
      <c r="E505" s="19">
        <f>E506+E507+E508</f>
        <v>0</v>
      </c>
      <c r="F505" s="19">
        <f t="shared" ref="F505:K505" si="173">F506+F507+F508</f>
        <v>0</v>
      </c>
      <c r="G505" s="19">
        <f t="shared" si="173"/>
        <v>0</v>
      </c>
      <c r="H505" s="19"/>
      <c r="I505" s="19"/>
      <c r="J505" s="19">
        <f t="shared" si="173"/>
        <v>0</v>
      </c>
      <c r="K505" s="19">
        <f t="shared" si="173"/>
        <v>0</v>
      </c>
    </row>
    <row r="506" spans="1:14" ht="25.5" hidden="1" x14ac:dyDescent="0.25">
      <c r="A506" s="255">
        <v>3231</v>
      </c>
      <c r="B506" s="256"/>
      <c r="C506" s="257"/>
      <c r="D506" s="175" t="s">
        <v>225</v>
      </c>
      <c r="E506" s="20"/>
      <c r="F506" s="20"/>
      <c r="G506" s="20"/>
      <c r="H506" s="20"/>
      <c r="I506" s="20"/>
      <c r="J506" s="20"/>
      <c r="K506" s="20"/>
    </row>
    <row r="507" spans="1:14" hidden="1" x14ac:dyDescent="0.25">
      <c r="A507" s="255">
        <v>3237</v>
      </c>
      <c r="B507" s="256"/>
      <c r="C507" s="257"/>
      <c r="D507" s="175" t="s">
        <v>70</v>
      </c>
      <c r="E507" s="20"/>
      <c r="F507" s="20"/>
      <c r="G507" s="20"/>
      <c r="H507" s="20"/>
      <c r="I507" s="20"/>
      <c r="J507" s="20"/>
      <c r="K507" s="20"/>
    </row>
    <row r="508" spans="1:14" hidden="1" x14ac:dyDescent="0.25">
      <c r="A508" s="255">
        <v>3239</v>
      </c>
      <c r="B508" s="256"/>
      <c r="C508" s="257"/>
      <c r="D508" s="175" t="s">
        <v>90</v>
      </c>
      <c r="E508" s="20"/>
      <c r="F508" s="20"/>
      <c r="G508" s="20"/>
      <c r="H508" s="20"/>
      <c r="I508" s="20"/>
      <c r="J508" s="20"/>
      <c r="K508" s="20"/>
    </row>
    <row r="509" spans="1:14" ht="25.5" hidden="1" x14ac:dyDescent="0.25">
      <c r="A509" s="258">
        <v>329</v>
      </c>
      <c r="B509" s="259"/>
      <c r="C509" s="260"/>
      <c r="D509" s="174" t="s">
        <v>59</v>
      </c>
      <c r="E509" s="19">
        <f>E510</f>
        <v>0</v>
      </c>
      <c r="F509" s="19">
        <f t="shared" ref="F509:K509" si="174">F510</f>
        <v>0</v>
      </c>
      <c r="G509" s="19">
        <f t="shared" si="174"/>
        <v>0</v>
      </c>
      <c r="H509" s="19">
        <f t="shared" si="174"/>
        <v>0</v>
      </c>
      <c r="I509" s="19">
        <f t="shared" si="174"/>
        <v>0</v>
      </c>
      <c r="J509" s="19">
        <f t="shared" si="174"/>
        <v>0</v>
      </c>
      <c r="K509" s="19">
        <f t="shared" si="174"/>
        <v>0</v>
      </c>
    </row>
    <row r="510" spans="1:14" ht="25.5" hidden="1" x14ac:dyDescent="0.25">
      <c r="A510" s="255">
        <v>3299</v>
      </c>
      <c r="B510" s="256"/>
      <c r="C510" s="257"/>
      <c r="D510" s="175" t="s">
        <v>59</v>
      </c>
      <c r="E510" s="20"/>
      <c r="F510" s="20"/>
      <c r="G510" s="20">
        <f>F510/7.5345</f>
        <v>0</v>
      </c>
      <c r="H510" s="20">
        <v>0</v>
      </c>
      <c r="I510" s="20">
        <v>0</v>
      </c>
      <c r="J510" s="20">
        <v>0</v>
      </c>
      <c r="K510" s="20">
        <v>0</v>
      </c>
    </row>
    <row r="511" spans="1:14" ht="25.5" x14ac:dyDescent="0.25">
      <c r="A511" s="261">
        <v>4</v>
      </c>
      <c r="B511" s="262"/>
      <c r="C511" s="263"/>
      <c r="D511" s="174" t="s">
        <v>16</v>
      </c>
      <c r="E511" s="19">
        <f t="shared" ref="E511:K513" si="175">E512</f>
        <v>0</v>
      </c>
      <c r="F511" s="19">
        <f t="shared" si="175"/>
        <v>0</v>
      </c>
      <c r="G511" s="19">
        <f t="shared" si="175"/>
        <v>0</v>
      </c>
      <c r="H511" s="19"/>
      <c r="I511" s="19"/>
      <c r="J511" s="19">
        <f t="shared" si="175"/>
        <v>0</v>
      </c>
      <c r="K511" s="19">
        <f t="shared" si="175"/>
        <v>0</v>
      </c>
    </row>
    <row r="512" spans="1:14" ht="38.25" x14ac:dyDescent="0.25">
      <c r="A512" s="258">
        <v>42</v>
      </c>
      <c r="B512" s="259"/>
      <c r="C512" s="260"/>
      <c r="D512" s="174" t="s">
        <v>27</v>
      </c>
      <c r="E512" s="19">
        <f t="shared" si="175"/>
        <v>0</v>
      </c>
      <c r="F512" s="19">
        <f t="shared" si="175"/>
        <v>0</v>
      </c>
      <c r="G512" s="19">
        <f t="shared" si="175"/>
        <v>0</v>
      </c>
      <c r="H512" s="19"/>
      <c r="I512" s="19"/>
      <c r="J512" s="19">
        <f t="shared" si="175"/>
        <v>0</v>
      </c>
      <c r="K512" s="19">
        <f t="shared" si="175"/>
        <v>0</v>
      </c>
    </row>
    <row r="513" spans="1:11" hidden="1" x14ac:dyDescent="0.25">
      <c r="A513" s="258">
        <v>422</v>
      </c>
      <c r="B513" s="259"/>
      <c r="C513" s="260"/>
      <c r="D513" s="174" t="s">
        <v>71</v>
      </c>
      <c r="E513" s="19">
        <f t="shared" si="175"/>
        <v>0</v>
      </c>
      <c r="F513" s="19">
        <f t="shared" si="175"/>
        <v>0</v>
      </c>
      <c r="G513" s="19">
        <f t="shared" si="175"/>
        <v>0</v>
      </c>
      <c r="H513" s="19"/>
      <c r="I513" s="19"/>
      <c r="J513" s="19">
        <f t="shared" si="175"/>
        <v>0</v>
      </c>
      <c r="K513" s="19">
        <f t="shared" si="175"/>
        <v>0</v>
      </c>
    </row>
    <row r="514" spans="1:11" hidden="1" x14ac:dyDescent="0.25">
      <c r="A514" s="255">
        <v>4226</v>
      </c>
      <c r="B514" s="256"/>
      <c r="C514" s="257"/>
      <c r="D514" s="175" t="s">
        <v>106</v>
      </c>
      <c r="E514" s="20"/>
      <c r="F514" s="20"/>
      <c r="G514" s="20"/>
      <c r="H514" s="20"/>
      <c r="I514" s="20"/>
      <c r="J514" s="20"/>
      <c r="K514" s="20"/>
    </row>
    <row r="515" spans="1:11" x14ac:dyDescent="0.25">
      <c r="A515" s="267" t="s">
        <v>352</v>
      </c>
      <c r="B515" s="268"/>
      <c r="C515" s="269"/>
      <c r="D515" s="22" t="s">
        <v>336</v>
      </c>
      <c r="E515" s="173">
        <f t="shared" ref="E515:K515" si="176">E516+E539</f>
        <v>4022.65</v>
      </c>
      <c r="F515" s="173">
        <f t="shared" si="176"/>
        <v>0</v>
      </c>
      <c r="G515" s="173">
        <f t="shared" si="176"/>
        <v>0</v>
      </c>
      <c r="H515" s="173">
        <f t="shared" si="176"/>
        <v>1000</v>
      </c>
      <c r="I515" s="173">
        <f t="shared" si="176"/>
        <v>6000</v>
      </c>
      <c r="J515" s="173">
        <f t="shared" si="176"/>
        <v>6000</v>
      </c>
      <c r="K515" s="173">
        <f t="shared" si="176"/>
        <v>6000</v>
      </c>
    </row>
    <row r="516" spans="1:11" x14ac:dyDescent="0.25">
      <c r="A516" s="261">
        <v>3</v>
      </c>
      <c r="B516" s="262"/>
      <c r="C516" s="263"/>
      <c r="D516" s="174" t="s">
        <v>14</v>
      </c>
      <c r="E516" s="19">
        <f>E517+E524</f>
        <v>4022.65</v>
      </c>
      <c r="F516" s="19">
        <f t="shared" ref="F516:K516" si="177">F517+F524</f>
        <v>0</v>
      </c>
      <c r="G516" s="19">
        <f t="shared" si="177"/>
        <v>0</v>
      </c>
      <c r="H516" s="19">
        <f t="shared" si="177"/>
        <v>1000</v>
      </c>
      <c r="I516" s="19">
        <f t="shared" si="177"/>
        <v>6000</v>
      </c>
      <c r="J516" s="19">
        <f t="shared" si="177"/>
        <v>6000</v>
      </c>
      <c r="K516" s="19">
        <f t="shared" si="177"/>
        <v>6000</v>
      </c>
    </row>
    <row r="517" spans="1:11" x14ac:dyDescent="0.25">
      <c r="A517" s="258">
        <v>31</v>
      </c>
      <c r="B517" s="259"/>
      <c r="C517" s="260"/>
      <c r="D517" s="174" t="s">
        <v>15</v>
      </c>
      <c r="E517" s="19">
        <f>E518+E520+E522</f>
        <v>327.60000000000002</v>
      </c>
      <c r="F517" s="19">
        <f>F518+F520</f>
        <v>0</v>
      </c>
      <c r="G517" s="19">
        <f>G518+G520</f>
        <v>0</v>
      </c>
      <c r="H517" s="19">
        <f>H518+H520</f>
        <v>0</v>
      </c>
      <c r="I517" s="19">
        <f>I518+I520</f>
        <v>470</v>
      </c>
      <c r="J517" s="19">
        <f t="shared" ref="J517:K517" si="178">J518+J520</f>
        <v>470</v>
      </c>
      <c r="K517" s="19">
        <f t="shared" si="178"/>
        <v>470</v>
      </c>
    </row>
    <row r="518" spans="1:11" hidden="1" x14ac:dyDescent="0.25">
      <c r="A518" s="258">
        <v>311</v>
      </c>
      <c r="B518" s="259"/>
      <c r="C518" s="260"/>
      <c r="D518" s="174" t="s">
        <v>50</v>
      </c>
      <c r="E518" s="19">
        <f>E519</f>
        <v>327.60000000000002</v>
      </c>
      <c r="F518" s="19">
        <f>F519</f>
        <v>0</v>
      </c>
      <c r="G518" s="19">
        <f>G519</f>
        <v>0</v>
      </c>
      <c r="H518" s="19">
        <f>H519</f>
        <v>0</v>
      </c>
      <c r="I518" s="19">
        <f>I519</f>
        <v>400</v>
      </c>
      <c r="J518" s="19">
        <f t="shared" ref="J518:K518" si="179">J519</f>
        <v>400</v>
      </c>
      <c r="K518" s="19">
        <f t="shared" si="179"/>
        <v>400</v>
      </c>
    </row>
    <row r="519" spans="1:11" hidden="1" x14ac:dyDescent="0.25">
      <c r="A519" s="255">
        <v>3111</v>
      </c>
      <c r="B519" s="256"/>
      <c r="C519" s="257"/>
      <c r="D519" s="175" t="s">
        <v>51</v>
      </c>
      <c r="E519" s="20">
        <v>327.60000000000002</v>
      </c>
      <c r="F519" s="20"/>
      <c r="G519" s="20">
        <f>F519/7.5345</f>
        <v>0</v>
      </c>
      <c r="H519" s="20">
        <v>0</v>
      </c>
      <c r="I519" s="20">
        <v>400</v>
      </c>
      <c r="J519" s="20">
        <v>400</v>
      </c>
      <c r="K519" s="20">
        <v>400</v>
      </c>
    </row>
    <row r="520" spans="1:11" hidden="1" x14ac:dyDescent="0.25">
      <c r="A520" s="258">
        <v>313</v>
      </c>
      <c r="B520" s="259"/>
      <c r="C520" s="260"/>
      <c r="D520" s="174" t="s">
        <v>53</v>
      </c>
      <c r="E520" s="19">
        <f>E521</f>
        <v>0</v>
      </c>
      <c r="F520" s="19">
        <f>F521</f>
        <v>0</v>
      </c>
      <c r="G520" s="19">
        <f>G521</f>
        <v>0</v>
      </c>
      <c r="H520" s="19">
        <f>H521</f>
        <v>0</v>
      </c>
      <c r="I520" s="19">
        <f>I521</f>
        <v>70</v>
      </c>
      <c r="J520" s="19">
        <f t="shared" ref="J520:K520" si="180">J521</f>
        <v>70</v>
      </c>
      <c r="K520" s="19">
        <f t="shared" si="180"/>
        <v>70</v>
      </c>
    </row>
    <row r="521" spans="1:11" ht="25.5" hidden="1" x14ac:dyDescent="0.25">
      <c r="A521" s="255">
        <v>3132</v>
      </c>
      <c r="B521" s="256"/>
      <c r="C521" s="257"/>
      <c r="D521" s="175" t="s">
        <v>54</v>
      </c>
      <c r="E521" s="20">
        <v>0</v>
      </c>
      <c r="F521" s="20"/>
      <c r="G521" s="20">
        <f>F521/7.5345</f>
        <v>0</v>
      </c>
      <c r="H521" s="20">
        <v>0</v>
      </c>
      <c r="I521" s="20">
        <v>70</v>
      </c>
      <c r="J521" s="20">
        <v>70</v>
      </c>
      <c r="K521" s="20">
        <v>70</v>
      </c>
    </row>
    <row r="522" spans="1:11" hidden="1" x14ac:dyDescent="0.25">
      <c r="A522" s="258">
        <v>312</v>
      </c>
      <c r="B522" s="259"/>
      <c r="C522" s="260"/>
      <c r="D522" s="174" t="s">
        <v>52</v>
      </c>
      <c r="E522" s="19">
        <f>E523</f>
        <v>0</v>
      </c>
      <c r="F522" s="19">
        <f t="shared" ref="F522:K522" si="181">F523</f>
        <v>0</v>
      </c>
      <c r="G522" s="19">
        <f t="shared" si="181"/>
        <v>0</v>
      </c>
      <c r="H522" s="19"/>
      <c r="I522" s="19"/>
      <c r="J522" s="19">
        <f t="shared" si="181"/>
        <v>0</v>
      </c>
      <c r="K522" s="19">
        <f t="shared" si="181"/>
        <v>0</v>
      </c>
    </row>
    <row r="523" spans="1:11" hidden="1" x14ac:dyDescent="0.25">
      <c r="A523" s="255">
        <v>3121</v>
      </c>
      <c r="B523" s="256"/>
      <c r="C523" s="257"/>
      <c r="D523" s="175" t="s">
        <v>52</v>
      </c>
      <c r="E523" s="20"/>
      <c r="F523" s="20"/>
      <c r="G523" s="20"/>
      <c r="H523" s="20"/>
      <c r="I523" s="20"/>
      <c r="J523" s="20"/>
      <c r="K523" s="20"/>
    </row>
    <row r="524" spans="1:11" x14ac:dyDescent="0.25">
      <c r="A524" s="258">
        <v>32</v>
      </c>
      <c r="B524" s="259"/>
      <c r="C524" s="260"/>
      <c r="D524" s="174" t="s">
        <v>22</v>
      </c>
      <c r="E524" s="19">
        <f>E525+E529+E534+E537</f>
        <v>3695.05</v>
      </c>
      <c r="F524" s="19">
        <f t="shared" ref="F524:K524" si="182">F525+F529+F534+F537</f>
        <v>0</v>
      </c>
      <c r="G524" s="19">
        <f t="shared" si="182"/>
        <v>0</v>
      </c>
      <c r="H524" s="19">
        <f t="shared" si="182"/>
        <v>1000</v>
      </c>
      <c r="I524" s="19">
        <f t="shared" si="182"/>
        <v>5530</v>
      </c>
      <c r="J524" s="19">
        <f t="shared" si="182"/>
        <v>5530</v>
      </c>
      <c r="K524" s="19">
        <f t="shared" si="182"/>
        <v>5530</v>
      </c>
    </row>
    <row r="525" spans="1:11" hidden="1" x14ac:dyDescent="0.25">
      <c r="A525" s="258">
        <v>321</v>
      </c>
      <c r="B525" s="259"/>
      <c r="C525" s="260"/>
      <c r="D525" s="174" t="s">
        <v>55</v>
      </c>
      <c r="E525" s="19">
        <f>E526+E527</f>
        <v>258.70999999999998</v>
      </c>
      <c r="F525" s="19">
        <f t="shared" ref="F525:K525" si="183">F526+F527+F528</f>
        <v>0</v>
      </c>
      <c r="G525" s="19">
        <f t="shared" si="183"/>
        <v>0</v>
      </c>
      <c r="H525" s="19">
        <f t="shared" si="183"/>
        <v>100</v>
      </c>
      <c r="I525" s="19">
        <f t="shared" si="183"/>
        <v>500</v>
      </c>
      <c r="J525" s="19">
        <f t="shared" si="183"/>
        <v>500</v>
      </c>
      <c r="K525" s="19">
        <f t="shared" si="183"/>
        <v>500</v>
      </c>
    </row>
    <row r="526" spans="1:11" hidden="1" x14ac:dyDescent="0.25">
      <c r="A526" s="255">
        <v>3211</v>
      </c>
      <c r="B526" s="256"/>
      <c r="C526" s="257"/>
      <c r="D526" s="175" t="s">
        <v>64</v>
      </c>
      <c r="E526" s="20">
        <v>258.70999999999998</v>
      </c>
      <c r="F526" s="20"/>
      <c r="G526" s="20">
        <f>F526/7.5345</f>
        <v>0</v>
      </c>
      <c r="H526" s="20">
        <v>100</v>
      </c>
      <c r="I526" s="20">
        <v>400</v>
      </c>
      <c r="J526" s="20">
        <v>400</v>
      </c>
      <c r="K526" s="20">
        <v>400</v>
      </c>
    </row>
    <row r="527" spans="1:11" hidden="1" x14ac:dyDescent="0.25">
      <c r="A527" s="255">
        <v>3213</v>
      </c>
      <c r="B527" s="256"/>
      <c r="C527" s="257"/>
      <c r="D527" s="175" t="s">
        <v>65</v>
      </c>
      <c r="E527" s="20">
        <v>0</v>
      </c>
      <c r="F527" s="20"/>
      <c r="G527" s="20">
        <f>F527/7.5345</f>
        <v>0</v>
      </c>
      <c r="H527" s="20">
        <v>0</v>
      </c>
      <c r="I527" s="20">
        <v>50</v>
      </c>
      <c r="J527" s="20">
        <v>50</v>
      </c>
      <c r="K527" s="20">
        <v>50</v>
      </c>
    </row>
    <row r="528" spans="1:11" ht="25.5" hidden="1" x14ac:dyDescent="0.25">
      <c r="A528" s="255">
        <v>3214</v>
      </c>
      <c r="B528" s="256"/>
      <c r="C528" s="257"/>
      <c r="D528" s="175" t="s">
        <v>66</v>
      </c>
      <c r="E528" s="20"/>
      <c r="F528" s="20"/>
      <c r="G528" s="20"/>
      <c r="H528" s="20">
        <v>0</v>
      </c>
      <c r="I528" s="20">
        <v>50</v>
      </c>
      <c r="J528" s="20">
        <v>50</v>
      </c>
      <c r="K528" s="20">
        <v>50</v>
      </c>
    </row>
    <row r="529" spans="1:11" hidden="1" x14ac:dyDescent="0.25">
      <c r="A529" s="258">
        <v>322</v>
      </c>
      <c r="B529" s="259"/>
      <c r="C529" s="260"/>
      <c r="D529" s="174" t="s">
        <v>57</v>
      </c>
      <c r="E529" s="19">
        <f>SUM(E530:E533)</f>
        <v>301.95</v>
      </c>
      <c r="F529" s="19">
        <f>F533+F530+F531+F532</f>
        <v>0</v>
      </c>
      <c r="G529" s="19">
        <f>G533+G530+G531+G532</f>
        <v>0</v>
      </c>
      <c r="H529" s="19">
        <f>SUM(H530:H533)</f>
        <v>0</v>
      </c>
      <c r="I529" s="19">
        <f>SUM(I530:I533)</f>
        <v>435</v>
      </c>
      <c r="J529" s="19">
        <f>SUM(J530:J533)</f>
        <v>435</v>
      </c>
      <c r="K529" s="19">
        <f>SUM(K530:K533)</f>
        <v>435</v>
      </c>
    </row>
    <row r="530" spans="1:11" ht="25.5" hidden="1" x14ac:dyDescent="0.25">
      <c r="A530" s="255">
        <v>3221</v>
      </c>
      <c r="B530" s="256"/>
      <c r="C530" s="257"/>
      <c r="D530" s="175" t="s">
        <v>241</v>
      </c>
      <c r="E530" s="20">
        <v>301.95</v>
      </c>
      <c r="F530" s="20"/>
      <c r="G530" s="20">
        <f>F530/7.5345</f>
        <v>0</v>
      </c>
      <c r="H530" s="20">
        <v>0</v>
      </c>
      <c r="I530" s="20">
        <v>285</v>
      </c>
      <c r="J530" s="20">
        <v>285</v>
      </c>
      <c r="K530" s="20">
        <v>285</v>
      </c>
    </row>
    <row r="531" spans="1:11" hidden="1" x14ac:dyDescent="0.25">
      <c r="A531" s="255">
        <v>3222</v>
      </c>
      <c r="B531" s="256"/>
      <c r="C531" s="257"/>
      <c r="D531" s="175" t="s">
        <v>68</v>
      </c>
      <c r="E531" s="20">
        <v>0</v>
      </c>
      <c r="F531" s="20"/>
      <c r="G531" s="20">
        <f>F531/7.5345</f>
        <v>0</v>
      </c>
      <c r="H531" s="20">
        <v>0</v>
      </c>
      <c r="I531" s="20">
        <v>100</v>
      </c>
      <c r="J531" s="20">
        <v>100</v>
      </c>
      <c r="K531" s="20">
        <v>100</v>
      </c>
    </row>
    <row r="532" spans="1:11" hidden="1" x14ac:dyDescent="0.25">
      <c r="A532" s="255">
        <v>3225</v>
      </c>
      <c r="B532" s="256"/>
      <c r="C532" s="257"/>
      <c r="D532" s="175" t="s">
        <v>224</v>
      </c>
      <c r="E532" s="20">
        <v>0</v>
      </c>
      <c r="F532" s="20"/>
      <c r="G532" s="20">
        <f>F532/7.5345</f>
        <v>0</v>
      </c>
      <c r="H532" s="20"/>
      <c r="I532" s="20">
        <v>50</v>
      </c>
      <c r="J532" s="20">
        <v>50</v>
      </c>
      <c r="K532" s="20">
        <v>50</v>
      </c>
    </row>
    <row r="533" spans="1:11" ht="25.5" hidden="1" x14ac:dyDescent="0.25">
      <c r="A533" s="255">
        <v>3227</v>
      </c>
      <c r="B533" s="256"/>
      <c r="C533" s="257"/>
      <c r="D533" s="175" t="s">
        <v>243</v>
      </c>
      <c r="E533" s="20"/>
      <c r="F533" s="20"/>
      <c r="G533" s="20">
        <f>F533/7.5345</f>
        <v>0</v>
      </c>
      <c r="H533" s="20"/>
      <c r="I533" s="20"/>
      <c r="J533" s="20"/>
      <c r="K533" s="20"/>
    </row>
    <row r="534" spans="1:11" hidden="1" x14ac:dyDescent="0.25">
      <c r="A534" s="258">
        <v>323</v>
      </c>
      <c r="B534" s="259"/>
      <c r="C534" s="260"/>
      <c r="D534" s="174" t="s">
        <v>69</v>
      </c>
      <c r="E534" s="19">
        <f>E535+E536</f>
        <v>884.38</v>
      </c>
      <c r="F534" s="19">
        <f t="shared" ref="F534:K534" si="184">F535+F536</f>
        <v>0</v>
      </c>
      <c r="G534" s="19">
        <f t="shared" si="184"/>
        <v>0</v>
      </c>
      <c r="H534" s="19">
        <f t="shared" si="184"/>
        <v>0</v>
      </c>
      <c r="I534" s="19">
        <f t="shared" si="184"/>
        <v>1295</v>
      </c>
      <c r="J534" s="19">
        <f t="shared" si="184"/>
        <v>1295</v>
      </c>
      <c r="K534" s="19">
        <f t="shared" si="184"/>
        <v>1295</v>
      </c>
    </row>
    <row r="535" spans="1:11" ht="25.5" hidden="1" x14ac:dyDescent="0.25">
      <c r="A535" s="255">
        <v>3232</v>
      </c>
      <c r="B535" s="256"/>
      <c r="C535" s="257"/>
      <c r="D535" s="175" t="s">
        <v>249</v>
      </c>
      <c r="E535" s="20"/>
      <c r="F535" s="20"/>
      <c r="G535" s="20">
        <f>F535/7.5345</f>
        <v>0</v>
      </c>
      <c r="H535" s="20"/>
      <c r="I535" s="20"/>
      <c r="J535" s="20"/>
      <c r="K535" s="20"/>
    </row>
    <row r="536" spans="1:11" hidden="1" x14ac:dyDescent="0.25">
      <c r="A536" s="255">
        <v>3237</v>
      </c>
      <c r="B536" s="256"/>
      <c r="C536" s="257"/>
      <c r="D536" s="175" t="s">
        <v>70</v>
      </c>
      <c r="E536" s="20">
        <v>884.38</v>
      </c>
      <c r="F536" s="20"/>
      <c r="G536" s="20">
        <f>F536/7.5345</f>
        <v>0</v>
      </c>
      <c r="H536" s="20">
        <v>0</v>
      </c>
      <c r="I536" s="20">
        <v>1295</v>
      </c>
      <c r="J536" s="20">
        <v>1295</v>
      </c>
      <c r="K536" s="20">
        <v>1295</v>
      </c>
    </row>
    <row r="537" spans="1:11" ht="25.5" hidden="1" x14ac:dyDescent="0.25">
      <c r="A537" s="258">
        <v>329</v>
      </c>
      <c r="B537" s="259"/>
      <c r="C537" s="260"/>
      <c r="D537" s="174" t="s">
        <v>59</v>
      </c>
      <c r="E537" s="19">
        <f>E538</f>
        <v>2250.0100000000002</v>
      </c>
      <c r="F537" s="19">
        <f t="shared" ref="F537:K537" si="185">F538</f>
        <v>0</v>
      </c>
      <c r="G537" s="19">
        <f t="shared" si="185"/>
        <v>0</v>
      </c>
      <c r="H537" s="19">
        <f t="shared" si="185"/>
        <v>900</v>
      </c>
      <c r="I537" s="19">
        <f t="shared" si="185"/>
        <v>3300</v>
      </c>
      <c r="J537" s="19">
        <f t="shared" si="185"/>
        <v>3300</v>
      </c>
      <c r="K537" s="19">
        <f t="shared" si="185"/>
        <v>3300</v>
      </c>
    </row>
    <row r="538" spans="1:11" ht="25.5" hidden="1" x14ac:dyDescent="0.25">
      <c r="A538" s="255">
        <v>3299</v>
      </c>
      <c r="B538" s="256"/>
      <c r="C538" s="257"/>
      <c r="D538" s="175" t="s">
        <v>59</v>
      </c>
      <c r="E538" s="20">
        <v>2250.0100000000002</v>
      </c>
      <c r="F538" s="20"/>
      <c r="G538" s="20">
        <f>F538/7.5345</f>
        <v>0</v>
      </c>
      <c r="H538" s="20">
        <v>900</v>
      </c>
      <c r="I538" s="20">
        <v>3300</v>
      </c>
      <c r="J538" s="20">
        <v>3300</v>
      </c>
      <c r="K538" s="20">
        <v>3300</v>
      </c>
    </row>
    <row r="539" spans="1:11" ht="25.5" x14ac:dyDescent="0.25">
      <c r="A539" s="261">
        <v>4</v>
      </c>
      <c r="B539" s="262"/>
      <c r="C539" s="263"/>
      <c r="D539" s="174" t="s">
        <v>16</v>
      </c>
      <c r="E539" s="19">
        <f t="shared" ref="E539:K541" si="186">E540</f>
        <v>0</v>
      </c>
      <c r="F539" s="19">
        <f t="shared" si="186"/>
        <v>0</v>
      </c>
      <c r="G539" s="19">
        <f t="shared" si="186"/>
        <v>0</v>
      </c>
      <c r="H539" s="19"/>
      <c r="I539" s="19"/>
      <c r="J539" s="19">
        <f t="shared" si="186"/>
        <v>0</v>
      </c>
      <c r="K539" s="19">
        <f t="shared" si="186"/>
        <v>0</v>
      </c>
    </row>
    <row r="540" spans="1:11" ht="38.25" x14ac:dyDescent="0.25">
      <c r="A540" s="258">
        <v>42</v>
      </c>
      <c r="B540" s="259"/>
      <c r="C540" s="260"/>
      <c r="D540" s="174" t="s">
        <v>27</v>
      </c>
      <c r="E540" s="19">
        <f t="shared" si="186"/>
        <v>0</v>
      </c>
      <c r="F540" s="19">
        <f t="shared" si="186"/>
        <v>0</v>
      </c>
      <c r="G540" s="19">
        <f t="shared" si="186"/>
        <v>0</v>
      </c>
      <c r="H540" s="19"/>
      <c r="I540" s="19"/>
      <c r="J540" s="19">
        <f t="shared" si="186"/>
        <v>0</v>
      </c>
      <c r="K540" s="19">
        <f t="shared" si="186"/>
        <v>0</v>
      </c>
    </row>
    <row r="541" spans="1:11" hidden="1" x14ac:dyDescent="0.25">
      <c r="A541" s="258">
        <v>422</v>
      </c>
      <c r="B541" s="259"/>
      <c r="C541" s="260"/>
      <c r="D541" s="174" t="s">
        <v>71</v>
      </c>
      <c r="E541" s="19">
        <f t="shared" si="186"/>
        <v>0</v>
      </c>
      <c r="F541" s="19">
        <f t="shared" si="186"/>
        <v>0</v>
      </c>
      <c r="G541" s="19">
        <f t="shared" si="186"/>
        <v>0</v>
      </c>
      <c r="H541" s="19"/>
      <c r="I541" s="19"/>
      <c r="J541" s="19">
        <f t="shared" si="186"/>
        <v>0</v>
      </c>
      <c r="K541" s="19">
        <f t="shared" si="186"/>
        <v>0</v>
      </c>
    </row>
    <row r="542" spans="1:11" hidden="1" x14ac:dyDescent="0.25">
      <c r="A542" s="255">
        <v>4226</v>
      </c>
      <c r="B542" s="256"/>
      <c r="C542" s="257"/>
      <c r="D542" s="175" t="s">
        <v>106</v>
      </c>
      <c r="E542" s="20"/>
      <c r="F542" s="20"/>
      <c r="G542" s="20"/>
      <c r="H542" s="20"/>
      <c r="I542" s="20"/>
      <c r="J542" s="20"/>
      <c r="K542" s="20"/>
    </row>
    <row r="543" spans="1:11" ht="25.5" x14ac:dyDescent="0.25">
      <c r="A543" s="267" t="s">
        <v>353</v>
      </c>
      <c r="B543" s="268"/>
      <c r="C543" s="269"/>
      <c r="D543" s="22" t="s">
        <v>114</v>
      </c>
      <c r="E543" s="173">
        <f t="shared" ref="E543:K543" si="187">E544+E558</f>
        <v>676.74</v>
      </c>
      <c r="F543" s="173">
        <f t="shared" si="187"/>
        <v>0</v>
      </c>
      <c r="G543" s="173">
        <f t="shared" si="187"/>
        <v>0</v>
      </c>
      <c r="H543" s="173">
        <f t="shared" si="187"/>
        <v>1158.69</v>
      </c>
      <c r="I543" s="173">
        <f t="shared" si="187"/>
        <v>700</v>
      </c>
      <c r="J543" s="173">
        <f t="shared" si="187"/>
        <v>0</v>
      </c>
      <c r="K543" s="173">
        <f t="shared" si="187"/>
        <v>0</v>
      </c>
    </row>
    <row r="544" spans="1:11" x14ac:dyDescent="0.25">
      <c r="A544" s="261">
        <v>3</v>
      </c>
      <c r="B544" s="262"/>
      <c r="C544" s="263"/>
      <c r="D544" s="174" t="s">
        <v>14</v>
      </c>
      <c r="E544" s="19">
        <f>E545</f>
        <v>676.74</v>
      </c>
      <c r="F544" s="19">
        <f t="shared" ref="F544:K544" si="188">F545</f>
        <v>0</v>
      </c>
      <c r="G544" s="19">
        <f t="shared" si="188"/>
        <v>0</v>
      </c>
      <c r="H544" s="19">
        <f t="shared" si="188"/>
        <v>1158.69</v>
      </c>
      <c r="I544" s="19">
        <f t="shared" si="188"/>
        <v>600</v>
      </c>
      <c r="J544" s="19">
        <f>J545</f>
        <v>0</v>
      </c>
      <c r="K544" s="19">
        <f t="shared" si="188"/>
        <v>0</v>
      </c>
    </row>
    <row r="545" spans="1:18" x14ac:dyDescent="0.25">
      <c r="A545" s="258">
        <v>32</v>
      </c>
      <c r="B545" s="259"/>
      <c r="C545" s="260"/>
      <c r="D545" s="174" t="s">
        <v>22</v>
      </c>
      <c r="E545" s="19">
        <f>E546+E549+E554+E556</f>
        <v>676.74</v>
      </c>
      <c r="F545" s="19">
        <f>F546+F556</f>
        <v>0</v>
      </c>
      <c r="G545" s="19">
        <f>G546+G556</f>
        <v>0</v>
      </c>
      <c r="H545" s="19">
        <f>H546+H549+H554+H556</f>
        <v>1158.69</v>
      </c>
      <c r="I545" s="19">
        <f>I546+I549+I554+I556</f>
        <v>600</v>
      </c>
      <c r="J545" s="19">
        <f>J546+J549+J554+J556</f>
        <v>0</v>
      </c>
      <c r="K545" s="19">
        <f>K546+K549+K554+K556</f>
        <v>0</v>
      </c>
    </row>
    <row r="546" spans="1:18" hidden="1" x14ac:dyDescent="0.25">
      <c r="A546" s="258">
        <v>321</v>
      </c>
      <c r="B546" s="259"/>
      <c r="C546" s="260"/>
      <c r="D546" s="174" t="s">
        <v>55</v>
      </c>
      <c r="E546" s="19">
        <f>E547+E548</f>
        <v>532.89</v>
      </c>
      <c r="F546" s="19">
        <f t="shared" ref="F546:G546" si="189">F547</f>
        <v>0</v>
      </c>
      <c r="G546" s="19">
        <f t="shared" si="189"/>
        <v>0</v>
      </c>
      <c r="H546" s="19">
        <f>H547</f>
        <v>500</v>
      </c>
      <c r="I546" s="19">
        <f>I547</f>
        <v>100</v>
      </c>
      <c r="J546" s="19">
        <f>J547</f>
        <v>0</v>
      </c>
      <c r="K546" s="19">
        <f>K547</f>
        <v>0</v>
      </c>
    </row>
    <row r="547" spans="1:18" hidden="1" x14ac:dyDescent="0.25">
      <c r="A547" s="255">
        <v>3211</v>
      </c>
      <c r="B547" s="256"/>
      <c r="C547" s="257"/>
      <c r="D547" s="175" t="s">
        <v>64</v>
      </c>
      <c r="E547" s="20">
        <v>93.89</v>
      </c>
      <c r="F547" s="20"/>
      <c r="G547" s="20">
        <f>F547/7.5345</f>
        <v>0</v>
      </c>
      <c r="H547" s="20">
        <v>500</v>
      </c>
      <c r="I547" s="20">
        <v>100</v>
      </c>
      <c r="J547" s="20"/>
      <c r="K547" s="20"/>
    </row>
    <row r="548" spans="1:18" hidden="1" x14ac:dyDescent="0.25">
      <c r="A548" s="194">
        <v>3213</v>
      </c>
      <c r="B548" s="195"/>
      <c r="C548" s="196"/>
      <c r="D548" s="175" t="s">
        <v>65</v>
      </c>
      <c r="E548" s="20">
        <v>439</v>
      </c>
      <c r="F548" s="20"/>
      <c r="G548" s="20"/>
      <c r="H548" s="20"/>
      <c r="I548" s="20"/>
      <c r="J548" s="20"/>
      <c r="K548" s="20"/>
    </row>
    <row r="549" spans="1:18" hidden="1" x14ac:dyDescent="0.25">
      <c r="A549" s="258">
        <v>322</v>
      </c>
      <c r="B549" s="259"/>
      <c r="C549" s="260"/>
      <c r="D549" s="174" t="s">
        <v>57</v>
      </c>
      <c r="E549" s="19">
        <f>E550+E551+E552+E553</f>
        <v>0</v>
      </c>
      <c r="F549" s="19"/>
      <c r="G549" s="19"/>
      <c r="H549" s="19">
        <f t="shared" ref="H549:J549" si="190">H550+H551+H553+H552</f>
        <v>658.69</v>
      </c>
      <c r="I549" s="19">
        <f t="shared" si="190"/>
        <v>500</v>
      </c>
      <c r="J549" s="19">
        <f t="shared" si="190"/>
        <v>0</v>
      </c>
      <c r="K549" s="19">
        <f>K550+K551+K553+K552</f>
        <v>0</v>
      </c>
    </row>
    <row r="550" spans="1:18" ht="25.5" hidden="1" x14ac:dyDescent="0.25">
      <c r="A550" s="255">
        <v>3221</v>
      </c>
      <c r="B550" s="256"/>
      <c r="C550" s="257"/>
      <c r="D550" s="175" t="s">
        <v>241</v>
      </c>
      <c r="E550" s="20">
        <v>0</v>
      </c>
      <c r="F550" s="20"/>
      <c r="G550" s="20"/>
      <c r="H550" s="20">
        <v>200</v>
      </c>
      <c r="I550" s="20">
        <v>100</v>
      </c>
      <c r="J550" s="20"/>
      <c r="K550" s="20"/>
    </row>
    <row r="551" spans="1:18" hidden="1" x14ac:dyDescent="0.25">
      <c r="A551" s="255">
        <v>3222</v>
      </c>
      <c r="B551" s="256"/>
      <c r="C551" s="257"/>
      <c r="D551" s="175" t="s">
        <v>68</v>
      </c>
      <c r="E551" s="20">
        <v>0</v>
      </c>
      <c r="F551" s="20"/>
      <c r="G551" s="20"/>
      <c r="H551" s="20"/>
      <c r="I551" s="20"/>
      <c r="J551" s="20"/>
      <c r="K551" s="20"/>
    </row>
    <row r="552" spans="1:18" hidden="1" x14ac:dyDescent="0.25">
      <c r="A552" s="255">
        <v>3225</v>
      </c>
      <c r="B552" s="256"/>
      <c r="C552" s="257"/>
      <c r="D552" s="175" t="s">
        <v>224</v>
      </c>
      <c r="E552" s="20">
        <v>0</v>
      </c>
      <c r="F552" s="20"/>
      <c r="G552" s="20"/>
      <c r="H552" s="20">
        <v>100</v>
      </c>
      <c r="I552" s="20">
        <v>100</v>
      </c>
      <c r="J552" s="20"/>
      <c r="K552" s="20"/>
    </row>
    <row r="553" spans="1:18" ht="25.5" hidden="1" x14ac:dyDescent="0.25">
      <c r="A553" s="255">
        <v>3227</v>
      </c>
      <c r="B553" s="256"/>
      <c r="C553" s="257"/>
      <c r="D553" s="175" t="s">
        <v>243</v>
      </c>
      <c r="E553" s="20">
        <v>0</v>
      </c>
      <c r="F553" s="20"/>
      <c r="G553" s="20"/>
      <c r="H553" s="20">
        <v>358.69</v>
      </c>
      <c r="I553" s="20">
        <v>300</v>
      </c>
      <c r="J553" s="20"/>
      <c r="K553" s="20"/>
    </row>
    <row r="554" spans="1:18" hidden="1" x14ac:dyDescent="0.25">
      <c r="A554" s="258">
        <v>323</v>
      </c>
      <c r="B554" s="259"/>
      <c r="C554" s="260"/>
      <c r="D554" s="174" t="s">
        <v>69</v>
      </c>
      <c r="E554" s="19">
        <f>E555</f>
        <v>143.85</v>
      </c>
      <c r="F554" s="19"/>
      <c r="G554" s="19"/>
      <c r="H554" s="19"/>
      <c r="I554" s="19"/>
      <c r="J554" s="19"/>
      <c r="K554" s="19"/>
    </row>
    <row r="555" spans="1:18" hidden="1" x14ac:dyDescent="0.25">
      <c r="A555" s="194">
        <v>3237</v>
      </c>
      <c r="B555" s="195"/>
      <c r="C555" s="196"/>
      <c r="D555" s="175" t="s">
        <v>70</v>
      </c>
      <c r="E555" s="20">
        <v>143.85</v>
      </c>
      <c r="F555" s="20"/>
      <c r="G555" s="20"/>
      <c r="H555" s="20"/>
      <c r="I555" s="20"/>
      <c r="J555" s="20"/>
      <c r="K555" s="20"/>
    </row>
    <row r="556" spans="1:18" ht="25.5" hidden="1" x14ac:dyDescent="0.25">
      <c r="A556" s="258">
        <v>329</v>
      </c>
      <c r="B556" s="259"/>
      <c r="C556" s="260"/>
      <c r="D556" s="174" t="s">
        <v>59</v>
      </c>
      <c r="E556" s="19">
        <f t="shared" ref="E556:K556" si="191">E557</f>
        <v>0</v>
      </c>
      <c r="F556" s="19">
        <f t="shared" si="191"/>
        <v>0</v>
      </c>
      <c r="G556" s="19">
        <f>G557</f>
        <v>0</v>
      </c>
      <c r="H556" s="19"/>
      <c r="I556" s="19"/>
      <c r="J556" s="19">
        <f t="shared" si="191"/>
        <v>0</v>
      </c>
      <c r="K556" s="19">
        <f t="shared" si="191"/>
        <v>0</v>
      </c>
    </row>
    <row r="557" spans="1:18" ht="25.5" hidden="1" x14ac:dyDescent="0.25">
      <c r="A557" s="255">
        <v>3299</v>
      </c>
      <c r="B557" s="256"/>
      <c r="C557" s="257"/>
      <c r="D557" s="175" t="s">
        <v>59</v>
      </c>
      <c r="E557" s="20"/>
      <c r="F557" s="20"/>
      <c r="G557" s="20">
        <f>F557/7.5345</f>
        <v>0</v>
      </c>
      <c r="H557" s="20"/>
      <c r="I557" s="20"/>
      <c r="J557" s="20"/>
      <c r="K557" s="20"/>
    </row>
    <row r="558" spans="1:18" ht="25.5" x14ac:dyDescent="0.25">
      <c r="A558" s="261">
        <v>4</v>
      </c>
      <c r="B558" s="262"/>
      <c r="C558" s="263"/>
      <c r="D558" s="174" t="s">
        <v>16</v>
      </c>
      <c r="E558" s="19">
        <f t="shared" ref="E558:K560" si="192">E559</f>
        <v>0</v>
      </c>
      <c r="F558" s="19">
        <f t="shared" si="192"/>
        <v>0</v>
      </c>
      <c r="G558" s="19">
        <f t="shared" si="192"/>
        <v>0</v>
      </c>
      <c r="H558" s="19">
        <f t="shared" si="192"/>
        <v>0</v>
      </c>
      <c r="I558" s="19">
        <f t="shared" si="192"/>
        <v>100</v>
      </c>
      <c r="J558" s="19">
        <f t="shared" si="192"/>
        <v>0</v>
      </c>
      <c r="K558" s="19">
        <f t="shared" si="192"/>
        <v>0</v>
      </c>
    </row>
    <row r="559" spans="1:18" s="21" customFormat="1" ht="38.25" x14ac:dyDescent="0.25">
      <c r="A559" s="258">
        <v>42</v>
      </c>
      <c r="B559" s="259"/>
      <c r="C559" s="260"/>
      <c r="D559" s="174" t="s">
        <v>27</v>
      </c>
      <c r="E559" s="19">
        <f t="shared" si="192"/>
        <v>0</v>
      </c>
      <c r="F559" s="19">
        <f t="shared" si="192"/>
        <v>0</v>
      </c>
      <c r="G559" s="19">
        <f t="shared" si="192"/>
        <v>0</v>
      </c>
      <c r="H559" s="19">
        <f t="shared" si="192"/>
        <v>0</v>
      </c>
      <c r="I559" s="19">
        <f t="shared" si="192"/>
        <v>100</v>
      </c>
      <c r="J559" s="19">
        <f t="shared" si="192"/>
        <v>0</v>
      </c>
      <c r="K559" s="19">
        <f t="shared" si="192"/>
        <v>0</v>
      </c>
      <c r="O559"/>
      <c r="P559"/>
      <c r="R559"/>
    </row>
    <row r="560" spans="1:18" s="21" customFormat="1" hidden="1" x14ac:dyDescent="0.25">
      <c r="A560" s="258">
        <v>422</v>
      </c>
      <c r="B560" s="259"/>
      <c r="C560" s="260"/>
      <c r="D560" s="174" t="s">
        <v>71</v>
      </c>
      <c r="E560" s="19">
        <f>E561+E562</f>
        <v>0</v>
      </c>
      <c r="F560" s="19">
        <f t="shared" si="192"/>
        <v>0</v>
      </c>
      <c r="G560" s="19">
        <f t="shared" si="192"/>
        <v>0</v>
      </c>
      <c r="H560" s="19">
        <f>H561+H562</f>
        <v>0</v>
      </c>
      <c r="I560" s="19">
        <f>I561+I562</f>
        <v>100</v>
      </c>
      <c r="J560" s="19">
        <f>J561+J562</f>
        <v>0</v>
      </c>
      <c r="K560" s="19">
        <f>K561+K562</f>
        <v>0</v>
      </c>
    </row>
    <row r="561" spans="1:18" s="21" customFormat="1" hidden="1" x14ac:dyDescent="0.25">
      <c r="A561" s="255">
        <v>4221</v>
      </c>
      <c r="B561" s="256"/>
      <c r="C561" s="257"/>
      <c r="D561" s="175" t="s">
        <v>72</v>
      </c>
      <c r="E561" s="20">
        <v>0</v>
      </c>
      <c r="F561" s="20"/>
      <c r="G561" s="20">
        <f>F561/7.5345</f>
        <v>0</v>
      </c>
      <c r="H561" s="20"/>
      <c r="I561" s="20"/>
      <c r="J561" s="20"/>
      <c r="K561" s="20"/>
    </row>
    <row r="562" spans="1:18" s="21" customFormat="1" hidden="1" x14ac:dyDescent="0.25">
      <c r="A562" s="255">
        <v>4226</v>
      </c>
      <c r="B562" s="256"/>
      <c r="C562" s="257"/>
      <c r="D562" s="175" t="s">
        <v>106</v>
      </c>
      <c r="E562" s="20">
        <v>0</v>
      </c>
      <c r="F562" s="20"/>
      <c r="G562" s="20"/>
      <c r="H562" s="20">
        <v>0</v>
      </c>
      <c r="I562" s="20">
        <v>100</v>
      </c>
      <c r="J562" s="20"/>
      <c r="K562" s="20"/>
    </row>
    <row r="563" spans="1:18" s="21" customFormat="1" x14ac:dyDescent="0.25">
      <c r="A563" s="264" t="s">
        <v>354</v>
      </c>
      <c r="B563" s="265"/>
      <c r="C563" s="266"/>
      <c r="D563" s="171" t="s">
        <v>268</v>
      </c>
      <c r="E563" s="172">
        <f t="shared" ref="E563:K567" si="193">E564</f>
        <v>0</v>
      </c>
      <c r="F563" s="172">
        <f t="shared" si="193"/>
        <v>0</v>
      </c>
      <c r="G563" s="172">
        <f t="shared" si="193"/>
        <v>0</v>
      </c>
      <c r="H563" s="172"/>
      <c r="I563" s="172"/>
      <c r="J563" s="172">
        <f t="shared" si="193"/>
        <v>0</v>
      </c>
      <c r="K563" s="172">
        <f t="shared" si="193"/>
        <v>0</v>
      </c>
    </row>
    <row r="564" spans="1:18" x14ac:dyDescent="0.25">
      <c r="A564" s="267" t="s">
        <v>340</v>
      </c>
      <c r="B564" s="268"/>
      <c r="C564" s="269"/>
      <c r="D564" s="22" t="s">
        <v>333</v>
      </c>
      <c r="E564" s="173">
        <f t="shared" si="193"/>
        <v>0</v>
      </c>
      <c r="F564" s="173">
        <f t="shared" si="193"/>
        <v>0</v>
      </c>
      <c r="G564" s="173">
        <f t="shared" si="193"/>
        <v>0</v>
      </c>
      <c r="H564" s="173"/>
      <c r="I564" s="173"/>
      <c r="J564" s="173">
        <f t="shared" si="193"/>
        <v>0</v>
      </c>
      <c r="K564" s="173">
        <f t="shared" si="193"/>
        <v>0</v>
      </c>
      <c r="O564" s="21"/>
      <c r="P564" s="21"/>
      <c r="R564" s="21"/>
    </row>
    <row r="565" spans="1:18" s="21" customFormat="1" x14ac:dyDescent="0.25">
      <c r="A565" s="261">
        <v>3</v>
      </c>
      <c r="B565" s="262"/>
      <c r="C565" s="263"/>
      <c r="D565" s="174" t="s">
        <v>14</v>
      </c>
      <c r="E565" s="19">
        <f t="shared" si="193"/>
        <v>0</v>
      </c>
      <c r="F565" s="19">
        <f t="shared" si="193"/>
        <v>0</v>
      </c>
      <c r="G565" s="19">
        <f t="shared" si="193"/>
        <v>0</v>
      </c>
      <c r="H565" s="19"/>
      <c r="I565" s="19"/>
      <c r="J565" s="19">
        <f t="shared" si="193"/>
        <v>0</v>
      </c>
      <c r="K565" s="19">
        <f t="shared" si="193"/>
        <v>0</v>
      </c>
      <c r="O565"/>
      <c r="P565"/>
      <c r="R565"/>
    </row>
    <row r="566" spans="1:18" s="21" customFormat="1" x14ac:dyDescent="0.25">
      <c r="A566" s="258">
        <v>32</v>
      </c>
      <c r="B566" s="259"/>
      <c r="C566" s="260"/>
      <c r="D566" s="174" t="s">
        <v>22</v>
      </c>
      <c r="E566" s="19">
        <f t="shared" si="193"/>
        <v>0</v>
      </c>
      <c r="F566" s="19">
        <f t="shared" si="193"/>
        <v>0</v>
      </c>
      <c r="G566" s="19">
        <f t="shared" si="193"/>
        <v>0</v>
      </c>
      <c r="H566" s="19"/>
      <c r="I566" s="19"/>
      <c r="J566" s="19">
        <f t="shared" si="193"/>
        <v>0</v>
      </c>
      <c r="K566" s="19">
        <f t="shared" si="193"/>
        <v>0</v>
      </c>
    </row>
    <row r="567" spans="1:18" s="21" customFormat="1" ht="25.5" hidden="1" x14ac:dyDescent="0.25">
      <c r="A567" s="258">
        <v>329</v>
      </c>
      <c r="B567" s="259"/>
      <c r="C567" s="260"/>
      <c r="D567" s="174" t="s">
        <v>59</v>
      </c>
      <c r="E567" s="19">
        <f t="shared" si="193"/>
        <v>0</v>
      </c>
      <c r="F567" s="19">
        <f t="shared" si="193"/>
        <v>0</v>
      </c>
      <c r="G567" s="19">
        <f t="shared" si="193"/>
        <v>0</v>
      </c>
      <c r="H567" s="19"/>
      <c r="I567" s="19"/>
      <c r="J567" s="19">
        <f t="shared" si="193"/>
        <v>0</v>
      </c>
      <c r="K567" s="19">
        <f t="shared" si="193"/>
        <v>0</v>
      </c>
    </row>
    <row r="568" spans="1:18" s="21" customFormat="1" ht="25.5" hidden="1" x14ac:dyDescent="0.25">
      <c r="A568" s="255">
        <v>3299</v>
      </c>
      <c r="B568" s="256"/>
      <c r="C568" s="257"/>
      <c r="D568" s="175" t="s">
        <v>59</v>
      </c>
      <c r="E568" s="20"/>
      <c r="F568" s="20"/>
      <c r="G568" s="20"/>
      <c r="H568" s="20"/>
      <c r="I568" s="20"/>
      <c r="J568" s="20"/>
      <c r="K568" s="20"/>
    </row>
    <row r="569" spans="1:18" s="21" customFormat="1" x14ac:dyDescent="0.25">
      <c r="A569" s="264" t="s">
        <v>270</v>
      </c>
      <c r="B569" s="265"/>
      <c r="C569" s="266"/>
      <c r="D569" s="171" t="s">
        <v>355</v>
      </c>
      <c r="E569" s="172">
        <f>E570+E599+E604+E589</f>
        <v>165471.80999999997</v>
      </c>
      <c r="F569" s="172">
        <f>F570+F599+F604</f>
        <v>599090</v>
      </c>
      <c r="G569" s="172">
        <f>G570+G599+G604</f>
        <v>79512.907293118333</v>
      </c>
      <c r="H569" s="172">
        <f>H570+H599+H604+H589</f>
        <v>231602.36</v>
      </c>
      <c r="I569" s="172">
        <f t="shared" ref="I569:K569" si="194">I570+I599+I604+I589</f>
        <v>217000</v>
      </c>
      <c r="J569" s="172">
        <f t="shared" si="194"/>
        <v>215900</v>
      </c>
      <c r="K569" s="172">
        <f t="shared" si="194"/>
        <v>215900</v>
      </c>
    </row>
    <row r="570" spans="1:18" ht="25.5" x14ac:dyDescent="0.25">
      <c r="A570" s="267" t="s">
        <v>356</v>
      </c>
      <c r="B570" s="268"/>
      <c r="C570" s="269"/>
      <c r="D570" s="22" t="s">
        <v>327</v>
      </c>
      <c r="E570" s="173">
        <f>E571</f>
        <v>32944.129999999997</v>
      </c>
      <c r="F570" s="173">
        <f t="shared" ref="F570:K571" si="195">F571</f>
        <v>166500</v>
      </c>
      <c r="G570" s="173">
        <f t="shared" si="195"/>
        <v>22098.347601035239</v>
      </c>
      <c r="H570" s="173">
        <f t="shared" si="195"/>
        <v>43000</v>
      </c>
      <c r="I570" s="173">
        <f t="shared" si="195"/>
        <v>34000</v>
      </c>
      <c r="J570" s="173">
        <f t="shared" si="195"/>
        <v>34000</v>
      </c>
      <c r="K570" s="173">
        <f t="shared" si="195"/>
        <v>34000</v>
      </c>
      <c r="O570" s="21"/>
      <c r="P570" s="21"/>
      <c r="R570" s="21"/>
    </row>
    <row r="571" spans="1:18" x14ac:dyDescent="0.25">
      <c r="A571" s="261">
        <v>3</v>
      </c>
      <c r="B571" s="262"/>
      <c r="C571" s="263"/>
      <c r="D571" s="174" t="s">
        <v>14</v>
      </c>
      <c r="E571" s="19">
        <f>E572</f>
        <v>32944.129999999997</v>
      </c>
      <c r="F571" s="19">
        <f t="shared" si="195"/>
        <v>166500</v>
      </c>
      <c r="G571" s="19">
        <f t="shared" si="195"/>
        <v>22098.347601035239</v>
      </c>
      <c r="H571" s="19">
        <f>H572+H587</f>
        <v>43000</v>
      </c>
      <c r="I571" s="19">
        <f t="shared" ref="I571:K571" si="196">I572+I587</f>
        <v>34000</v>
      </c>
      <c r="J571" s="19">
        <f t="shared" si="196"/>
        <v>34000</v>
      </c>
      <c r="K571" s="19">
        <f t="shared" si="196"/>
        <v>34000</v>
      </c>
    </row>
    <row r="572" spans="1:18" s="21" customFormat="1" x14ac:dyDescent="0.25">
      <c r="A572" s="258">
        <v>32</v>
      </c>
      <c r="B572" s="259"/>
      <c r="C572" s="260"/>
      <c r="D572" s="174" t="s">
        <v>22</v>
      </c>
      <c r="E572" s="19">
        <f>E573+E577+E587+E583</f>
        <v>32944.129999999997</v>
      </c>
      <c r="F572" s="19">
        <f>F577+F583+F573</f>
        <v>166500</v>
      </c>
      <c r="G572" s="19">
        <f>G577+G583+G573</f>
        <v>22098.347601035239</v>
      </c>
      <c r="H572" s="19">
        <f>H573+H577+H583</f>
        <v>41000</v>
      </c>
      <c r="I572" s="19">
        <f t="shared" ref="I572:K572" si="197">I573+I577+I583</f>
        <v>33000</v>
      </c>
      <c r="J572" s="19">
        <f t="shared" si="197"/>
        <v>33000</v>
      </c>
      <c r="K572" s="19">
        <f t="shared" si="197"/>
        <v>33000</v>
      </c>
      <c r="O572"/>
      <c r="P572"/>
      <c r="R572"/>
    </row>
    <row r="573" spans="1:18" hidden="1" x14ac:dyDescent="0.25">
      <c r="A573" s="258">
        <v>321</v>
      </c>
      <c r="B573" s="259"/>
      <c r="C573" s="260"/>
      <c r="D573" s="174" t="s">
        <v>55</v>
      </c>
      <c r="E573" s="19">
        <f>E574</f>
        <v>0</v>
      </c>
      <c r="F573" s="19">
        <f>F574+F576</f>
        <v>1500</v>
      </c>
      <c r="G573" s="19">
        <f>G574+G576</f>
        <v>199.08421262193909</v>
      </c>
      <c r="H573" s="19">
        <f>SUM(H574:H576)</f>
        <v>1300</v>
      </c>
      <c r="I573" s="19">
        <f t="shared" ref="I573:K573" si="198">SUM(I574:I576)</f>
        <v>1300</v>
      </c>
      <c r="J573" s="19">
        <f t="shared" si="198"/>
        <v>1300</v>
      </c>
      <c r="K573" s="19">
        <f t="shared" si="198"/>
        <v>1300</v>
      </c>
      <c r="O573" s="21"/>
      <c r="P573" s="21"/>
      <c r="R573" s="21"/>
    </row>
    <row r="574" spans="1:18" hidden="1" x14ac:dyDescent="0.25">
      <c r="A574" s="255">
        <v>3211</v>
      </c>
      <c r="B574" s="256"/>
      <c r="C574" s="257"/>
      <c r="D574" s="175" t="s">
        <v>357</v>
      </c>
      <c r="E574" s="20"/>
      <c r="F574" s="20">
        <v>1000</v>
      </c>
      <c r="G574" s="20">
        <f>F574/7.5345</f>
        <v>132.72280841462606</v>
      </c>
      <c r="H574" s="20">
        <v>1000</v>
      </c>
      <c r="I574" s="20">
        <v>1000</v>
      </c>
      <c r="J574" s="20">
        <v>1000</v>
      </c>
      <c r="K574" s="20">
        <v>1000</v>
      </c>
    </row>
    <row r="575" spans="1:18" hidden="1" x14ac:dyDescent="0.25">
      <c r="A575" s="194">
        <v>3213</v>
      </c>
      <c r="B575" s="195"/>
      <c r="C575" s="196"/>
      <c r="D575" s="175" t="s">
        <v>65</v>
      </c>
      <c r="E575" s="20"/>
      <c r="F575" s="20"/>
      <c r="G575" s="20"/>
      <c r="H575" s="20">
        <v>200</v>
      </c>
      <c r="I575" s="20">
        <v>200</v>
      </c>
      <c r="J575" s="20">
        <v>200</v>
      </c>
      <c r="K575" s="20">
        <v>200</v>
      </c>
    </row>
    <row r="576" spans="1:18" ht="25.5" hidden="1" x14ac:dyDescent="0.25">
      <c r="A576" s="255">
        <v>3214</v>
      </c>
      <c r="B576" s="256"/>
      <c r="C576" s="257"/>
      <c r="D576" s="175" t="s">
        <v>66</v>
      </c>
      <c r="E576" s="20"/>
      <c r="F576" s="20">
        <v>500</v>
      </c>
      <c r="G576" s="20">
        <f>F576/7.5345</f>
        <v>66.361404207313029</v>
      </c>
      <c r="H576" s="20">
        <v>100</v>
      </c>
      <c r="I576" s="20">
        <v>100</v>
      </c>
      <c r="J576" s="20">
        <v>100</v>
      </c>
      <c r="K576" s="20">
        <v>100</v>
      </c>
    </row>
    <row r="577" spans="1:18" hidden="1" x14ac:dyDescent="0.25">
      <c r="A577" s="258">
        <v>322</v>
      </c>
      <c r="B577" s="259"/>
      <c r="C577" s="260"/>
      <c r="D577" s="174" t="s">
        <v>57</v>
      </c>
      <c r="E577" s="19">
        <f>E578+E579+E580+E581+E582</f>
        <v>31702.84</v>
      </c>
      <c r="F577" s="19">
        <f t="shared" ref="F577:K577" si="199">F578+F579+F580+F581</f>
        <v>165000</v>
      </c>
      <c r="G577" s="19">
        <f t="shared" si="199"/>
        <v>21899.263388413299</v>
      </c>
      <c r="H577" s="19">
        <f t="shared" si="199"/>
        <v>38400</v>
      </c>
      <c r="I577" s="19">
        <f t="shared" si="199"/>
        <v>30200</v>
      </c>
      <c r="J577" s="19">
        <f t="shared" si="199"/>
        <v>30200</v>
      </c>
      <c r="K577" s="19">
        <f t="shared" si="199"/>
        <v>30200</v>
      </c>
    </row>
    <row r="578" spans="1:18" s="21" customFormat="1" ht="25.5" hidden="1" x14ac:dyDescent="0.25">
      <c r="A578" s="255">
        <v>3221</v>
      </c>
      <c r="B578" s="256"/>
      <c r="C578" s="257"/>
      <c r="D578" s="175" t="s">
        <v>241</v>
      </c>
      <c r="E578" s="20">
        <v>2730.03</v>
      </c>
      <c r="F578" s="20">
        <v>15900</v>
      </c>
      <c r="G578" s="20">
        <f>F578/7.5345</f>
        <v>2110.2926537925541</v>
      </c>
      <c r="H578" s="20">
        <v>3000</v>
      </c>
      <c r="I578" s="20">
        <v>3500</v>
      </c>
      <c r="J578" s="20">
        <v>3500</v>
      </c>
      <c r="K578" s="20">
        <v>3500</v>
      </c>
      <c r="O578"/>
      <c r="P578"/>
      <c r="R578"/>
    </row>
    <row r="579" spans="1:18" hidden="1" x14ac:dyDescent="0.25">
      <c r="A579" s="255">
        <v>3222</v>
      </c>
      <c r="B579" s="256"/>
      <c r="C579" s="257"/>
      <c r="D579" s="175" t="s">
        <v>68</v>
      </c>
      <c r="E579" s="20">
        <v>28281.47</v>
      </c>
      <c r="F579" s="20">
        <v>142100</v>
      </c>
      <c r="G579" s="20">
        <f>F579/7.5345</f>
        <v>18859.911075718363</v>
      </c>
      <c r="H579" s="20">
        <v>33400</v>
      </c>
      <c r="I579" s="20">
        <v>25200</v>
      </c>
      <c r="J579" s="20">
        <v>25200</v>
      </c>
      <c r="K579" s="20">
        <v>25200</v>
      </c>
      <c r="O579" s="21"/>
      <c r="P579" s="21"/>
      <c r="R579" s="21"/>
    </row>
    <row r="580" spans="1:18" hidden="1" x14ac:dyDescent="0.25">
      <c r="A580" s="255">
        <v>3223</v>
      </c>
      <c r="B580" s="256"/>
      <c r="C580" s="257"/>
      <c r="D580" s="175" t="s">
        <v>80</v>
      </c>
      <c r="E580" s="20">
        <v>0</v>
      </c>
      <c r="F580" s="20"/>
      <c r="G580" s="20">
        <f>F580/7.5345</f>
        <v>0</v>
      </c>
      <c r="H580" s="20">
        <v>1000</v>
      </c>
      <c r="I580" s="20">
        <v>500</v>
      </c>
      <c r="J580" s="20">
        <v>500</v>
      </c>
      <c r="K580" s="20">
        <v>500</v>
      </c>
      <c r="O580" s="21"/>
      <c r="P580" s="21"/>
      <c r="R580" s="21"/>
    </row>
    <row r="581" spans="1:18" hidden="1" x14ac:dyDescent="0.25">
      <c r="A581" s="255">
        <v>3225</v>
      </c>
      <c r="B581" s="256"/>
      <c r="C581" s="257"/>
      <c r="D581" s="175" t="s">
        <v>242</v>
      </c>
      <c r="E581" s="20">
        <v>99.96</v>
      </c>
      <c r="F581" s="20">
        <v>7000</v>
      </c>
      <c r="G581" s="20">
        <f>F581/7.5345</f>
        <v>929.05965890238235</v>
      </c>
      <c r="H581" s="20">
        <v>1000</v>
      </c>
      <c r="I581" s="20">
        <v>1000</v>
      </c>
      <c r="J581" s="20">
        <v>1000</v>
      </c>
      <c r="K581" s="20">
        <v>1000</v>
      </c>
      <c r="O581" s="21"/>
    </row>
    <row r="582" spans="1:18" ht="25.5" hidden="1" x14ac:dyDescent="0.25">
      <c r="A582" s="194">
        <v>3227</v>
      </c>
      <c r="B582" s="195"/>
      <c r="C582" s="196"/>
      <c r="D582" s="175" t="s">
        <v>325</v>
      </c>
      <c r="E582" s="20">
        <v>591.38</v>
      </c>
      <c r="F582" s="20"/>
      <c r="G582" s="20"/>
      <c r="H582" s="20"/>
      <c r="I582" s="20"/>
      <c r="J582" s="20"/>
      <c r="K582" s="20"/>
      <c r="O582" s="21"/>
    </row>
    <row r="583" spans="1:18" hidden="1" x14ac:dyDescent="0.25">
      <c r="A583" s="258">
        <v>323</v>
      </c>
      <c r="B583" s="259"/>
      <c r="C583" s="260"/>
      <c r="D583" s="174" t="s">
        <v>69</v>
      </c>
      <c r="E583" s="19">
        <f>E584+E585+E586</f>
        <v>1051.1799999999998</v>
      </c>
      <c r="F583" s="19">
        <f t="shared" ref="F583:G583" si="200">F585</f>
        <v>0</v>
      </c>
      <c r="G583" s="19">
        <f t="shared" si="200"/>
        <v>0</v>
      </c>
      <c r="H583" s="19">
        <f>H584+H585+H586</f>
        <v>1300</v>
      </c>
      <c r="I583" s="19">
        <f t="shared" ref="I583:K583" si="201">I584+I585+I586</f>
        <v>1500</v>
      </c>
      <c r="J583" s="19">
        <f t="shared" si="201"/>
        <v>1500</v>
      </c>
      <c r="K583" s="19">
        <f t="shared" si="201"/>
        <v>1500</v>
      </c>
      <c r="O583" s="21"/>
    </row>
    <row r="584" spans="1:18" hidden="1" x14ac:dyDescent="0.25">
      <c r="A584" s="189">
        <v>3234</v>
      </c>
      <c r="B584" s="216"/>
      <c r="C584" s="217"/>
      <c r="D584" s="192" t="s">
        <v>84</v>
      </c>
      <c r="E584" s="69">
        <v>206.79</v>
      </c>
      <c r="F584" s="69"/>
      <c r="G584" s="69"/>
      <c r="H584" s="69">
        <v>500</v>
      </c>
      <c r="I584" s="69">
        <v>500</v>
      </c>
      <c r="J584" s="69">
        <v>500</v>
      </c>
      <c r="K584" s="69">
        <v>500</v>
      </c>
      <c r="O584" s="21"/>
    </row>
    <row r="585" spans="1:18" hidden="1" x14ac:dyDescent="0.25">
      <c r="A585" s="255">
        <v>3236</v>
      </c>
      <c r="B585" s="256"/>
      <c r="C585" s="257"/>
      <c r="D585" s="175" t="s">
        <v>85</v>
      </c>
      <c r="E585" s="20">
        <v>650.29999999999995</v>
      </c>
      <c r="F585" s="20"/>
      <c r="G585" s="20"/>
      <c r="H585" s="20">
        <v>300</v>
      </c>
      <c r="I585" s="20">
        <v>500</v>
      </c>
      <c r="J585" s="20">
        <v>500</v>
      </c>
      <c r="K585" s="20">
        <v>500</v>
      </c>
    </row>
    <row r="586" spans="1:18" hidden="1" x14ac:dyDescent="0.25">
      <c r="A586" s="194">
        <v>3237</v>
      </c>
      <c r="B586" s="195"/>
      <c r="C586" s="196"/>
      <c r="D586" s="175" t="s">
        <v>70</v>
      </c>
      <c r="E586" s="20">
        <v>194.09</v>
      </c>
      <c r="F586" s="20"/>
      <c r="G586" s="20"/>
      <c r="H586" s="20">
        <v>500</v>
      </c>
      <c r="I586" s="20">
        <v>500</v>
      </c>
      <c r="J586" s="20">
        <v>500</v>
      </c>
      <c r="K586" s="20">
        <v>500</v>
      </c>
    </row>
    <row r="587" spans="1:18" ht="25.5" hidden="1" x14ac:dyDescent="0.25">
      <c r="A587" s="275">
        <v>329</v>
      </c>
      <c r="B587" s="276"/>
      <c r="C587" s="277"/>
      <c r="D587" s="188" t="s">
        <v>59</v>
      </c>
      <c r="E587" s="65">
        <f>E588</f>
        <v>190.11</v>
      </c>
      <c r="F587" s="20"/>
      <c r="G587" s="20"/>
      <c r="H587" s="65">
        <f>H588</f>
        <v>2000</v>
      </c>
      <c r="I587" s="65">
        <f t="shared" ref="I587:K587" si="202">I588</f>
        <v>1000</v>
      </c>
      <c r="J587" s="65">
        <f t="shared" si="202"/>
        <v>1000</v>
      </c>
      <c r="K587" s="65">
        <f t="shared" si="202"/>
        <v>1000</v>
      </c>
    </row>
    <row r="588" spans="1:18" ht="25.5" hidden="1" x14ac:dyDescent="0.25">
      <c r="A588" s="272">
        <v>3299</v>
      </c>
      <c r="B588" s="273"/>
      <c r="C588" s="274"/>
      <c r="D588" s="175" t="s">
        <v>59</v>
      </c>
      <c r="E588" s="20">
        <v>190.11</v>
      </c>
      <c r="F588" s="20"/>
      <c r="G588" s="20"/>
      <c r="H588" s="20">
        <v>2000</v>
      </c>
      <c r="I588" s="20">
        <v>1000</v>
      </c>
      <c r="J588" s="20">
        <v>1000</v>
      </c>
      <c r="K588" s="20">
        <v>1000</v>
      </c>
    </row>
    <row r="589" spans="1:18" ht="38.25" x14ac:dyDescent="0.25">
      <c r="A589" s="267" t="s">
        <v>358</v>
      </c>
      <c r="B589" s="268"/>
      <c r="C589" s="269"/>
      <c r="D589" s="22" t="s">
        <v>329</v>
      </c>
      <c r="E589" s="173">
        <f t="shared" ref="E589:K591" si="203">E590</f>
        <v>2553.58</v>
      </c>
      <c r="F589" s="173">
        <f t="shared" si="203"/>
        <v>0</v>
      </c>
      <c r="G589" s="173">
        <f t="shared" si="203"/>
        <v>0</v>
      </c>
      <c r="H589" s="173">
        <f>H590</f>
        <v>175.36</v>
      </c>
      <c r="I589" s="173">
        <f t="shared" ref="I589:K591" si="204">I590</f>
        <v>1100</v>
      </c>
      <c r="J589" s="173">
        <f t="shared" si="204"/>
        <v>0</v>
      </c>
      <c r="K589" s="173">
        <f t="shared" si="204"/>
        <v>0</v>
      </c>
    </row>
    <row r="590" spans="1:18" x14ac:dyDescent="0.25">
      <c r="A590" s="261">
        <v>3</v>
      </c>
      <c r="B590" s="262"/>
      <c r="C590" s="263"/>
      <c r="D590" s="174" t="s">
        <v>14</v>
      </c>
      <c r="E590" s="19">
        <f t="shared" si="203"/>
        <v>2553.58</v>
      </c>
      <c r="F590" s="19">
        <f t="shared" si="203"/>
        <v>0</v>
      </c>
      <c r="G590" s="19">
        <f t="shared" si="203"/>
        <v>0</v>
      </c>
      <c r="H590" s="19">
        <f>H591</f>
        <v>175.36</v>
      </c>
      <c r="I590" s="19">
        <f t="shared" si="204"/>
        <v>1100</v>
      </c>
      <c r="J590" s="19">
        <f t="shared" si="203"/>
        <v>0</v>
      </c>
      <c r="K590" s="19">
        <f t="shared" si="203"/>
        <v>0</v>
      </c>
    </row>
    <row r="591" spans="1:18" x14ac:dyDescent="0.25">
      <c r="A591" s="258">
        <v>32</v>
      </c>
      <c r="B591" s="259"/>
      <c r="C591" s="260"/>
      <c r="D591" s="174" t="s">
        <v>22</v>
      </c>
      <c r="E591" s="19">
        <f t="shared" si="203"/>
        <v>2553.58</v>
      </c>
      <c r="F591" s="19">
        <v>0</v>
      </c>
      <c r="G591" s="19">
        <v>0</v>
      </c>
      <c r="H591" s="19">
        <f>H592</f>
        <v>175.36</v>
      </c>
      <c r="I591" s="19">
        <f t="shared" si="204"/>
        <v>1100</v>
      </c>
      <c r="J591" s="19">
        <f t="shared" si="203"/>
        <v>0</v>
      </c>
      <c r="K591" s="19">
        <f t="shared" si="203"/>
        <v>0</v>
      </c>
    </row>
    <row r="592" spans="1:18" s="21" customFormat="1" hidden="1" x14ac:dyDescent="0.25">
      <c r="A592" s="258">
        <v>322</v>
      </c>
      <c r="B592" s="259"/>
      <c r="C592" s="260"/>
      <c r="D592" s="174" t="s">
        <v>57</v>
      </c>
      <c r="E592" s="19">
        <f>E593+E595+E596+E598+E594</f>
        <v>2553.58</v>
      </c>
      <c r="F592" s="19">
        <f>F593</f>
        <v>0</v>
      </c>
      <c r="G592" s="19">
        <f>G593</f>
        <v>0</v>
      </c>
      <c r="H592" s="19">
        <f>H593+H595+H594+H596+H598</f>
        <v>175.36</v>
      </c>
      <c r="I592" s="19">
        <f t="shared" ref="I592:K592" si="205">I593+I595+I594+I596+I598</f>
        <v>1100</v>
      </c>
      <c r="J592" s="19">
        <f t="shared" si="205"/>
        <v>0</v>
      </c>
      <c r="K592" s="19">
        <f t="shared" si="205"/>
        <v>0</v>
      </c>
      <c r="O592"/>
      <c r="P592"/>
      <c r="R592"/>
    </row>
    <row r="593" spans="1:18" s="21" customFormat="1" ht="25.5" hidden="1" x14ac:dyDescent="0.25">
      <c r="A593" s="255">
        <v>3221</v>
      </c>
      <c r="B593" s="256"/>
      <c r="C593" s="257"/>
      <c r="D593" s="175" t="s">
        <v>241</v>
      </c>
      <c r="E593" s="20">
        <v>1973.22</v>
      </c>
      <c r="F593" s="20"/>
      <c r="G593" s="20">
        <f>F593/7.5345</f>
        <v>0</v>
      </c>
      <c r="H593" s="20">
        <v>175.36</v>
      </c>
      <c r="I593" s="20">
        <v>500</v>
      </c>
      <c r="J593" s="20"/>
      <c r="K593" s="20"/>
      <c r="O593"/>
      <c r="P593"/>
      <c r="R593"/>
    </row>
    <row r="594" spans="1:18" s="21" customFormat="1" hidden="1" x14ac:dyDescent="0.25">
      <c r="A594" s="194">
        <v>3222</v>
      </c>
      <c r="B594" s="195"/>
      <c r="C594" s="196"/>
      <c r="D594" s="175" t="s">
        <v>68</v>
      </c>
      <c r="E594" s="20">
        <v>57.47</v>
      </c>
      <c r="F594" s="20"/>
      <c r="G594" s="20"/>
      <c r="H594" s="20">
        <v>0</v>
      </c>
      <c r="I594" s="20">
        <v>100</v>
      </c>
      <c r="J594" s="20"/>
      <c r="K594" s="20"/>
      <c r="O594"/>
      <c r="P594"/>
      <c r="R594"/>
    </row>
    <row r="595" spans="1:18" s="21" customFormat="1" hidden="1" x14ac:dyDescent="0.25">
      <c r="A595" s="255">
        <v>3225</v>
      </c>
      <c r="B595" s="256"/>
      <c r="C595" s="257"/>
      <c r="D595" s="175" t="s">
        <v>224</v>
      </c>
      <c r="E595" s="20">
        <v>343.01</v>
      </c>
      <c r="F595" s="20"/>
      <c r="G595" s="20"/>
      <c r="H595" s="20">
        <v>0</v>
      </c>
      <c r="I595" s="20">
        <v>100</v>
      </c>
      <c r="J595" s="20"/>
      <c r="K595" s="20"/>
    </row>
    <row r="596" spans="1:18" s="21" customFormat="1" hidden="1" x14ac:dyDescent="0.25">
      <c r="A596" s="194">
        <v>3237</v>
      </c>
      <c r="B596" s="195"/>
      <c r="C596" s="196"/>
      <c r="D596" s="175" t="s">
        <v>70</v>
      </c>
      <c r="E596" s="20"/>
      <c r="F596" s="20"/>
      <c r="G596" s="20"/>
      <c r="H596" s="20">
        <v>0</v>
      </c>
      <c r="I596" s="20">
        <v>200</v>
      </c>
      <c r="J596" s="20"/>
      <c r="K596" s="20"/>
    </row>
    <row r="597" spans="1:18" s="21" customFormat="1" ht="25.5" hidden="1" x14ac:dyDescent="0.25">
      <c r="A597" s="193">
        <v>329</v>
      </c>
      <c r="B597" s="186"/>
      <c r="C597" s="187"/>
      <c r="D597" s="188" t="s">
        <v>59</v>
      </c>
      <c r="E597" s="65">
        <f>E598</f>
        <v>179.88</v>
      </c>
      <c r="F597" s="65"/>
      <c r="G597" s="65"/>
      <c r="H597" s="65">
        <f>H598</f>
        <v>0</v>
      </c>
      <c r="I597" s="65"/>
      <c r="J597" s="65"/>
      <c r="K597" s="65"/>
    </row>
    <row r="598" spans="1:18" s="21" customFormat="1" ht="25.5" hidden="1" x14ac:dyDescent="0.25">
      <c r="A598" s="194">
        <v>3299</v>
      </c>
      <c r="B598" s="195"/>
      <c r="C598" s="196"/>
      <c r="D598" s="175" t="s">
        <v>59</v>
      </c>
      <c r="E598" s="20">
        <v>179.88</v>
      </c>
      <c r="F598" s="20"/>
      <c r="G598" s="20"/>
      <c r="H598" s="20">
        <v>0</v>
      </c>
      <c r="I598" s="20">
        <v>200</v>
      </c>
      <c r="J598" s="20"/>
      <c r="K598" s="20"/>
    </row>
    <row r="599" spans="1:18" ht="25.5" x14ac:dyDescent="0.25">
      <c r="A599" s="267" t="s">
        <v>359</v>
      </c>
      <c r="B599" s="268"/>
      <c r="C599" s="269"/>
      <c r="D599" s="22" t="s">
        <v>331</v>
      </c>
      <c r="E599" s="173">
        <f t="shared" ref="E599:K602" si="206">E600</f>
        <v>0</v>
      </c>
      <c r="F599" s="173">
        <f t="shared" si="206"/>
        <v>0</v>
      </c>
      <c r="G599" s="173">
        <f t="shared" si="206"/>
        <v>0</v>
      </c>
      <c r="H599" s="173"/>
      <c r="I599" s="173"/>
      <c r="J599" s="173">
        <f t="shared" si="206"/>
        <v>0</v>
      </c>
      <c r="K599" s="173">
        <f t="shared" si="206"/>
        <v>0</v>
      </c>
      <c r="O599" s="21"/>
      <c r="P599" s="21"/>
      <c r="R599" s="21"/>
    </row>
    <row r="600" spans="1:18" s="21" customFormat="1" x14ac:dyDescent="0.25">
      <c r="A600" s="261">
        <v>3</v>
      </c>
      <c r="B600" s="262"/>
      <c r="C600" s="263"/>
      <c r="D600" s="174" t="s">
        <v>14</v>
      </c>
      <c r="E600" s="19">
        <f t="shared" si="206"/>
        <v>0</v>
      </c>
      <c r="F600" s="19">
        <f t="shared" si="206"/>
        <v>0</v>
      </c>
      <c r="G600" s="19">
        <f t="shared" si="206"/>
        <v>0</v>
      </c>
      <c r="H600" s="19"/>
      <c r="I600" s="19"/>
      <c r="J600" s="19">
        <f t="shared" si="206"/>
        <v>0</v>
      </c>
      <c r="K600" s="19">
        <f t="shared" si="206"/>
        <v>0</v>
      </c>
      <c r="O600"/>
      <c r="P600"/>
      <c r="R600"/>
    </row>
    <row r="601" spans="1:18" s="21" customFormat="1" x14ac:dyDescent="0.25">
      <c r="A601" s="258">
        <v>31</v>
      </c>
      <c r="B601" s="259"/>
      <c r="C601" s="260"/>
      <c r="D601" s="174" t="s">
        <v>15</v>
      </c>
      <c r="E601" s="19">
        <f t="shared" si="206"/>
        <v>0</v>
      </c>
      <c r="F601" s="19">
        <f t="shared" si="206"/>
        <v>0</v>
      </c>
      <c r="G601" s="19">
        <f t="shared" si="206"/>
        <v>0</v>
      </c>
      <c r="H601" s="19"/>
      <c r="I601" s="19"/>
      <c r="J601" s="19">
        <f t="shared" si="206"/>
        <v>0</v>
      </c>
      <c r="K601" s="19">
        <f t="shared" si="206"/>
        <v>0</v>
      </c>
    </row>
    <row r="602" spans="1:18" s="21" customFormat="1" hidden="1" x14ac:dyDescent="0.25">
      <c r="A602" s="258">
        <v>311</v>
      </c>
      <c r="B602" s="259"/>
      <c r="C602" s="260"/>
      <c r="D602" s="174" t="s">
        <v>279</v>
      </c>
      <c r="E602" s="19">
        <f t="shared" si="206"/>
        <v>0</v>
      </c>
      <c r="F602" s="19">
        <f t="shared" si="206"/>
        <v>0</v>
      </c>
      <c r="G602" s="19">
        <f t="shared" si="206"/>
        <v>0</v>
      </c>
      <c r="H602" s="19"/>
      <c r="I602" s="19"/>
      <c r="J602" s="19">
        <f t="shared" si="206"/>
        <v>0</v>
      </c>
      <c r="K602" s="19">
        <f t="shared" si="206"/>
        <v>0</v>
      </c>
    </row>
    <row r="603" spans="1:18" s="21" customFormat="1" hidden="1" x14ac:dyDescent="0.25">
      <c r="A603" s="255">
        <v>3111</v>
      </c>
      <c r="B603" s="256"/>
      <c r="C603" s="257"/>
      <c r="D603" s="175" t="s">
        <v>51</v>
      </c>
      <c r="E603" s="20"/>
      <c r="F603" s="20"/>
      <c r="G603" s="20"/>
      <c r="H603" s="20"/>
      <c r="I603" s="20"/>
      <c r="J603" s="20"/>
      <c r="K603" s="20"/>
    </row>
    <row r="604" spans="1:18" x14ac:dyDescent="0.25">
      <c r="A604" s="267" t="s">
        <v>340</v>
      </c>
      <c r="B604" s="268"/>
      <c r="C604" s="269"/>
      <c r="D604" s="22" t="s">
        <v>333</v>
      </c>
      <c r="E604" s="173">
        <f>E605</f>
        <v>129974.09999999999</v>
      </c>
      <c r="F604" s="173">
        <f t="shared" ref="F604:K604" si="207">F605</f>
        <v>432590</v>
      </c>
      <c r="G604" s="173">
        <f t="shared" si="207"/>
        <v>57414.559692083087</v>
      </c>
      <c r="H604" s="173">
        <f t="shared" si="207"/>
        <v>188427</v>
      </c>
      <c r="I604" s="173">
        <f t="shared" si="207"/>
        <v>181900</v>
      </c>
      <c r="J604" s="173">
        <f>J605</f>
        <v>181900</v>
      </c>
      <c r="K604" s="173">
        <f t="shared" si="207"/>
        <v>181900</v>
      </c>
      <c r="O604" s="21"/>
      <c r="P604" s="21"/>
      <c r="R604" s="21"/>
    </row>
    <row r="605" spans="1:18" s="21" customFormat="1" x14ac:dyDescent="0.25">
      <c r="A605" s="261">
        <v>3</v>
      </c>
      <c r="B605" s="262"/>
      <c r="C605" s="263"/>
      <c r="D605" s="174" t="s">
        <v>14</v>
      </c>
      <c r="E605" s="19">
        <f>E606+E614+E621</f>
        <v>129974.09999999999</v>
      </c>
      <c r="F605" s="19">
        <f t="shared" ref="F605:K605" si="208">F606+F614+F621</f>
        <v>432590</v>
      </c>
      <c r="G605" s="19">
        <f t="shared" si="208"/>
        <v>57414.559692083087</v>
      </c>
      <c r="H605" s="19">
        <f t="shared" si="208"/>
        <v>188427</v>
      </c>
      <c r="I605" s="19">
        <f t="shared" si="208"/>
        <v>181900</v>
      </c>
      <c r="J605" s="19">
        <f t="shared" si="208"/>
        <v>181900</v>
      </c>
      <c r="K605" s="19">
        <f t="shared" si="208"/>
        <v>181900</v>
      </c>
      <c r="O605"/>
      <c r="P605"/>
      <c r="R605"/>
    </row>
    <row r="606" spans="1:18" s="21" customFormat="1" x14ac:dyDescent="0.25">
      <c r="A606" s="258">
        <v>31</v>
      </c>
      <c r="B606" s="259"/>
      <c r="C606" s="260"/>
      <c r="D606" s="174" t="s">
        <v>15</v>
      </c>
      <c r="E606" s="19">
        <f>E607+E610+E612</f>
        <v>125993.56</v>
      </c>
      <c r="F606" s="19">
        <f t="shared" ref="F606:K606" si="209">F607+F610+F612</f>
        <v>423790</v>
      </c>
      <c r="G606" s="19">
        <f t="shared" si="209"/>
        <v>56246.598978034381</v>
      </c>
      <c r="H606" s="19">
        <f t="shared" si="209"/>
        <v>181827</v>
      </c>
      <c r="I606" s="19">
        <f t="shared" si="209"/>
        <v>177900</v>
      </c>
      <c r="J606" s="19">
        <f t="shared" si="209"/>
        <v>177900</v>
      </c>
      <c r="K606" s="19">
        <f t="shared" si="209"/>
        <v>177900</v>
      </c>
      <c r="O606"/>
      <c r="P606"/>
      <c r="R606"/>
    </row>
    <row r="607" spans="1:18" hidden="1" x14ac:dyDescent="0.25">
      <c r="A607" s="258">
        <v>311</v>
      </c>
      <c r="B607" s="259"/>
      <c r="C607" s="260"/>
      <c r="D607" s="174" t="s">
        <v>279</v>
      </c>
      <c r="E607" s="19">
        <f>E608+E609</f>
        <v>102969.78</v>
      </c>
      <c r="F607" s="19">
        <f t="shared" ref="F607:G607" si="210">F608</f>
        <v>370711</v>
      </c>
      <c r="G607" s="19">
        <f t="shared" si="210"/>
        <v>49201.805030194439</v>
      </c>
      <c r="H607" s="19">
        <f>H608+H609</f>
        <v>145740</v>
      </c>
      <c r="I607" s="19">
        <f>I608+I609</f>
        <v>145740</v>
      </c>
      <c r="J607" s="19">
        <f>J608+J609</f>
        <v>145740</v>
      </c>
      <c r="K607" s="19">
        <f>K608+K609</f>
        <v>145740</v>
      </c>
      <c r="O607" s="21"/>
      <c r="P607" s="21"/>
      <c r="R607" s="21"/>
    </row>
    <row r="608" spans="1:18" s="21" customFormat="1" hidden="1" x14ac:dyDescent="0.25">
      <c r="A608" s="255">
        <v>3111</v>
      </c>
      <c r="B608" s="256"/>
      <c r="C608" s="257"/>
      <c r="D608" s="175" t="s">
        <v>51</v>
      </c>
      <c r="E608" s="20">
        <v>99738.79</v>
      </c>
      <c r="F608" s="20">
        <v>370711</v>
      </c>
      <c r="G608" s="20">
        <f>F608/7.5345</f>
        <v>49201.805030194439</v>
      </c>
      <c r="H608" s="20">
        <v>145740</v>
      </c>
      <c r="I608" s="20">
        <v>145740</v>
      </c>
      <c r="J608" s="20">
        <v>145740</v>
      </c>
      <c r="K608" s="20">
        <v>145740</v>
      </c>
      <c r="O608"/>
      <c r="P608"/>
      <c r="R608"/>
    </row>
    <row r="609" spans="1:18" hidden="1" x14ac:dyDescent="0.25">
      <c r="A609" s="194">
        <v>3114</v>
      </c>
      <c r="B609" s="195"/>
      <c r="C609" s="196"/>
      <c r="D609" s="175" t="s">
        <v>198</v>
      </c>
      <c r="E609" s="20">
        <v>3230.99</v>
      </c>
      <c r="F609" s="20"/>
      <c r="G609" s="20"/>
      <c r="H609" s="20">
        <v>0</v>
      </c>
      <c r="I609" s="20">
        <v>0</v>
      </c>
      <c r="J609" s="20">
        <v>0</v>
      </c>
      <c r="K609" s="20">
        <v>0</v>
      </c>
      <c r="O609" s="21"/>
      <c r="P609" s="21"/>
      <c r="R609" s="21"/>
    </row>
    <row r="610" spans="1:18" s="21" customFormat="1" hidden="1" x14ac:dyDescent="0.25">
      <c r="A610" s="258">
        <v>312</v>
      </c>
      <c r="B610" s="259"/>
      <c r="C610" s="260"/>
      <c r="D610" s="174" t="s">
        <v>52</v>
      </c>
      <c r="E610" s="19">
        <f>E611</f>
        <v>6033.79</v>
      </c>
      <c r="F610" s="19">
        <f t="shared" ref="F610:K610" si="211">F611</f>
        <v>12763</v>
      </c>
      <c r="G610" s="19">
        <f t="shared" si="211"/>
        <v>1693.9412037958723</v>
      </c>
      <c r="H610" s="19">
        <f t="shared" si="211"/>
        <v>11927</v>
      </c>
      <c r="I610" s="19">
        <f t="shared" si="211"/>
        <v>8000</v>
      </c>
      <c r="J610" s="19">
        <f t="shared" si="211"/>
        <v>8000</v>
      </c>
      <c r="K610" s="19">
        <f t="shared" si="211"/>
        <v>8000</v>
      </c>
      <c r="O610"/>
      <c r="P610"/>
      <c r="R610"/>
    </row>
    <row r="611" spans="1:18" s="21" customFormat="1" hidden="1" x14ac:dyDescent="0.25">
      <c r="A611" s="255">
        <v>3121</v>
      </c>
      <c r="B611" s="256"/>
      <c r="C611" s="257"/>
      <c r="D611" s="175" t="s">
        <v>52</v>
      </c>
      <c r="E611" s="20">
        <v>6033.79</v>
      </c>
      <c r="F611" s="20">
        <v>12763</v>
      </c>
      <c r="G611" s="20">
        <f>F611/7.5345</f>
        <v>1693.9412037958723</v>
      </c>
      <c r="H611" s="20">
        <v>11927</v>
      </c>
      <c r="I611" s="20">
        <v>8000</v>
      </c>
      <c r="J611" s="20">
        <v>8000</v>
      </c>
      <c r="K611" s="20">
        <v>8000</v>
      </c>
    </row>
    <row r="612" spans="1:18" s="21" customFormat="1" hidden="1" x14ac:dyDescent="0.25">
      <c r="A612" s="258">
        <v>313</v>
      </c>
      <c r="B612" s="259"/>
      <c r="C612" s="260"/>
      <c r="D612" s="174" t="s">
        <v>53</v>
      </c>
      <c r="E612" s="19">
        <f>E613</f>
        <v>16989.990000000002</v>
      </c>
      <c r="F612" s="19">
        <f t="shared" ref="F612:K612" si="212">F613</f>
        <v>40316</v>
      </c>
      <c r="G612" s="19">
        <f t="shared" si="212"/>
        <v>5350.8527440440639</v>
      </c>
      <c r="H612" s="19">
        <f t="shared" si="212"/>
        <v>24160</v>
      </c>
      <c r="I612" s="19">
        <f t="shared" si="212"/>
        <v>24160</v>
      </c>
      <c r="J612" s="19">
        <f t="shared" si="212"/>
        <v>24160</v>
      </c>
      <c r="K612" s="19">
        <f t="shared" si="212"/>
        <v>24160</v>
      </c>
    </row>
    <row r="613" spans="1:18" ht="25.5" hidden="1" x14ac:dyDescent="0.25">
      <c r="A613" s="255">
        <v>3132</v>
      </c>
      <c r="B613" s="256"/>
      <c r="C613" s="257"/>
      <c r="D613" s="175" t="s">
        <v>54</v>
      </c>
      <c r="E613" s="20">
        <v>16989.990000000002</v>
      </c>
      <c r="F613" s="20">
        <v>40316</v>
      </c>
      <c r="G613" s="20">
        <f>F613/7.5345</f>
        <v>5350.8527440440639</v>
      </c>
      <c r="H613" s="20">
        <v>24160</v>
      </c>
      <c r="I613" s="20">
        <v>24160</v>
      </c>
      <c r="J613" s="20">
        <v>24160</v>
      </c>
      <c r="K613" s="20">
        <v>24160</v>
      </c>
      <c r="O613" s="21"/>
      <c r="P613" s="21"/>
      <c r="R613" s="21"/>
    </row>
    <row r="614" spans="1:18" s="21" customFormat="1" x14ac:dyDescent="0.25">
      <c r="A614" s="258">
        <v>32</v>
      </c>
      <c r="B614" s="259"/>
      <c r="C614" s="260"/>
      <c r="D614" s="174" t="s">
        <v>22</v>
      </c>
      <c r="E614" s="19">
        <f>E615+E618</f>
        <v>3980.54</v>
      </c>
      <c r="F614" s="19">
        <f t="shared" ref="F614:K614" si="213">F615+F618</f>
        <v>8800</v>
      </c>
      <c r="G614" s="19">
        <f t="shared" si="213"/>
        <v>1167.9607140487092</v>
      </c>
      <c r="H614" s="19">
        <f t="shared" si="213"/>
        <v>6600</v>
      </c>
      <c r="I614" s="19">
        <f t="shared" si="213"/>
        <v>4000</v>
      </c>
      <c r="J614" s="19">
        <f t="shared" si="213"/>
        <v>4000</v>
      </c>
      <c r="K614" s="19">
        <f t="shared" si="213"/>
        <v>4000</v>
      </c>
      <c r="O614"/>
      <c r="P614"/>
      <c r="R614"/>
    </row>
    <row r="615" spans="1:18" hidden="1" x14ac:dyDescent="0.25">
      <c r="A615" s="258">
        <v>321</v>
      </c>
      <c r="B615" s="259"/>
      <c r="C615" s="260"/>
      <c r="D615" s="174" t="s">
        <v>55</v>
      </c>
      <c r="E615" s="19">
        <f>E617+E616</f>
        <v>3980.54</v>
      </c>
      <c r="F615" s="19">
        <f t="shared" ref="F615:K615" si="214">F617</f>
        <v>8800</v>
      </c>
      <c r="G615" s="19">
        <f t="shared" si="214"/>
        <v>1167.9607140487092</v>
      </c>
      <c r="H615" s="19">
        <f t="shared" si="214"/>
        <v>6600</v>
      </c>
      <c r="I615" s="19">
        <f t="shared" si="214"/>
        <v>4000</v>
      </c>
      <c r="J615" s="19">
        <f t="shared" si="214"/>
        <v>4000</v>
      </c>
      <c r="K615" s="19">
        <f t="shared" si="214"/>
        <v>4000</v>
      </c>
      <c r="O615" s="21"/>
      <c r="P615" s="21"/>
      <c r="R615" s="21"/>
    </row>
    <row r="616" spans="1:18" hidden="1" x14ac:dyDescent="0.25">
      <c r="A616" s="272">
        <v>3211</v>
      </c>
      <c r="B616" s="273"/>
      <c r="C616" s="274"/>
      <c r="D616" s="192" t="s">
        <v>64</v>
      </c>
      <c r="E616" s="69">
        <v>0</v>
      </c>
      <c r="F616" s="19"/>
      <c r="G616" s="19"/>
      <c r="H616" s="19"/>
      <c r="I616" s="19"/>
      <c r="J616" s="19"/>
      <c r="K616" s="19"/>
    </row>
    <row r="617" spans="1:18" s="21" customFormat="1" ht="25.5" hidden="1" x14ac:dyDescent="0.25">
      <c r="A617" s="255">
        <v>3212</v>
      </c>
      <c r="B617" s="256"/>
      <c r="C617" s="257"/>
      <c r="D617" s="175" t="s">
        <v>281</v>
      </c>
      <c r="E617" s="20">
        <v>3980.54</v>
      </c>
      <c r="F617" s="20">
        <v>8800</v>
      </c>
      <c r="G617" s="20">
        <f>F617/7.5345</f>
        <v>1167.9607140487092</v>
      </c>
      <c r="H617" s="20">
        <v>6600</v>
      </c>
      <c r="I617" s="20">
        <v>4000</v>
      </c>
      <c r="J617" s="20">
        <v>4000</v>
      </c>
      <c r="K617" s="20">
        <v>4000</v>
      </c>
      <c r="O617"/>
      <c r="P617"/>
      <c r="R617"/>
    </row>
    <row r="618" spans="1:18" s="21" customFormat="1" hidden="1" x14ac:dyDescent="0.25">
      <c r="A618" s="258">
        <v>323</v>
      </c>
      <c r="B618" s="259"/>
      <c r="C618" s="260"/>
      <c r="D618" s="174" t="s">
        <v>69</v>
      </c>
      <c r="E618" s="19">
        <f>E619+E620</f>
        <v>0</v>
      </c>
      <c r="F618" s="19">
        <f t="shared" ref="F618:K618" si="215">F619+F620</f>
        <v>0</v>
      </c>
      <c r="G618" s="19">
        <f t="shared" si="215"/>
        <v>0</v>
      </c>
      <c r="H618" s="19"/>
      <c r="I618" s="19"/>
      <c r="J618" s="19">
        <f t="shared" si="215"/>
        <v>0</v>
      </c>
      <c r="K618" s="19">
        <f t="shared" si="215"/>
        <v>0</v>
      </c>
    </row>
    <row r="619" spans="1:18" ht="25.5" hidden="1" x14ac:dyDescent="0.25">
      <c r="A619" s="255">
        <v>3232</v>
      </c>
      <c r="B619" s="256"/>
      <c r="C619" s="257"/>
      <c r="D619" s="175" t="s">
        <v>249</v>
      </c>
      <c r="E619" s="20"/>
      <c r="F619" s="20"/>
      <c r="G619" s="20"/>
      <c r="H619" s="20"/>
      <c r="I619" s="20"/>
      <c r="J619" s="20"/>
      <c r="K619" s="20"/>
      <c r="O619" s="21"/>
      <c r="P619" s="21"/>
      <c r="R619" s="21"/>
    </row>
    <row r="620" spans="1:18" s="21" customFormat="1" hidden="1" x14ac:dyDescent="0.25">
      <c r="A620" s="255">
        <v>3237</v>
      </c>
      <c r="B620" s="256"/>
      <c r="C620" s="257"/>
      <c r="D620" s="175" t="s">
        <v>70</v>
      </c>
      <c r="E620" s="20"/>
      <c r="F620" s="20"/>
      <c r="G620" s="20"/>
      <c r="H620" s="20"/>
      <c r="I620" s="20"/>
      <c r="J620" s="20"/>
      <c r="K620" s="20"/>
      <c r="O620"/>
      <c r="P620"/>
      <c r="R620"/>
    </row>
    <row r="621" spans="1:18" s="21" customFormat="1" x14ac:dyDescent="0.25">
      <c r="A621" s="258">
        <v>38</v>
      </c>
      <c r="B621" s="259"/>
      <c r="C621" s="260"/>
      <c r="D621" s="174" t="s">
        <v>107</v>
      </c>
      <c r="E621" s="19">
        <f>E622</f>
        <v>0</v>
      </c>
      <c r="F621" s="19">
        <f t="shared" ref="F621:K622" si="216">F622</f>
        <v>0</v>
      </c>
      <c r="G621" s="19">
        <f t="shared" si="216"/>
        <v>0</v>
      </c>
      <c r="H621" s="19"/>
      <c r="I621" s="19"/>
      <c r="J621" s="19">
        <f t="shared" si="216"/>
        <v>0</v>
      </c>
      <c r="K621" s="19">
        <f t="shared" si="216"/>
        <v>0</v>
      </c>
    </row>
    <row r="622" spans="1:18" s="21" customFormat="1" hidden="1" x14ac:dyDescent="0.25">
      <c r="A622" s="258">
        <v>383</v>
      </c>
      <c r="B622" s="259"/>
      <c r="C622" s="260"/>
      <c r="D622" s="174" t="s">
        <v>108</v>
      </c>
      <c r="E622" s="19">
        <f>E623</f>
        <v>0</v>
      </c>
      <c r="F622" s="19">
        <f t="shared" si="216"/>
        <v>0</v>
      </c>
      <c r="G622" s="19">
        <f t="shared" si="216"/>
        <v>0</v>
      </c>
      <c r="H622" s="19"/>
      <c r="I622" s="19"/>
      <c r="J622" s="19">
        <f t="shared" si="216"/>
        <v>0</v>
      </c>
      <c r="K622" s="19">
        <f t="shared" si="216"/>
        <v>0</v>
      </c>
    </row>
    <row r="623" spans="1:18" s="21" customFormat="1" ht="25.5" hidden="1" x14ac:dyDescent="0.25">
      <c r="A623" s="255">
        <v>3831</v>
      </c>
      <c r="B623" s="256"/>
      <c r="C623" s="257"/>
      <c r="D623" s="175" t="s">
        <v>109</v>
      </c>
      <c r="E623" s="20"/>
      <c r="F623" s="20"/>
      <c r="G623" s="20"/>
      <c r="H623" s="20"/>
      <c r="I623" s="20"/>
      <c r="J623" s="20"/>
      <c r="K623" s="20"/>
    </row>
    <row r="624" spans="1:18" s="21" customFormat="1" x14ac:dyDescent="0.25">
      <c r="A624" s="264" t="s">
        <v>360</v>
      </c>
      <c r="B624" s="265"/>
      <c r="C624" s="266"/>
      <c r="D624" s="171" t="s">
        <v>274</v>
      </c>
      <c r="E624" s="172">
        <f>E625+E630</f>
        <v>0</v>
      </c>
      <c r="F624" s="172">
        <f t="shared" ref="F624:K624" si="217">F625+F630</f>
        <v>0</v>
      </c>
      <c r="G624" s="172">
        <f t="shared" si="217"/>
        <v>0</v>
      </c>
      <c r="H624" s="172"/>
      <c r="I624" s="172"/>
      <c r="J624" s="172">
        <f t="shared" si="217"/>
        <v>0</v>
      </c>
      <c r="K624" s="172">
        <f t="shared" si="217"/>
        <v>0</v>
      </c>
    </row>
    <row r="625" spans="1:18" x14ac:dyDescent="0.25">
      <c r="A625" s="267" t="s">
        <v>361</v>
      </c>
      <c r="B625" s="268"/>
      <c r="C625" s="269"/>
      <c r="D625" s="22" t="s">
        <v>322</v>
      </c>
      <c r="E625" s="173">
        <f t="shared" ref="E625:K628" si="218">E626</f>
        <v>0</v>
      </c>
      <c r="F625" s="173">
        <f t="shared" si="218"/>
        <v>0</v>
      </c>
      <c r="G625" s="173">
        <f t="shared" si="218"/>
        <v>0</v>
      </c>
      <c r="H625" s="173"/>
      <c r="I625" s="173"/>
      <c r="J625" s="173">
        <f t="shared" si="218"/>
        <v>0</v>
      </c>
      <c r="K625" s="173">
        <f t="shared" si="218"/>
        <v>0</v>
      </c>
      <c r="O625" s="21"/>
      <c r="P625" s="21"/>
      <c r="R625" s="21"/>
    </row>
    <row r="626" spans="1:18" s="21" customFormat="1" x14ac:dyDescent="0.25">
      <c r="A626" s="261">
        <v>3</v>
      </c>
      <c r="B626" s="262"/>
      <c r="C626" s="263"/>
      <c r="D626" s="174" t="s">
        <v>14</v>
      </c>
      <c r="E626" s="19">
        <f t="shared" si="218"/>
        <v>0</v>
      </c>
      <c r="F626" s="19">
        <f t="shared" si="218"/>
        <v>0</v>
      </c>
      <c r="G626" s="19">
        <f t="shared" si="218"/>
        <v>0</v>
      </c>
      <c r="H626" s="19"/>
      <c r="I626" s="19"/>
      <c r="J626" s="19">
        <f t="shared" si="218"/>
        <v>0</v>
      </c>
      <c r="K626" s="19">
        <f t="shared" si="218"/>
        <v>0</v>
      </c>
      <c r="O626"/>
      <c r="P626"/>
      <c r="R626"/>
    </row>
    <row r="627" spans="1:18" s="21" customFormat="1" x14ac:dyDescent="0.25">
      <c r="A627" s="258">
        <v>32</v>
      </c>
      <c r="B627" s="259"/>
      <c r="C627" s="260"/>
      <c r="D627" s="174" t="s">
        <v>22</v>
      </c>
      <c r="E627" s="19">
        <f t="shared" si="218"/>
        <v>0</v>
      </c>
      <c r="F627" s="19">
        <f t="shared" si="218"/>
        <v>0</v>
      </c>
      <c r="G627" s="19">
        <f t="shared" si="218"/>
        <v>0</v>
      </c>
      <c r="H627" s="19"/>
      <c r="I627" s="19"/>
      <c r="J627" s="19">
        <f t="shared" si="218"/>
        <v>0</v>
      </c>
      <c r="K627" s="19">
        <f t="shared" si="218"/>
        <v>0</v>
      </c>
    </row>
    <row r="628" spans="1:18" s="21" customFormat="1" ht="25.5" hidden="1" x14ac:dyDescent="0.25">
      <c r="A628" s="258">
        <v>329</v>
      </c>
      <c r="B628" s="259"/>
      <c r="C628" s="260"/>
      <c r="D628" s="174" t="s">
        <v>59</v>
      </c>
      <c r="E628" s="19">
        <f t="shared" si="218"/>
        <v>0</v>
      </c>
      <c r="F628" s="19">
        <f t="shared" si="218"/>
        <v>0</v>
      </c>
      <c r="G628" s="19">
        <f t="shared" si="218"/>
        <v>0</v>
      </c>
      <c r="H628" s="19"/>
      <c r="I628" s="19"/>
      <c r="J628" s="19">
        <f t="shared" si="218"/>
        <v>0</v>
      </c>
      <c r="K628" s="19">
        <f t="shared" si="218"/>
        <v>0</v>
      </c>
    </row>
    <row r="629" spans="1:18" s="21" customFormat="1" ht="25.5" hidden="1" x14ac:dyDescent="0.25">
      <c r="A629" s="255">
        <v>3299</v>
      </c>
      <c r="B629" s="256"/>
      <c r="C629" s="257"/>
      <c r="D629" s="175" t="s">
        <v>59</v>
      </c>
      <c r="E629" s="20"/>
      <c r="F629" s="20"/>
      <c r="G629" s="20"/>
      <c r="H629" s="20"/>
      <c r="I629" s="20"/>
      <c r="J629" s="20"/>
      <c r="K629" s="20"/>
    </row>
    <row r="630" spans="1:18" x14ac:dyDescent="0.25">
      <c r="A630" s="267" t="s">
        <v>340</v>
      </c>
      <c r="B630" s="268"/>
      <c r="C630" s="269"/>
      <c r="D630" s="22" t="s">
        <v>333</v>
      </c>
      <c r="E630" s="173">
        <f>E631</f>
        <v>0</v>
      </c>
      <c r="F630" s="173">
        <f t="shared" ref="F630:K631" si="219">F631</f>
        <v>0</v>
      </c>
      <c r="G630" s="173">
        <f t="shared" si="219"/>
        <v>0</v>
      </c>
      <c r="H630" s="173"/>
      <c r="I630" s="173"/>
      <c r="J630" s="173">
        <f t="shared" si="219"/>
        <v>0</v>
      </c>
      <c r="K630" s="173">
        <f t="shared" si="219"/>
        <v>0</v>
      </c>
      <c r="O630" s="21"/>
      <c r="P630" s="21"/>
      <c r="R630" s="21"/>
    </row>
    <row r="631" spans="1:18" s="21" customFormat="1" x14ac:dyDescent="0.25">
      <c r="A631" s="261">
        <v>3</v>
      </c>
      <c r="B631" s="262"/>
      <c r="C631" s="263"/>
      <c r="D631" s="174" t="s">
        <v>14</v>
      </c>
      <c r="E631" s="19">
        <f>E632</f>
        <v>0</v>
      </c>
      <c r="F631" s="19">
        <f t="shared" si="219"/>
        <v>0</v>
      </c>
      <c r="G631" s="19">
        <f t="shared" si="219"/>
        <v>0</v>
      </c>
      <c r="H631" s="19"/>
      <c r="I631" s="19"/>
      <c r="J631" s="19">
        <f t="shared" si="219"/>
        <v>0</v>
      </c>
      <c r="K631" s="19">
        <f t="shared" si="219"/>
        <v>0</v>
      </c>
      <c r="O631"/>
      <c r="P631"/>
      <c r="R631"/>
    </row>
    <row r="632" spans="1:18" x14ac:dyDescent="0.25">
      <c r="A632" s="258">
        <v>32</v>
      </c>
      <c r="B632" s="259"/>
      <c r="C632" s="260"/>
      <c r="D632" s="174" t="s">
        <v>22</v>
      </c>
      <c r="E632" s="19">
        <f>E633+E635</f>
        <v>0</v>
      </c>
      <c r="F632" s="19">
        <f t="shared" ref="F632:K632" si="220">F633+F635</f>
        <v>0</v>
      </c>
      <c r="G632" s="19">
        <f t="shared" si="220"/>
        <v>0</v>
      </c>
      <c r="H632" s="19"/>
      <c r="I632" s="19"/>
      <c r="J632" s="19">
        <f t="shared" si="220"/>
        <v>0</v>
      </c>
      <c r="K632" s="19">
        <f t="shared" si="220"/>
        <v>0</v>
      </c>
      <c r="O632" s="21"/>
      <c r="P632" s="21"/>
      <c r="R632" s="21"/>
    </row>
    <row r="633" spans="1:18" s="21" customFormat="1" hidden="1" x14ac:dyDescent="0.25">
      <c r="A633" s="258">
        <v>321</v>
      </c>
      <c r="B633" s="259"/>
      <c r="C633" s="260"/>
      <c r="D633" s="174" t="s">
        <v>55</v>
      </c>
      <c r="E633" s="19">
        <f>E634</f>
        <v>0</v>
      </c>
      <c r="F633" s="19">
        <f t="shared" ref="F633:K633" si="221">F634</f>
        <v>0</v>
      </c>
      <c r="G633" s="19">
        <f t="shared" si="221"/>
        <v>0</v>
      </c>
      <c r="H633" s="19"/>
      <c r="I633" s="19"/>
      <c r="J633" s="19">
        <f t="shared" si="221"/>
        <v>0</v>
      </c>
      <c r="K633" s="19">
        <f t="shared" si="221"/>
        <v>0</v>
      </c>
      <c r="O633"/>
      <c r="P633"/>
      <c r="R633"/>
    </row>
    <row r="634" spans="1:18" s="21" customFormat="1" hidden="1" x14ac:dyDescent="0.25">
      <c r="A634" s="255">
        <v>3211</v>
      </c>
      <c r="B634" s="256"/>
      <c r="C634" s="257"/>
      <c r="D634" s="175" t="s">
        <v>64</v>
      </c>
      <c r="E634" s="20"/>
      <c r="F634" s="20"/>
      <c r="G634" s="20"/>
      <c r="H634" s="20"/>
      <c r="I634" s="20"/>
      <c r="J634" s="20"/>
      <c r="K634" s="20"/>
    </row>
    <row r="635" spans="1:18" s="21" customFormat="1" ht="25.5" hidden="1" x14ac:dyDescent="0.25">
      <c r="A635" s="258">
        <v>329</v>
      </c>
      <c r="B635" s="259"/>
      <c r="C635" s="260"/>
      <c r="D635" s="174" t="s">
        <v>59</v>
      </c>
      <c r="E635" s="19">
        <f>E636</f>
        <v>0</v>
      </c>
      <c r="F635" s="19">
        <f t="shared" ref="F635:K635" si="222">F636</f>
        <v>0</v>
      </c>
      <c r="G635" s="19">
        <f t="shared" si="222"/>
        <v>0</v>
      </c>
      <c r="H635" s="19"/>
      <c r="I635" s="19"/>
      <c r="J635" s="19">
        <f t="shared" si="222"/>
        <v>0</v>
      </c>
      <c r="K635" s="19">
        <f t="shared" si="222"/>
        <v>0</v>
      </c>
    </row>
    <row r="636" spans="1:18" s="21" customFormat="1" ht="25.5" hidden="1" x14ac:dyDescent="0.25">
      <c r="A636" s="255">
        <v>3299</v>
      </c>
      <c r="B636" s="256"/>
      <c r="C636" s="257"/>
      <c r="D636" s="175" t="s">
        <v>59</v>
      </c>
      <c r="E636" s="20"/>
      <c r="F636" s="20"/>
      <c r="G636" s="20"/>
      <c r="H636" s="20"/>
      <c r="I636" s="20"/>
      <c r="J636" s="20"/>
      <c r="K636" s="20"/>
    </row>
    <row r="637" spans="1:18" s="21" customFormat="1" ht="25.5" x14ac:dyDescent="0.25">
      <c r="A637" s="264" t="s">
        <v>362</v>
      </c>
      <c r="B637" s="265"/>
      <c r="C637" s="266"/>
      <c r="D637" s="171" t="s">
        <v>363</v>
      </c>
      <c r="E637" s="172">
        <f t="shared" ref="E637:K641" si="223">E638</f>
        <v>0</v>
      </c>
      <c r="F637" s="172">
        <f t="shared" si="223"/>
        <v>0</v>
      </c>
      <c r="G637" s="172">
        <f t="shared" si="223"/>
        <v>0</v>
      </c>
      <c r="H637" s="172"/>
      <c r="I637" s="172"/>
      <c r="J637" s="172">
        <f t="shared" si="223"/>
        <v>0</v>
      </c>
      <c r="K637" s="172">
        <f t="shared" si="223"/>
        <v>0</v>
      </c>
    </row>
    <row r="638" spans="1:18" x14ac:dyDescent="0.25">
      <c r="A638" s="267" t="s">
        <v>340</v>
      </c>
      <c r="B638" s="268"/>
      <c r="C638" s="269"/>
      <c r="D638" s="22" t="s">
        <v>333</v>
      </c>
      <c r="E638" s="173">
        <f t="shared" si="223"/>
        <v>0</v>
      </c>
      <c r="F638" s="173">
        <f t="shared" si="223"/>
        <v>0</v>
      </c>
      <c r="G638" s="173">
        <f t="shared" si="223"/>
        <v>0</v>
      </c>
      <c r="H638" s="173"/>
      <c r="I638" s="173"/>
      <c r="J638" s="173">
        <f t="shared" si="223"/>
        <v>0</v>
      </c>
      <c r="K638" s="173">
        <f t="shared" si="223"/>
        <v>0</v>
      </c>
      <c r="O638" s="21"/>
      <c r="P638" s="21"/>
      <c r="R638" s="21"/>
    </row>
    <row r="639" spans="1:18" s="21" customFormat="1" x14ac:dyDescent="0.25">
      <c r="A639" s="261">
        <v>3</v>
      </c>
      <c r="B639" s="262"/>
      <c r="C639" s="263"/>
      <c r="D639" s="174" t="s">
        <v>14</v>
      </c>
      <c r="E639" s="19">
        <f t="shared" si="223"/>
        <v>0</v>
      </c>
      <c r="F639" s="19">
        <f t="shared" si="223"/>
        <v>0</v>
      </c>
      <c r="G639" s="19">
        <f t="shared" si="223"/>
        <v>0</v>
      </c>
      <c r="H639" s="19"/>
      <c r="I639" s="19"/>
      <c r="J639" s="19">
        <f t="shared" si="223"/>
        <v>0</v>
      </c>
      <c r="K639" s="19">
        <f t="shared" si="223"/>
        <v>0</v>
      </c>
      <c r="O639"/>
      <c r="P639"/>
      <c r="R639"/>
    </row>
    <row r="640" spans="1:18" s="21" customFormat="1" x14ac:dyDescent="0.25">
      <c r="A640" s="258">
        <v>32</v>
      </c>
      <c r="B640" s="259"/>
      <c r="C640" s="260"/>
      <c r="D640" s="174" t="s">
        <v>22</v>
      </c>
      <c r="E640" s="19">
        <f t="shared" si="223"/>
        <v>0</v>
      </c>
      <c r="F640" s="19">
        <f t="shared" si="223"/>
        <v>0</v>
      </c>
      <c r="G640" s="19">
        <f t="shared" si="223"/>
        <v>0</v>
      </c>
      <c r="H640" s="19"/>
      <c r="I640" s="19"/>
      <c r="J640" s="19">
        <f t="shared" si="223"/>
        <v>0</v>
      </c>
      <c r="K640" s="19">
        <f t="shared" si="223"/>
        <v>0</v>
      </c>
    </row>
    <row r="641" spans="1:18" s="21" customFormat="1" ht="25.5" hidden="1" x14ac:dyDescent="0.25">
      <c r="A641" s="258">
        <v>329</v>
      </c>
      <c r="B641" s="259"/>
      <c r="C641" s="260"/>
      <c r="D641" s="174" t="s">
        <v>59</v>
      </c>
      <c r="E641" s="19">
        <f t="shared" si="223"/>
        <v>0</v>
      </c>
      <c r="F641" s="19">
        <f t="shared" si="223"/>
        <v>0</v>
      </c>
      <c r="G641" s="19">
        <f t="shared" si="223"/>
        <v>0</v>
      </c>
      <c r="H641" s="19"/>
      <c r="I641" s="19"/>
      <c r="J641" s="19">
        <f t="shared" si="223"/>
        <v>0</v>
      </c>
      <c r="K641" s="19">
        <f t="shared" si="223"/>
        <v>0</v>
      </c>
    </row>
    <row r="642" spans="1:18" s="21" customFormat="1" ht="25.5" hidden="1" x14ac:dyDescent="0.25">
      <c r="A642" s="255">
        <v>3299</v>
      </c>
      <c r="B642" s="256"/>
      <c r="C642" s="257"/>
      <c r="D642" s="175" t="s">
        <v>59</v>
      </c>
      <c r="E642" s="20"/>
      <c r="F642" s="20"/>
      <c r="G642" s="20"/>
      <c r="H642" s="20"/>
      <c r="I642" s="20"/>
      <c r="J642" s="20"/>
      <c r="K642" s="20"/>
    </row>
    <row r="643" spans="1:18" s="21" customFormat="1" x14ac:dyDescent="0.25">
      <c r="A643" s="264" t="s">
        <v>364</v>
      </c>
      <c r="B643" s="265"/>
      <c r="C643" s="266"/>
      <c r="D643" s="171" t="s">
        <v>307</v>
      </c>
      <c r="E643" s="172">
        <f>E644+E655+E664+E690+E673+E682+E699</f>
        <v>7970.89</v>
      </c>
      <c r="F643" s="172">
        <f>F644+F655+F664+F673+F682+F690+F699</f>
        <v>104450</v>
      </c>
      <c r="G643" s="172">
        <f>G644+G655+G664+G690+G673+G682+G699</f>
        <v>13862.897338907689</v>
      </c>
      <c r="H643" s="172">
        <f>H644+H655+H664+H690+H673+H682+H699</f>
        <v>11826</v>
      </c>
      <c r="I643" s="172">
        <f t="shared" ref="I643:K643" si="224">I644+I655+I664+I690+I673+I682+I699</f>
        <v>9400</v>
      </c>
      <c r="J643" s="172">
        <f t="shared" si="224"/>
        <v>8500</v>
      </c>
      <c r="K643" s="172">
        <f t="shared" si="224"/>
        <v>8500</v>
      </c>
    </row>
    <row r="644" spans="1:18" x14ac:dyDescent="0.25">
      <c r="A644" s="267" t="s">
        <v>365</v>
      </c>
      <c r="B644" s="268"/>
      <c r="C644" s="269"/>
      <c r="D644" s="22" t="s">
        <v>322</v>
      </c>
      <c r="E644" s="173">
        <f>E645</f>
        <v>0.84</v>
      </c>
      <c r="F644" s="173">
        <f t="shared" ref="F644:K645" si="225">F645</f>
        <v>4000</v>
      </c>
      <c r="G644" s="173">
        <f t="shared" si="225"/>
        <v>530.89123365850423</v>
      </c>
      <c r="H644" s="173">
        <f>H645</f>
        <v>26</v>
      </c>
      <c r="I644" s="173"/>
      <c r="J644" s="173">
        <f t="shared" si="225"/>
        <v>0</v>
      </c>
      <c r="K644" s="173">
        <f t="shared" si="225"/>
        <v>0</v>
      </c>
      <c r="O644" s="21"/>
      <c r="P644" s="21"/>
      <c r="R644" s="21"/>
    </row>
    <row r="645" spans="1:18" ht="25.5" x14ac:dyDescent="0.25">
      <c r="A645" s="261">
        <v>4</v>
      </c>
      <c r="B645" s="262"/>
      <c r="C645" s="263"/>
      <c r="D645" s="174" t="s">
        <v>16</v>
      </c>
      <c r="E645" s="19">
        <f>E646</f>
        <v>0.84</v>
      </c>
      <c r="F645" s="19">
        <f t="shared" si="225"/>
        <v>4000</v>
      </c>
      <c r="G645" s="19">
        <f t="shared" si="225"/>
        <v>530.89123365850423</v>
      </c>
      <c r="H645" s="19">
        <f>H646</f>
        <v>26</v>
      </c>
      <c r="I645" s="19"/>
      <c r="J645" s="19">
        <f t="shared" si="225"/>
        <v>0</v>
      </c>
      <c r="K645" s="19">
        <f t="shared" si="225"/>
        <v>0</v>
      </c>
    </row>
    <row r="646" spans="1:18" ht="38.25" x14ac:dyDescent="0.25">
      <c r="A646" s="258">
        <v>42</v>
      </c>
      <c r="B646" s="259"/>
      <c r="C646" s="260"/>
      <c r="D646" s="174" t="s">
        <v>27</v>
      </c>
      <c r="E646" s="19">
        <f>E647+E653</f>
        <v>0.84</v>
      </c>
      <c r="F646" s="19">
        <f t="shared" ref="F646:K646" si="226">F647+F653</f>
        <v>4000</v>
      </c>
      <c r="G646" s="19">
        <f t="shared" si="226"/>
        <v>530.89123365850423</v>
      </c>
      <c r="H646" s="19">
        <f>H647+H653</f>
        <v>26</v>
      </c>
      <c r="I646" s="19"/>
      <c r="J646" s="19">
        <f t="shared" si="226"/>
        <v>0</v>
      </c>
      <c r="K646" s="19">
        <f t="shared" si="226"/>
        <v>0</v>
      </c>
    </row>
    <row r="647" spans="1:18" hidden="1" x14ac:dyDescent="0.25">
      <c r="A647" s="258">
        <v>422</v>
      </c>
      <c r="B647" s="259"/>
      <c r="C647" s="260"/>
      <c r="D647" s="174" t="s">
        <v>71</v>
      </c>
      <c r="E647" s="19">
        <f>E648+E649+E650+E651+E652</f>
        <v>0</v>
      </c>
      <c r="F647" s="19">
        <f t="shared" ref="F647:K647" si="227">F648+F649+F650+F651+F652</f>
        <v>4000</v>
      </c>
      <c r="G647" s="19">
        <f t="shared" si="227"/>
        <v>530.89123365850423</v>
      </c>
      <c r="H647" s="19">
        <f>H648+H649+H650+H651+H652</f>
        <v>0</v>
      </c>
      <c r="I647" s="19"/>
      <c r="J647" s="19">
        <f t="shared" si="227"/>
        <v>0</v>
      </c>
      <c r="K647" s="19">
        <f t="shared" si="227"/>
        <v>0</v>
      </c>
    </row>
    <row r="648" spans="1:18" hidden="1" x14ac:dyDescent="0.25">
      <c r="A648" s="255">
        <v>4221</v>
      </c>
      <c r="B648" s="256"/>
      <c r="C648" s="257"/>
      <c r="D648" s="175" t="s">
        <v>72</v>
      </c>
      <c r="E648" s="20"/>
      <c r="F648" s="20">
        <v>4000</v>
      </c>
      <c r="G648" s="20">
        <f>F648/7.5345</f>
        <v>530.89123365850423</v>
      </c>
      <c r="H648" s="20"/>
      <c r="I648" s="20"/>
      <c r="J648" s="20"/>
      <c r="K648" s="20"/>
    </row>
    <row r="649" spans="1:18" s="21" customFormat="1" hidden="1" x14ac:dyDescent="0.25">
      <c r="A649" s="255">
        <v>4223</v>
      </c>
      <c r="B649" s="256"/>
      <c r="C649" s="257"/>
      <c r="D649" s="175" t="s">
        <v>110</v>
      </c>
      <c r="E649" s="20"/>
      <c r="F649" s="20"/>
      <c r="G649" s="20"/>
      <c r="H649" s="20"/>
      <c r="I649" s="20"/>
      <c r="J649" s="20"/>
      <c r="K649" s="20"/>
      <c r="O649"/>
      <c r="P649"/>
      <c r="R649"/>
    </row>
    <row r="650" spans="1:18" hidden="1" x14ac:dyDescent="0.25">
      <c r="A650" s="255">
        <v>4225</v>
      </c>
      <c r="B650" s="256"/>
      <c r="C650" s="257"/>
      <c r="D650" s="175" t="s">
        <v>366</v>
      </c>
      <c r="E650" s="20"/>
      <c r="F650" s="20"/>
      <c r="G650" s="20"/>
      <c r="H650" s="20"/>
      <c r="I650" s="20"/>
      <c r="J650" s="20"/>
      <c r="K650" s="20"/>
      <c r="O650" s="21"/>
      <c r="P650" s="21"/>
      <c r="R650" s="21"/>
    </row>
    <row r="651" spans="1:18" s="21" customFormat="1" hidden="1" x14ac:dyDescent="0.25">
      <c r="A651" s="255">
        <v>4226</v>
      </c>
      <c r="B651" s="256"/>
      <c r="C651" s="257"/>
      <c r="D651" s="175" t="s">
        <v>106</v>
      </c>
      <c r="E651" s="20"/>
      <c r="F651" s="20"/>
      <c r="G651" s="20"/>
      <c r="H651" s="20"/>
      <c r="I651" s="20"/>
      <c r="J651" s="20"/>
      <c r="K651" s="20"/>
      <c r="O651"/>
      <c r="P651"/>
      <c r="R651"/>
    </row>
    <row r="652" spans="1:18" s="21" customFormat="1" ht="25.5" hidden="1" x14ac:dyDescent="0.25">
      <c r="A652" s="255">
        <v>4227</v>
      </c>
      <c r="B652" s="256"/>
      <c r="C652" s="257"/>
      <c r="D652" s="175" t="s">
        <v>309</v>
      </c>
      <c r="E652" s="20">
        <v>0</v>
      </c>
      <c r="F652" s="20"/>
      <c r="G652" s="20"/>
      <c r="H652" s="20">
        <v>0</v>
      </c>
      <c r="I652" s="20"/>
      <c r="J652" s="20"/>
      <c r="K652" s="20"/>
    </row>
    <row r="653" spans="1:18" s="21" customFormat="1" ht="25.5" hidden="1" x14ac:dyDescent="0.25">
      <c r="A653" s="258">
        <v>424</v>
      </c>
      <c r="B653" s="259"/>
      <c r="C653" s="260"/>
      <c r="D653" s="174" t="s">
        <v>367</v>
      </c>
      <c r="E653" s="19">
        <f>E654</f>
        <v>0.84</v>
      </c>
      <c r="F653" s="19">
        <f t="shared" ref="F653:K653" si="228">F654</f>
        <v>0</v>
      </c>
      <c r="G653" s="19">
        <f t="shared" si="228"/>
        <v>0</v>
      </c>
      <c r="H653" s="19">
        <f>H654</f>
        <v>26</v>
      </c>
      <c r="I653" s="19"/>
      <c r="J653" s="19">
        <f t="shared" si="228"/>
        <v>0</v>
      </c>
      <c r="K653" s="19">
        <f t="shared" si="228"/>
        <v>0</v>
      </c>
    </row>
    <row r="654" spans="1:18" s="21" customFormat="1" hidden="1" x14ac:dyDescent="0.25">
      <c r="A654" s="255">
        <v>4241</v>
      </c>
      <c r="B654" s="256"/>
      <c r="C654" s="257"/>
      <c r="D654" s="175" t="s">
        <v>368</v>
      </c>
      <c r="E654" s="20">
        <v>0.84</v>
      </c>
      <c r="F654" s="20"/>
      <c r="G654" s="20"/>
      <c r="H654" s="20">
        <v>26</v>
      </c>
      <c r="I654" s="20"/>
      <c r="J654" s="20"/>
      <c r="K654" s="20"/>
    </row>
    <row r="655" spans="1:18" ht="38.25" x14ac:dyDescent="0.25">
      <c r="A655" s="267" t="s">
        <v>369</v>
      </c>
      <c r="B655" s="268"/>
      <c r="C655" s="269"/>
      <c r="D655" s="22" t="s">
        <v>104</v>
      </c>
      <c r="E655" s="173">
        <f t="shared" ref="E655:K657" si="229">E656</f>
        <v>0</v>
      </c>
      <c r="F655" s="173">
        <f t="shared" si="229"/>
        <v>12150</v>
      </c>
      <c r="G655" s="173">
        <f t="shared" si="229"/>
        <v>1612.5821222377065</v>
      </c>
      <c r="H655" s="173">
        <f t="shared" si="229"/>
        <v>0</v>
      </c>
      <c r="I655" s="173">
        <f t="shared" si="229"/>
        <v>0</v>
      </c>
      <c r="J655" s="173">
        <f t="shared" si="229"/>
        <v>0</v>
      </c>
      <c r="K655" s="173">
        <f t="shared" si="229"/>
        <v>0</v>
      </c>
      <c r="O655" s="21"/>
      <c r="P655" s="21"/>
      <c r="R655" s="21"/>
    </row>
    <row r="656" spans="1:18" ht="25.5" x14ac:dyDescent="0.25">
      <c r="A656" s="261">
        <v>4</v>
      </c>
      <c r="B656" s="262"/>
      <c r="C656" s="263"/>
      <c r="D656" s="174" t="s">
        <v>16</v>
      </c>
      <c r="E656" s="19">
        <f t="shared" si="229"/>
        <v>0</v>
      </c>
      <c r="F656" s="19">
        <f t="shared" si="229"/>
        <v>12150</v>
      </c>
      <c r="G656" s="19">
        <f t="shared" si="229"/>
        <v>1612.5821222377065</v>
      </c>
      <c r="H656" s="19">
        <f>H657+H662</f>
        <v>0</v>
      </c>
      <c r="I656" s="19">
        <f>I657+I662</f>
        <v>0</v>
      </c>
      <c r="J656" s="19">
        <f>J657+J662</f>
        <v>0</v>
      </c>
      <c r="K656" s="19">
        <f t="shared" ref="K656" si="230">K657+K662</f>
        <v>0</v>
      </c>
    </row>
    <row r="657" spans="1:18" ht="38.25" x14ac:dyDescent="0.25">
      <c r="A657" s="258">
        <v>42</v>
      </c>
      <c r="B657" s="259"/>
      <c r="C657" s="260"/>
      <c r="D657" s="174" t="s">
        <v>27</v>
      </c>
      <c r="E657" s="19">
        <f t="shared" si="229"/>
        <v>0</v>
      </c>
      <c r="F657" s="19">
        <f>F658+F662</f>
        <v>12150</v>
      </c>
      <c r="G657" s="19">
        <f>G658+G662</f>
        <v>1612.5821222377065</v>
      </c>
      <c r="H657" s="19">
        <f t="shared" si="229"/>
        <v>0</v>
      </c>
      <c r="I657" s="19">
        <f t="shared" si="229"/>
        <v>0</v>
      </c>
      <c r="J657" s="19">
        <f t="shared" si="229"/>
        <v>0</v>
      </c>
      <c r="K657" s="19">
        <f t="shared" si="229"/>
        <v>0</v>
      </c>
    </row>
    <row r="658" spans="1:18" hidden="1" x14ac:dyDescent="0.25">
      <c r="A658" s="258">
        <v>422</v>
      </c>
      <c r="B658" s="259"/>
      <c r="C658" s="260"/>
      <c r="D658" s="174" t="s">
        <v>71</v>
      </c>
      <c r="E658" s="19">
        <f>E659+E660+E661</f>
        <v>0</v>
      </c>
      <c r="F658" s="19">
        <f>F659+F661</f>
        <v>11650</v>
      </c>
      <c r="G658" s="19">
        <f>G659+G661</f>
        <v>1546.2207180303935</v>
      </c>
      <c r="H658" s="19">
        <f>H659+H661</f>
        <v>0</v>
      </c>
      <c r="I658" s="19">
        <f>I659+I661</f>
        <v>0</v>
      </c>
      <c r="J658" s="19">
        <f t="shared" ref="J658:K658" si="231">J659+J661</f>
        <v>0</v>
      </c>
      <c r="K658" s="19">
        <f t="shared" si="231"/>
        <v>0</v>
      </c>
    </row>
    <row r="659" spans="1:18" hidden="1" x14ac:dyDescent="0.25">
      <c r="A659" s="255">
        <v>4221</v>
      </c>
      <c r="B659" s="256"/>
      <c r="C659" s="257"/>
      <c r="D659" s="175" t="s">
        <v>72</v>
      </c>
      <c r="E659" s="20">
        <v>0</v>
      </c>
      <c r="F659" s="20">
        <v>5000</v>
      </c>
      <c r="G659" s="20">
        <f>F659/7.5345</f>
        <v>663.61404207313024</v>
      </c>
      <c r="H659" s="20">
        <v>0</v>
      </c>
      <c r="I659" s="20"/>
      <c r="J659" s="20"/>
      <c r="K659" s="20"/>
    </row>
    <row r="660" spans="1:18" s="21" customFormat="1" hidden="1" x14ac:dyDescent="0.25">
      <c r="A660" s="194">
        <v>4223</v>
      </c>
      <c r="B660" s="195"/>
      <c r="C660" s="196"/>
      <c r="D660" s="175" t="s">
        <v>110</v>
      </c>
      <c r="E660" s="20">
        <v>0</v>
      </c>
      <c r="F660" s="20"/>
      <c r="G660" s="20"/>
      <c r="H660" s="20"/>
      <c r="I660" s="20"/>
      <c r="J660" s="20"/>
      <c r="K660" s="20"/>
      <c r="O660"/>
      <c r="P660"/>
      <c r="R660"/>
    </row>
    <row r="661" spans="1:18" s="21" customFormat="1" ht="25.5" hidden="1" x14ac:dyDescent="0.25">
      <c r="A661" s="255">
        <v>4227</v>
      </c>
      <c r="B661" s="256"/>
      <c r="C661" s="257"/>
      <c r="D661" s="175" t="s">
        <v>309</v>
      </c>
      <c r="E661" s="20">
        <v>0</v>
      </c>
      <c r="F661" s="20">
        <v>6650</v>
      </c>
      <c r="G661" s="20">
        <f>F661/7.5345</f>
        <v>882.60667595726318</v>
      </c>
      <c r="H661" s="20">
        <v>0</v>
      </c>
      <c r="I661" s="20">
        <v>0</v>
      </c>
      <c r="J661" s="20"/>
      <c r="K661" s="20"/>
    </row>
    <row r="662" spans="1:18" s="21" customFormat="1" ht="25.5" hidden="1" x14ac:dyDescent="0.25">
      <c r="A662" s="258">
        <v>424</v>
      </c>
      <c r="B662" s="259"/>
      <c r="C662" s="260"/>
      <c r="D662" s="174" t="s">
        <v>367</v>
      </c>
      <c r="E662" s="19"/>
      <c r="F662" s="19">
        <f>F663</f>
        <v>500</v>
      </c>
      <c r="G662" s="19">
        <f>G663</f>
        <v>66.361404207313029</v>
      </c>
      <c r="H662" s="19">
        <f>H663</f>
        <v>0</v>
      </c>
      <c r="I662" s="19">
        <f>I663</f>
        <v>0</v>
      </c>
      <c r="J662" s="19">
        <f t="shared" ref="J662:K662" si="232">J663</f>
        <v>0</v>
      </c>
      <c r="K662" s="19">
        <f t="shared" si="232"/>
        <v>0</v>
      </c>
    </row>
    <row r="663" spans="1:18" s="21" customFormat="1" hidden="1" x14ac:dyDescent="0.25">
      <c r="A663" s="194">
        <v>4241</v>
      </c>
      <c r="B663" s="195"/>
      <c r="C663" s="196"/>
      <c r="D663" s="175" t="s">
        <v>368</v>
      </c>
      <c r="E663" s="20"/>
      <c r="F663" s="20">
        <v>500</v>
      </c>
      <c r="G663" s="20">
        <f>F663/7.5345</f>
        <v>66.361404207313029</v>
      </c>
      <c r="H663" s="20">
        <v>0</v>
      </c>
      <c r="I663" s="20">
        <v>0</v>
      </c>
      <c r="J663" s="20"/>
      <c r="K663" s="20"/>
    </row>
    <row r="664" spans="1:18" s="21" customFormat="1" x14ac:dyDescent="0.25">
      <c r="A664" s="267" t="s">
        <v>370</v>
      </c>
      <c r="B664" s="268"/>
      <c r="C664" s="269"/>
      <c r="D664" s="22" t="s">
        <v>333</v>
      </c>
      <c r="E664" s="173">
        <f t="shared" ref="E664:K671" si="233">E665</f>
        <v>1105</v>
      </c>
      <c r="F664" s="173">
        <f t="shared" si="233"/>
        <v>41000</v>
      </c>
      <c r="G664" s="173">
        <f t="shared" si="233"/>
        <v>5441.6351449996673</v>
      </c>
      <c r="H664" s="173">
        <f>H665</f>
        <v>5300</v>
      </c>
      <c r="I664" s="173">
        <f>I665</f>
        <v>1500</v>
      </c>
      <c r="J664" s="173">
        <f>J665</f>
        <v>1500</v>
      </c>
      <c r="K664" s="173">
        <f t="shared" si="233"/>
        <v>1500</v>
      </c>
    </row>
    <row r="665" spans="1:18" s="21" customFormat="1" ht="25.5" x14ac:dyDescent="0.25">
      <c r="A665" s="261">
        <v>4</v>
      </c>
      <c r="B665" s="262"/>
      <c r="C665" s="263"/>
      <c r="D665" s="174" t="s">
        <v>16</v>
      </c>
      <c r="E665" s="19">
        <f t="shared" si="233"/>
        <v>1105</v>
      </c>
      <c r="F665" s="19">
        <f t="shared" si="233"/>
        <v>41000</v>
      </c>
      <c r="G665" s="19">
        <f t="shared" si="233"/>
        <v>5441.6351449996673</v>
      </c>
      <c r="H665" s="19">
        <f>H666</f>
        <v>5300</v>
      </c>
      <c r="I665" s="19">
        <f>I666</f>
        <v>1500</v>
      </c>
      <c r="J665" s="19">
        <f t="shared" si="233"/>
        <v>1500</v>
      </c>
      <c r="K665" s="19">
        <f t="shared" si="233"/>
        <v>1500</v>
      </c>
    </row>
    <row r="666" spans="1:18" s="21" customFormat="1" ht="38.25" x14ac:dyDescent="0.25">
      <c r="A666" s="258">
        <v>42</v>
      </c>
      <c r="B666" s="259"/>
      <c r="C666" s="260"/>
      <c r="D666" s="174" t="s">
        <v>27</v>
      </c>
      <c r="E666" s="19">
        <f>E671</f>
        <v>1105</v>
      </c>
      <c r="F666" s="19">
        <f>F671+F667</f>
        <v>41000</v>
      </c>
      <c r="G666" s="19">
        <f>G671+G667</f>
        <v>5441.6351449996673</v>
      </c>
      <c r="H666" s="19">
        <f>H667+H671</f>
        <v>5300</v>
      </c>
      <c r="I666" s="19">
        <f>I667+I671</f>
        <v>1500</v>
      </c>
      <c r="J666" s="19">
        <f>J667+J671</f>
        <v>1500</v>
      </c>
      <c r="K666" s="19">
        <f>K667+K671</f>
        <v>1500</v>
      </c>
    </row>
    <row r="667" spans="1:18" hidden="1" x14ac:dyDescent="0.25">
      <c r="A667" s="258">
        <v>422</v>
      </c>
      <c r="B667" s="270"/>
      <c r="C667" s="271"/>
      <c r="D667" s="174" t="s">
        <v>71</v>
      </c>
      <c r="E667" s="19"/>
      <c r="F667" s="19">
        <f>SUM(F668:F670)</f>
        <v>35000</v>
      </c>
      <c r="G667" s="19">
        <f>G668+G670</f>
        <v>4645.2982945119111</v>
      </c>
      <c r="H667" s="19">
        <f>H668+H670+H669</f>
        <v>3800</v>
      </c>
      <c r="I667" s="19"/>
      <c r="J667" s="19">
        <f t="shared" ref="J667:K667" si="234">J668+J670</f>
        <v>0</v>
      </c>
      <c r="K667" s="19">
        <f t="shared" si="234"/>
        <v>0</v>
      </c>
      <c r="O667" s="21"/>
      <c r="P667" s="21"/>
      <c r="R667" s="21"/>
    </row>
    <row r="668" spans="1:18" ht="25.5" hidden="1" customHeight="1" x14ac:dyDescent="0.25">
      <c r="A668" s="255">
        <v>4221</v>
      </c>
      <c r="B668" s="270"/>
      <c r="C668" s="271"/>
      <c r="D668" s="175" t="s">
        <v>72</v>
      </c>
      <c r="E668" s="19"/>
      <c r="F668" s="20">
        <v>20000</v>
      </c>
      <c r="G668" s="20">
        <f>F668/7.5345</f>
        <v>2654.4561682925209</v>
      </c>
      <c r="H668" s="69">
        <v>3400</v>
      </c>
      <c r="I668" s="69"/>
      <c r="J668" s="69"/>
      <c r="K668" s="69"/>
    </row>
    <row r="669" spans="1:18" ht="25.5" hidden="1" customHeight="1" x14ac:dyDescent="0.25">
      <c r="A669" s="194">
        <v>4222</v>
      </c>
      <c r="B669" s="222"/>
      <c r="C669" s="223"/>
      <c r="D669" s="175" t="s">
        <v>100</v>
      </c>
      <c r="E669" s="19"/>
      <c r="F669" s="20"/>
      <c r="G669" s="20"/>
      <c r="H669" s="69">
        <v>400</v>
      </c>
      <c r="I669" s="69"/>
      <c r="J669" s="69"/>
      <c r="K669" s="69"/>
    </row>
    <row r="670" spans="1:18" ht="25.5" hidden="1" x14ac:dyDescent="0.25">
      <c r="A670" s="255">
        <v>4227</v>
      </c>
      <c r="B670" s="270"/>
      <c r="C670" s="271"/>
      <c r="D670" s="175" t="s">
        <v>309</v>
      </c>
      <c r="E670" s="19"/>
      <c r="F670" s="20">
        <v>15000</v>
      </c>
      <c r="G670" s="20">
        <f>F670/7.5345</f>
        <v>1990.8421262193906</v>
      </c>
      <c r="H670" s="69"/>
      <c r="I670" s="69"/>
      <c r="J670" s="69"/>
      <c r="K670" s="69"/>
    </row>
    <row r="671" spans="1:18" ht="25.5" hidden="1" x14ac:dyDescent="0.25">
      <c r="A671" s="258">
        <v>424</v>
      </c>
      <c r="B671" s="259"/>
      <c r="C671" s="260"/>
      <c r="D671" s="174" t="s">
        <v>367</v>
      </c>
      <c r="E671" s="19">
        <f t="shared" si="233"/>
        <v>1105</v>
      </c>
      <c r="F671" s="19">
        <f t="shared" si="233"/>
        <v>6000</v>
      </c>
      <c r="G671" s="19">
        <f t="shared" si="233"/>
        <v>796.33685048775624</v>
      </c>
      <c r="H671" s="19">
        <f t="shared" si="233"/>
        <v>1500</v>
      </c>
      <c r="I671" s="19">
        <f t="shared" si="233"/>
        <v>1500</v>
      </c>
      <c r="J671" s="19">
        <f t="shared" si="233"/>
        <v>1500</v>
      </c>
      <c r="K671" s="19">
        <f t="shared" si="233"/>
        <v>1500</v>
      </c>
    </row>
    <row r="672" spans="1:18" hidden="1" x14ac:dyDescent="0.25">
      <c r="A672" s="255">
        <v>4241</v>
      </c>
      <c r="B672" s="256"/>
      <c r="C672" s="257"/>
      <c r="D672" s="175" t="s">
        <v>368</v>
      </c>
      <c r="E672" s="20">
        <v>1105</v>
      </c>
      <c r="F672" s="20">
        <v>6000</v>
      </c>
      <c r="G672" s="20">
        <f>F672/7.5345</f>
        <v>796.33685048775624</v>
      </c>
      <c r="H672" s="20">
        <v>1500</v>
      </c>
      <c r="I672" s="20">
        <v>1500</v>
      </c>
      <c r="J672" s="20">
        <v>1500</v>
      </c>
      <c r="K672" s="20">
        <v>1500</v>
      </c>
    </row>
    <row r="673" spans="1:18" ht="25.5" x14ac:dyDescent="0.25">
      <c r="A673" s="267" t="s">
        <v>371</v>
      </c>
      <c r="B673" s="268"/>
      <c r="C673" s="269"/>
      <c r="D673" s="22" t="s">
        <v>327</v>
      </c>
      <c r="E673" s="173">
        <f>E674</f>
        <v>1815.54</v>
      </c>
      <c r="F673" s="173">
        <f t="shared" ref="F673:K674" si="235">F674</f>
        <v>22300</v>
      </c>
      <c r="G673" s="173">
        <f t="shared" si="235"/>
        <v>2959.7186276461607</v>
      </c>
      <c r="H673" s="173">
        <f t="shared" si="235"/>
        <v>1500</v>
      </c>
      <c r="I673" s="173">
        <f t="shared" si="235"/>
        <v>2000</v>
      </c>
      <c r="J673" s="173">
        <f t="shared" si="235"/>
        <v>2000</v>
      </c>
      <c r="K673" s="173">
        <f t="shared" si="235"/>
        <v>2000</v>
      </c>
    </row>
    <row r="674" spans="1:18" ht="25.5" x14ac:dyDescent="0.25">
      <c r="A674" s="261">
        <v>4</v>
      </c>
      <c r="B674" s="262"/>
      <c r="C674" s="263"/>
      <c r="D674" s="174" t="s">
        <v>16</v>
      </c>
      <c r="E674" s="19">
        <f t="shared" ref="E674" si="236">E675</f>
        <v>1815.54</v>
      </c>
      <c r="F674" s="19">
        <f t="shared" si="235"/>
        <v>22300</v>
      </c>
      <c r="G674" s="19">
        <f t="shared" si="235"/>
        <v>2959.7186276461607</v>
      </c>
      <c r="H674" s="19">
        <f t="shared" si="235"/>
        <v>1500</v>
      </c>
      <c r="I674" s="19">
        <f t="shared" si="235"/>
        <v>2000</v>
      </c>
      <c r="J674" s="19">
        <f t="shared" si="235"/>
        <v>2000</v>
      </c>
      <c r="K674" s="19">
        <f t="shared" si="235"/>
        <v>2000</v>
      </c>
    </row>
    <row r="675" spans="1:18" ht="38.25" x14ac:dyDescent="0.25">
      <c r="A675" s="258">
        <v>42</v>
      </c>
      <c r="B675" s="259"/>
      <c r="C675" s="260"/>
      <c r="D675" s="174" t="s">
        <v>27</v>
      </c>
      <c r="E675" s="19">
        <f t="shared" ref="E675:K675" si="237">E676+E680</f>
        <v>1815.54</v>
      </c>
      <c r="F675" s="19">
        <f t="shared" si="237"/>
        <v>22300</v>
      </c>
      <c r="G675" s="19">
        <f t="shared" si="237"/>
        <v>2959.7186276461607</v>
      </c>
      <c r="H675" s="19">
        <f t="shared" si="237"/>
        <v>1500</v>
      </c>
      <c r="I675" s="19">
        <f t="shared" si="237"/>
        <v>2000</v>
      </c>
      <c r="J675" s="19">
        <f t="shared" si="237"/>
        <v>2000</v>
      </c>
      <c r="K675" s="19">
        <f t="shared" si="237"/>
        <v>2000</v>
      </c>
    </row>
    <row r="676" spans="1:18" hidden="1" x14ac:dyDescent="0.25">
      <c r="A676" s="258">
        <v>422</v>
      </c>
      <c r="B676" s="270"/>
      <c r="C676" s="271"/>
      <c r="D676" s="174" t="s">
        <v>71</v>
      </c>
      <c r="E676" s="19">
        <f>E677+E679+E678</f>
        <v>1815.54</v>
      </c>
      <c r="F676" s="19">
        <f t="shared" ref="F676:K676" si="238">F677+F679</f>
        <v>22300</v>
      </c>
      <c r="G676" s="19">
        <f t="shared" si="238"/>
        <v>2959.7186276461607</v>
      </c>
      <c r="H676" s="19">
        <f t="shared" si="238"/>
        <v>1500</v>
      </c>
      <c r="I676" s="19">
        <f t="shared" si="238"/>
        <v>2000</v>
      </c>
      <c r="J676" s="19">
        <f t="shared" si="238"/>
        <v>2000</v>
      </c>
      <c r="K676" s="19">
        <f t="shared" si="238"/>
        <v>2000</v>
      </c>
    </row>
    <row r="677" spans="1:18" hidden="1" x14ac:dyDescent="0.25">
      <c r="A677" s="255">
        <v>4221</v>
      </c>
      <c r="B677" s="270"/>
      <c r="C677" s="271"/>
      <c r="D677" s="175" t="s">
        <v>72</v>
      </c>
      <c r="E677" s="20">
        <v>386.06</v>
      </c>
      <c r="F677" s="20"/>
      <c r="G677" s="20"/>
      <c r="H677" s="20">
        <v>0</v>
      </c>
      <c r="I677" s="20"/>
      <c r="J677" s="20">
        <v>0</v>
      </c>
      <c r="K677" s="20">
        <v>0</v>
      </c>
    </row>
    <row r="678" spans="1:18" hidden="1" x14ac:dyDescent="0.25">
      <c r="A678" s="194">
        <v>4223</v>
      </c>
      <c r="B678" s="222"/>
      <c r="C678" s="223"/>
      <c r="D678" s="175" t="s">
        <v>110</v>
      </c>
      <c r="E678" s="20">
        <v>0</v>
      </c>
      <c r="F678" s="20"/>
      <c r="G678" s="20"/>
      <c r="H678" s="20"/>
      <c r="I678" s="20"/>
      <c r="J678" s="20"/>
      <c r="K678" s="20"/>
    </row>
    <row r="679" spans="1:18" ht="25.5" hidden="1" x14ac:dyDescent="0.25">
      <c r="A679" s="255">
        <v>4227</v>
      </c>
      <c r="B679" s="270"/>
      <c r="C679" s="271"/>
      <c r="D679" s="175" t="s">
        <v>309</v>
      </c>
      <c r="E679" s="20">
        <v>1429.48</v>
      </c>
      <c r="F679" s="20">
        <v>22300</v>
      </c>
      <c r="G679" s="20">
        <f>F679/7.5345</f>
        <v>2959.7186276461607</v>
      </c>
      <c r="H679" s="182">
        <v>1500</v>
      </c>
      <c r="I679" s="182">
        <v>2000</v>
      </c>
      <c r="J679" s="182">
        <v>2000</v>
      </c>
      <c r="K679" s="182">
        <v>2000</v>
      </c>
    </row>
    <row r="680" spans="1:18" ht="25.5" hidden="1" x14ac:dyDescent="0.25">
      <c r="A680" s="258">
        <v>424</v>
      </c>
      <c r="B680" s="259"/>
      <c r="C680" s="260"/>
      <c r="D680" s="174" t="s">
        <v>367</v>
      </c>
      <c r="E680" s="19">
        <f t="shared" ref="E680:K680" si="239">E681</f>
        <v>0</v>
      </c>
      <c r="F680" s="19">
        <f t="shared" si="239"/>
        <v>0</v>
      </c>
      <c r="G680" s="19">
        <f t="shared" si="239"/>
        <v>0</v>
      </c>
      <c r="H680" s="19"/>
      <c r="I680" s="19"/>
      <c r="J680" s="19">
        <f t="shared" si="239"/>
        <v>0</v>
      </c>
      <c r="K680" s="19">
        <f t="shared" si="239"/>
        <v>0</v>
      </c>
    </row>
    <row r="681" spans="1:18" hidden="1" x14ac:dyDescent="0.25">
      <c r="A681" s="255">
        <v>4241</v>
      </c>
      <c r="B681" s="256"/>
      <c r="C681" s="257"/>
      <c r="D681" s="175" t="s">
        <v>368</v>
      </c>
      <c r="E681" s="20"/>
      <c r="F681" s="20"/>
      <c r="G681" s="20"/>
      <c r="H681" s="20"/>
      <c r="I681" s="20"/>
      <c r="J681" s="20"/>
      <c r="K681" s="20"/>
    </row>
    <row r="682" spans="1:18" ht="38.25" x14ac:dyDescent="0.25">
      <c r="A682" s="267" t="s">
        <v>372</v>
      </c>
      <c r="B682" s="268"/>
      <c r="C682" s="269"/>
      <c r="D682" s="22" t="s">
        <v>373</v>
      </c>
      <c r="E682" s="173">
        <f>E683</f>
        <v>1604.13</v>
      </c>
      <c r="F682" s="173">
        <f t="shared" ref="F682:K684" si="240">F683</f>
        <v>8000</v>
      </c>
      <c r="G682" s="173">
        <f t="shared" si="240"/>
        <v>1061.7824673170085</v>
      </c>
      <c r="H682" s="173">
        <f t="shared" si="240"/>
        <v>0</v>
      </c>
      <c r="I682" s="173">
        <f t="shared" si="240"/>
        <v>900</v>
      </c>
      <c r="J682" s="173">
        <f t="shared" si="240"/>
        <v>0</v>
      </c>
      <c r="K682" s="173">
        <f t="shared" si="240"/>
        <v>0</v>
      </c>
    </row>
    <row r="683" spans="1:18" ht="25.5" x14ac:dyDescent="0.25">
      <c r="A683" s="261">
        <v>4</v>
      </c>
      <c r="B683" s="262"/>
      <c r="C683" s="263"/>
      <c r="D683" s="174" t="s">
        <v>16</v>
      </c>
      <c r="E683" s="19">
        <f t="shared" ref="E683:E684" si="241">E684</f>
        <v>1604.13</v>
      </c>
      <c r="F683" s="19">
        <f t="shared" si="240"/>
        <v>8000</v>
      </c>
      <c r="G683" s="19">
        <f t="shared" si="240"/>
        <v>1061.7824673170085</v>
      </c>
      <c r="H683" s="19">
        <f>H684</f>
        <v>0</v>
      </c>
      <c r="I683" s="19">
        <f>I684</f>
        <v>900</v>
      </c>
      <c r="J683" s="19">
        <f t="shared" si="240"/>
        <v>0</v>
      </c>
      <c r="K683" s="19">
        <f t="shared" si="240"/>
        <v>0</v>
      </c>
    </row>
    <row r="684" spans="1:18" s="21" customFormat="1" ht="38.25" x14ac:dyDescent="0.25">
      <c r="A684" s="258">
        <v>42</v>
      </c>
      <c r="B684" s="259"/>
      <c r="C684" s="260"/>
      <c r="D684" s="174" t="s">
        <v>27</v>
      </c>
      <c r="E684" s="19">
        <f t="shared" si="241"/>
        <v>1604.13</v>
      </c>
      <c r="F684" s="19">
        <f t="shared" si="240"/>
        <v>8000</v>
      </c>
      <c r="G684" s="19">
        <f t="shared" si="240"/>
        <v>1061.7824673170085</v>
      </c>
      <c r="H684" s="19">
        <f>H685+H688</f>
        <v>0</v>
      </c>
      <c r="I684" s="19">
        <f>I685+I688</f>
        <v>900</v>
      </c>
      <c r="J684" s="19">
        <f t="shared" si="240"/>
        <v>0</v>
      </c>
      <c r="K684" s="19">
        <f t="shared" si="240"/>
        <v>0</v>
      </c>
      <c r="O684"/>
      <c r="P684"/>
      <c r="R684"/>
    </row>
    <row r="685" spans="1:18" s="21" customFormat="1" hidden="1" x14ac:dyDescent="0.25">
      <c r="A685" s="258">
        <v>422</v>
      </c>
      <c r="B685" s="270"/>
      <c r="C685" s="271"/>
      <c r="D685" s="174" t="s">
        <v>71</v>
      </c>
      <c r="E685" s="19">
        <f>E686+E687</f>
        <v>1604.13</v>
      </c>
      <c r="F685" s="19">
        <f t="shared" ref="F685:K685" si="242">F687</f>
        <v>8000</v>
      </c>
      <c r="G685" s="19">
        <f t="shared" si="242"/>
        <v>1061.7824673170085</v>
      </c>
      <c r="H685" s="19">
        <f>H687</f>
        <v>0</v>
      </c>
      <c r="I685" s="19">
        <f>I687</f>
        <v>900</v>
      </c>
      <c r="J685" s="19">
        <f t="shared" si="242"/>
        <v>0</v>
      </c>
      <c r="K685" s="19">
        <f t="shared" si="242"/>
        <v>0</v>
      </c>
      <c r="O685"/>
      <c r="P685"/>
      <c r="R685"/>
    </row>
    <row r="686" spans="1:18" s="21" customFormat="1" hidden="1" x14ac:dyDescent="0.25">
      <c r="A686" s="194">
        <v>4223</v>
      </c>
      <c r="B686" s="222"/>
      <c r="C686" s="223"/>
      <c r="D686" s="175" t="s">
        <v>110</v>
      </c>
      <c r="E686" s="20">
        <v>0</v>
      </c>
      <c r="F686" s="20"/>
      <c r="G686" s="20"/>
      <c r="H686" s="20"/>
      <c r="I686" s="20"/>
      <c r="J686" s="20"/>
      <c r="K686" s="20"/>
      <c r="O686"/>
      <c r="P686"/>
      <c r="R686"/>
    </row>
    <row r="687" spans="1:18" s="21" customFormat="1" hidden="1" x14ac:dyDescent="0.25">
      <c r="A687" s="255">
        <v>4227</v>
      </c>
      <c r="B687" s="270"/>
      <c r="C687" s="271"/>
      <c r="D687" s="175" t="s">
        <v>72</v>
      </c>
      <c r="E687" s="20">
        <v>1604.13</v>
      </c>
      <c r="F687" s="20">
        <v>8000</v>
      </c>
      <c r="G687" s="20">
        <f>F687/7.5345</f>
        <v>1061.7824673170085</v>
      </c>
      <c r="H687" s="182">
        <v>0</v>
      </c>
      <c r="I687" s="182">
        <v>900</v>
      </c>
      <c r="J687" s="182"/>
      <c r="K687" s="182"/>
    </row>
    <row r="688" spans="1:18" s="21" customFormat="1" ht="25.5" hidden="1" x14ac:dyDescent="0.25">
      <c r="A688" s="258">
        <v>424</v>
      </c>
      <c r="B688" s="259"/>
      <c r="C688" s="260"/>
      <c r="D688" s="174" t="s">
        <v>367</v>
      </c>
      <c r="E688" s="19">
        <f t="shared" ref="E688:K688" si="243">E689</f>
        <v>0</v>
      </c>
      <c r="F688" s="19">
        <f t="shared" si="243"/>
        <v>0</v>
      </c>
      <c r="G688" s="19">
        <f t="shared" si="243"/>
        <v>0</v>
      </c>
      <c r="H688" s="19">
        <f>H689</f>
        <v>0</v>
      </c>
      <c r="I688" s="19"/>
      <c r="J688" s="19">
        <f t="shared" si="243"/>
        <v>0</v>
      </c>
      <c r="K688" s="19">
        <f t="shared" si="243"/>
        <v>0</v>
      </c>
    </row>
    <row r="689" spans="1:18" s="21" customFormat="1" hidden="1" x14ac:dyDescent="0.25">
      <c r="A689" s="255">
        <v>4241</v>
      </c>
      <c r="B689" s="256"/>
      <c r="C689" s="257"/>
      <c r="D689" s="175" t="s">
        <v>368</v>
      </c>
      <c r="E689" s="20"/>
      <c r="F689" s="20"/>
      <c r="G689" s="20"/>
      <c r="H689" s="20">
        <v>0</v>
      </c>
      <c r="I689" s="20"/>
      <c r="J689" s="20"/>
      <c r="K689" s="20"/>
    </row>
    <row r="690" spans="1:18" x14ac:dyDescent="0.25">
      <c r="A690" s="267" t="s">
        <v>335</v>
      </c>
      <c r="B690" s="268"/>
      <c r="C690" s="269"/>
      <c r="D690" s="22" t="s">
        <v>336</v>
      </c>
      <c r="E690" s="173">
        <f t="shared" ref="E690:K692" si="244">E691</f>
        <v>3059.32</v>
      </c>
      <c r="F690" s="173">
        <f t="shared" si="244"/>
        <v>10500</v>
      </c>
      <c r="G690" s="173">
        <f t="shared" si="244"/>
        <v>1393.5894883535734</v>
      </c>
      <c r="H690" s="173">
        <f>H691</f>
        <v>5000</v>
      </c>
      <c r="I690" s="173">
        <f>I691</f>
        <v>5000</v>
      </c>
      <c r="J690" s="173">
        <f t="shared" si="244"/>
        <v>5000</v>
      </c>
      <c r="K690" s="173">
        <f t="shared" si="244"/>
        <v>5000</v>
      </c>
      <c r="O690" s="21"/>
      <c r="P690" s="21"/>
      <c r="R690" s="21"/>
    </row>
    <row r="691" spans="1:18" ht="25.5" x14ac:dyDescent="0.25">
      <c r="A691" s="261">
        <v>4</v>
      </c>
      <c r="B691" s="262"/>
      <c r="C691" s="263"/>
      <c r="D691" s="174" t="s">
        <v>16</v>
      </c>
      <c r="E691" s="19">
        <f t="shared" si="244"/>
        <v>3059.32</v>
      </c>
      <c r="F691" s="19">
        <f t="shared" si="244"/>
        <v>10500</v>
      </c>
      <c r="G691" s="19">
        <f t="shared" si="244"/>
        <v>1393.5894883535734</v>
      </c>
      <c r="H691" s="19">
        <f>H692</f>
        <v>5000</v>
      </c>
      <c r="I691" s="19">
        <f>I692</f>
        <v>5000</v>
      </c>
      <c r="J691" s="19">
        <f t="shared" si="244"/>
        <v>5000</v>
      </c>
      <c r="K691" s="19">
        <f t="shared" si="244"/>
        <v>5000</v>
      </c>
    </row>
    <row r="692" spans="1:18" ht="38.25" x14ac:dyDescent="0.25">
      <c r="A692" s="258">
        <v>42</v>
      </c>
      <c r="B692" s="259"/>
      <c r="C692" s="260"/>
      <c r="D692" s="174" t="s">
        <v>27</v>
      </c>
      <c r="E692" s="19">
        <f t="shared" si="244"/>
        <v>3059.32</v>
      </c>
      <c r="F692" s="19">
        <f t="shared" si="244"/>
        <v>10500</v>
      </c>
      <c r="G692" s="19">
        <f t="shared" si="244"/>
        <v>1393.5894883535734</v>
      </c>
      <c r="H692" s="19">
        <f>H693+H697</f>
        <v>5000</v>
      </c>
      <c r="I692" s="19">
        <f>I693+I697</f>
        <v>5000</v>
      </c>
      <c r="J692" s="19">
        <f t="shared" si="244"/>
        <v>5000</v>
      </c>
      <c r="K692" s="19">
        <f t="shared" si="244"/>
        <v>5000</v>
      </c>
    </row>
    <row r="693" spans="1:18" hidden="1" x14ac:dyDescent="0.25">
      <c r="A693" s="258">
        <v>422</v>
      </c>
      <c r="B693" s="259"/>
      <c r="C693" s="260"/>
      <c r="D693" s="174" t="s">
        <v>71</v>
      </c>
      <c r="E693" s="19">
        <f t="shared" ref="E693:K693" si="245">E694+E695+E698</f>
        <v>3059.32</v>
      </c>
      <c r="F693" s="19">
        <f t="shared" si="245"/>
        <v>10500</v>
      </c>
      <c r="G693" s="19">
        <f t="shared" si="245"/>
        <v>1393.5894883535734</v>
      </c>
      <c r="H693" s="19">
        <f>H694+H695+H696</f>
        <v>0</v>
      </c>
      <c r="I693" s="19"/>
      <c r="J693" s="19">
        <f t="shared" si="245"/>
        <v>5000</v>
      </c>
      <c r="K693" s="19">
        <f t="shared" si="245"/>
        <v>5000</v>
      </c>
    </row>
    <row r="694" spans="1:18" hidden="1" x14ac:dyDescent="0.25">
      <c r="A694" s="255">
        <v>4221</v>
      </c>
      <c r="B694" s="256"/>
      <c r="C694" s="257"/>
      <c r="D694" s="175" t="s">
        <v>72</v>
      </c>
      <c r="E694" s="20"/>
      <c r="F694" s="20">
        <v>6000</v>
      </c>
      <c r="G694" s="20">
        <f>F694/7.5345</f>
        <v>796.33685048775624</v>
      </c>
      <c r="H694" s="20"/>
      <c r="I694" s="20"/>
      <c r="J694" s="20"/>
      <c r="K694" s="20"/>
    </row>
    <row r="695" spans="1:18" hidden="1" x14ac:dyDescent="0.25">
      <c r="A695" s="255">
        <v>4222</v>
      </c>
      <c r="B695" s="256"/>
      <c r="C695" s="257"/>
      <c r="D695" s="175" t="s">
        <v>100</v>
      </c>
      <c r="E695" s="20"/>
      <c r="F695" s="20">
        <v>1000</v>
      </c>
      <c r="G695" s="20">
        <f>F695/7.5345</f>
        <v>132.72280841462606</v>
      </c>
      <c r="H695" s="20"/>
      <c r="I695" s="20"/>
      <c r="J695" s="20"/>
      <c r="K695" s="20"/>
    </row>
    <row r="696" spans="1:18" ht="25.5" hidden="1" x14ac:dyDescent="0.25">
      <c r="A696" s="194">
        <v>4227</v>
      </c>
      <c r="B696" s="195"/>
      <c r="C696" s="196"/>
      <c r="D696" s="175" t="s">
        <v>309</v>
      </c>
      <c r="E696" s="20"/>
      <c r="F696" s="20"/>
      <c r="G696" s="20"/>
      <c r="H696" s="20">
        <v>0</v>
      </c>
      <c r="I696" s="20"/>
      <c r="J696" s="20"/>
      <c r="K696" s="20"/>
    </row>
    <row r="697" spans="1:18" ht="25.5" hidden="1" x14ac:dyDescent="0.25">
      <c r="A697" s="258">
        <v>424</v>
      </c>
      <c r="B697" s="259"/>
      <c r="C697" s="260"/>
      <c r="D697" s="174" t="s">
        <v>367</v>
      </c>
      <c r="E697" s="19">
        <f t="shared" ref="E697:K697" si="246">E698</f>
        <v>3059.32</v>
      </c>
      <c r="F697" s="19">
        <f t="shared" si="246"/>
        <v>3500</v>
      </c>
      <c r="G697" s="19">
        <f t="shared" si="246"/>
        <v>464.52982945119118</v>
      </c>
      <c r="H697" s="19">
        <f>H698</f>
        <v>5000</v>
      </c>
      <c r="I697" s="19">
        <f>I698</f>
        <v>5000</v>
      </c>
      <c r="J697" s="19">
        <f t="shared" si="246"/>
        <v>5000</v>
      </c>
      <c r="K697" s="19">
        <f t="shared" si="246"/>
        <v>5000</v>
      </c>
    </row>
    <row r="698" spans="1:18" hidden="1" x14ac:dyDescent="0.25">
      <c r="A698" s="255">
        <v>4241</v>
      </c>
      <c r="B698" s="256"/>
      <c r="C698" s="257"/>
      <c r="D698" s="175" t="s">
        <v>368</v>
      </c>
      <c r="E698" s="20">
        <v>3059.32</v>
      </c>
      <c r="F698" s="20">
        <v>3500</v>
      </c>
      <c r="G698" s="20">
        <f>F698/7.5345</f>
        <v>464.52982945119118</v>
      </c>
      <c r="H698" s="20">
        <v>5000</v>
      </c>
      <c r="I698" s="20">
        <v>5000</v>
      </c>
      <c r="J698" s="20">
        <v>5000</v>
      </c>
      <c r="K698" s="20">
        <v>5000</v>
      </c>
    </row>
    <row r="699" spans="1:18" ht="25.5" x14ac:dyDescent="0.25">
      <c r="A699" s="267" t="s">
        <v>374</v>
      </c>
      <c r="B699" s="268"/>
      <c r="C699" s="269"/>
      <c r="D699" s="22" t="s">
        <v>114</v>
      </c>
      <c r="E699" s="173">
        <f t="shared" ref="E699:K700" si="247">E700</f>
        <v>386.06</v>
      </c>
      <c r="F699" s="173">
        <f t="shared" si="247"/>
        <v>6500</v>
      </c>
      <c r="G699" s="173">
        <f t="shared" si="247"/>
        <v>862.69825469506941</v>
      </c>
      <c r="H699" s="173">
        <f t="shared" si="247"/>
        <v>0</v>
      </c>
      <c r="I699" s="173">
        <f t="shared" si="247"/>
        <v>0</v>
      </c>
      <c r="J699" s="173">
        <f t="shared" si="247"/>
        <v>0</v>
      </c>
      <c r="K699" s="173">
        <f t="shared" si="247"/>
        <v>0</v>
      </c>
    </row>
    <row r="700" spans="1:18" ht="25.5" x14ac:dyDescent="0.25">
      <c r="A700" s="261">
        <v>4</v>
      </c>
      <c r="B700" s="262"/>
      <c r="C700" s="263"/>
      <c r="D700" s="174" t="s">
        <v>16</v>
      </c>
      <c r="E700" s="19">
        <f t="shared" si="247"/>
        <v>386.06</v>
      </c>
      <c r="F700" s="19">
        <f t="shared" si="247"/>
        <v>6500</v>
      </c>
      <c r="G700" s="19">
        <f t="shared" si="247"/>
        <v>862.69825469506941</v>
      </c>
      <c r="H700" s="19">
        <f t="shared" si="247"/>
        <v>0</v>
      </c>
      <c r="I700" s="19">
        <f t="shared" si="247"/>
        <v>0</v>
      </c>
      <c r="J700" s="19">
        <f t="shared" si="247"/>
        <v>0</v>
      </c>
      <c r="K700" s="19">
        <f t="shared" si="247"/>
        <v>0</v>
      </c>
    </row>
    <row r="701" spans="1:18" ht="38.25" x14ac:dyDescent="0.25">
      <c r="A701" s="258">
        <v>42</v>
      </c>
      <c r="B701" s="259"/>
      <c r="C701" s="260"/>
      <c r="D701" s="174" t="s">
        <v>27</v>
      </c>
      <c r="E701" s="19">
        <f t="shared" ref="E701:K701" si="248">E702+E705</f>
        <v>386.06</v>
      </c>
      <c r="F701" s="19">
        <f t="shared" si="248"/>
        <v>6500</v>
      </c>
      <c r="G701" s="19">
        <f t="shared" si="248"/>
        <v>862.69825469506941</v>
      </c>
      <c r="H701" s="19">
        <f t="shared" si="248"/>
        <v>0</v>
      </c>
      <c r="I701" s="19">
        <f t="shared" si="248"/>
        <v>0</v>
      </c>
      <c r="J701" s="19">
        <f t="shared" si="248"/>
        <v>0</v>
      </c>
      <c r="K701" s="19">
        <f t="shared" si="248"/>
        <v>0</v>
      </c>
    </row>
    <row r="702" spans="1:18" hidden="1" x14ac:dyDescent="0.25">
      <c r="A702" s="258">
        <v>422</v>
      </c>
      <c r="B702" s="259"/>
      <c r="C702" s="260"/>
      <c r="D702" s="174" t="s">
        <v>71</v>
      </c>
      <c r="E702" s="19">
        <f>E703</f>
        <v>0</v>
      </c>
      <c r="F702" s="19">
        <f>F704</f>
        <v>4000</v>
      </c>
      <c r="G702" s="19">
        <f>G704</f>
        <v>530.89123365850423</v>
      </c>
      <c r="H702" s="19">
        <f>H703+H704</f>
        <v>0</v>
      </c>
      <c r="I702" s="19">
        <f>I703+I704</f>
        <v>0</v>
      </c>
      <c r="J702" s="19">
        <f t="shared" ref="J702:K702" si="249">J703+J704</f>
        <v>0</v>
      </c>
      <c r="K702" s="19">
        <f t="shared" si="249"/>
        <v>0</v>
      </c>
    </row>
    <row r="703" spans="1:18" s="21" customFormat="1" hidden="1" x14ac:dyDescent="0.25">
      <c r="A703" s="255">
        <v>4221</v>
      </c>
      <c r="B703" s="256"/>
      <c r="C703" s="257"/>
      <c r="D703" s="175" t="s">
        <v>72</v>
      </c>
      <c r="E703" s="20">
        <v>0</v>
      </c>
      <c r="F703" s="20"/>
      <c r="G703" s="20"/>
      <c r="H703" s="20">
        <v>0</v>
      </c>
      <c r="I703" s="20">
        <v>0</v>
      </c>
      <c r="J703" s="20">
        <v>0</v>
      </c>
      <c r="K703" s="20">
        <v>0</v>
      </c>
      <c r="O703"/>
      <c r="P703"/>
      <c r="R703"/>
    </row>
    <row r="704" spans="1:18" s="21" customFormat="1" hidden="1" x14ac:dyDescent="0.25">
      <c r="A704" s="255">
        <v>4227</v>
      </c>
      <c r="B704" s="256"/>
      <c r="C704" s="257"/>
      <c r="D704" s="175" t="s">
        <v>100</v>
      </c>
      <c r="E704" s="20"/>
      <c r="F704" s="20">
        <v>4000</v>
      </c>
      <c r="G704" s="20">
        <f>F704/7.5345</f>
        <v>530.89123365850423</v>
      </c>
      <c r="H704" s="20"/>
      <c r="I704" s="20"/>
      <c r="J704" s="20"/>
      <c r="K704" s="20"/>
    </row>
    <row r="705" spans="1:18" s="21" customFormat="1" ht="25.5" hidden="1" x14ac:dyDescent="0.25">
      <c r="A705" s="258">
        <v>424</v>
      </c>
      <c r="B705" s="259"/>
      <c r="C705" s="260"/>
      <c r="D705" s="174" t="s">
        <v>367</v>
      </c>
      <c r="E705" s="19">
        <f t="shared" ref="E705:K705" si="250">E706</f>
        <v>386.06</v>
      </c>
      <c r="F705" s="19">
        <f t="shared" si="250"/>
        <v>2500</v>
      </c>
      <c r="G705" s="19">
        <f t="shared" si="250"/>
        <v>331.80702103656512</v>
      </c>
      <c r="H705" s="19">
        <f t="shared" si="250"/>
        <v>0</v>
      </c>
      <c r="I705" s="19">
        <f t="shared" si="250"/>
        <v>0</v>
      </c>
      <c r="J705" s="19">
        <f t="shared" si="250"/>
        <v>0</v>
      </c>
      <c r="K705" s="19">
        <f t="shared" si="250"/>
        <v>0</v>
      </c>
    </row>
    <row r="706" spans="1:18" s="21" customFormat="1" hidden="1" x14ac:dyDescent="0.25">
      <c r="A706" s="255">
        <v>4241</v>
      </c>
      <c r="B706" s="256"/>
      <c r="C706" s="257"/>
      <c r="D706" s="175" t="s">
        <v>368</v>
      </c>
      <c r="E706" s="20">
        <v>386.06</v>
      </c>
      <c r="F706" s="20">
        <v>2500</v>
      </c>
      <c r="G706" s="20">
        <f>F706/7.5345</f>
        <v>331.80702103656512</v>
      </c>
      <c r="H706" s="20">
        <v>0</v>
      </c>
      <c r="I706" s="20">
        <v>0</v>
      </c>
      <c r="J706" s="20">
        <v>0</v>
      </c>
      <c r="K706" s="20">
        <v>0</v>
      </c>
    </row>
    <row r="707" spans="1:18" s="21" customFormat="1" ht="25.5" x14ac:dyDescent="0.25">
      <c r="A707" s="264" t="s">
        <v>375</v>
      </c>
      <c r="B707" s="265"/>
      <c r="C707" s="266"/>
      <c r="D707" s="171" t="s">
        <v>376</v>
      </c>
      <c r="E707" s="172">
        <f t="shared" ref="E707:K707" si="251">E708+E713</f>
        <v>0</v>
      </c>
      <c r="F707" s="172">
        <f t="shared" si="251"/>
        <v>1000</v>
      </c>
      <c r="G707" s="172">
        <f t="shared" si="251"/>
        <v>132.72280841462606</v>
      </c>
      <c r="H707" s="172"/>
      <c r="I707" s="172"/>
      <c r="J707" s="172">
        <f t="shared" si="251"/>
        <v>0</v>
      </c>
      <c r="K707" s="172">
        <f t="shared" si="251"/>
        <v>0</v>
      </c>
    </row>
    <row r="708" spans="1:18" x14ac:dyDescent="0.25">
      <c r="A708" s="267" t="s">
        <v>365</v>
      </c>
      <c r="B708" s="268"/>
      <c r="C708" s="269"/>
      <c r="D708" s="22" t="s">
        <v>322</v>
      </c>
      <c r="E708" s="173">
        <f t="shared" ref="E708:K711" si="252">E709</f>
        <v>0</v>
      </c>
      <c r="F708" s="173">
        <f t="shared" si="252"/>
        <v>0</v>
      </c>
      <c r="G708" s="173">
        <f t="shared" si="252"/>
        <v>0</v>
      </c>
      <c r="H708" s="173"/>
      <c r="I708" s="173"/>
      <c r="J708" s="173">
        <f t="shared" si="252"/>
        <v>0</v>
      </c>
      <c r="K708" s="173">
        <f t="shared" si="252"/>
        <v>0</v>
      </c>
      <c r="O708" s="21"/>
      <c r="P708" s="21"/>
      <c r="R708" s="21"/>
    </row>
    <row r="709" spans="1:18" s="21" customFormat="1" x14ac:dyDescent="0.25">
      <c r="A709" s="261">
        <v>3</v>
      </c>
      <c r="B709" s="262"/>
      <c r="C709" s="263"/>
      <c r="D709" s="174" t="s">
        <v>14</v>
      </c>
      <c r="E709" s="19">
        <f t="shared" si="252"/>
        <v>0</v>
      </c>
      <c r="F709" s="19">
        <f t="shared" si="252"/>
        <v>0</v>
      </c>
      <c r="G709" s="19">
        <f t="shared" si="252"/>
        <v>0</v>
      </c>
      <c r="H709" s="19"/>
      <c r="I709" s="19"/>
      <c r="J709" s="19">
        <f t="shared" si="252"/>
        <v>0</v>
      </c>
      <c r="K709" s="19">
        <f t="shared" si="252"/>
        <v>0</v>
      </c>
      <c r="O709"/>
      <c r="P709"/>
      <c r="R709"/>
    </row>
    <row r="710" spans="1:18" s="21" customFormat="1" x14ac:dyDescent="0.25">
      <c r="A710" s="258">
        <v>32</v>
      </c>
      <c r="B710" s="259"/>
      <c r="C710" s="260"/>
      <c r="D710" s="174" t="s">
        <v>22</v>
      </c>
      <c r="E710" s="19">
        <f t="shared" si="252"/>
        <v>0</v>
      </c>
      <c r="F710" s="19">
        <f t="shared" si="252"/>
        <v>0</v>
      </c>
      <c r="G710" s="19">
        <f t="shared" si="252"/>
        <v>0</v>
      </c>
      <c r="H710" s="19"/>
      <c r="I710" s="19"/>
      <c r="J710" s="19">
        <f t="shared" si="252"/>
        <v>0</v>
      </c>
      <c r="K710" s="19">
        <f t="shared" si="252"/>
        <v>0</v>
      </c>
    </row>
    <row r="711" spans="1:18" s="21" customFormat="1" hidden="1" x14ac:dyDescent="0.25">
      <c r="A711" s="258">
        <v>323</v>
      </c>
      <c r="B711" s="259"/>
      <c r="C711" s="260"/>
      <c r="D711" s="174" t="s">
        <v>69</v>
      </c>
      <c r="E711" s="19">
        <f t="shared" si="252"/>
        <v>0</v>
      </c>
      <c r="F711" s="19">
        <f t="shared" si="252"/>
        <v>0</v>
      </c>
      <c r="G711" s="19">
        <f t="shared" si="252"/>
        <v>0</v>
      </c>
      <c r="H711" s="19"/>
      <c r="I711" s="19"/>
      <c r="J711" s="19">
        <f t="shared" si="252"/>
        <v>0</v>
      </c>
      <c r="K711" s="19">
        <f t="shared" si="252"/>
        <v>0</v>
      </c>
    </row>
    <row r="712" spans="1:18" s="21" customFormat="1" ht="25.5" hidden="1" x14ac:dyDescent="0.25">
      <c r="A712" s="255">
        <v>3232</v>
      </c>
      <c r="B712" s="256"/>
      <c r="C712" s="257"/>
      <c r="D712" s="175" t="s">
        <v>249</v>
      </c>
      <c r="E712" s="20"/>
      <c r="F712" s="20"/>
      <c r="G712" s="20"/>
      <c r="H712" s="20"/>
      <c r="I712" s="20"/>
      <c r="J712" s="20"/>
      <c r="K712" s="20"/>
    </row>
    <row r="713" spans="1:18" s="21" customFormat="1" ht="38.25" x14ac:dyDescent="0.25">
      <c r="A713" s="267" t="s">
        <v>377</v>
      </c>
      <c r="B713" s="268"/>
      <c r="C713" s="269"/>
      <c r="D713" s="22" t="s">
        <v>104</v>
      </c>
      <c r="E713" s="173">
        <f t="shared" ref="E713:K718" si="253">E714</f>
        <v>0</v>
      </c>
      <c r="F713" s="173">
        <f t="shared" si="253"/>
        <v>1000</v>
      </c>
      <c r="G713" s="173">
        <f t="shared" si="253"/>
        <v>132.72280841462606</v>
      </c>
      <c r="H713" s="173"/>
      <c r="I713" s="173"/>
      <c r="J713" s="173">
        <f t="shared" si="253"/>
        <v>0</v>
      </c>
      <c r="K713" s="173">
        <f t="shared" si="253"/>
        <v>0</v>
      </c>
    </row>
    <row r="714" spans="1:18" s="21" customFormat="1" x14ac:dyDescent="0.25">
      <c r="A714" s="261">
        <v>3</v>
      </c>
      <c r="B714" s="262"/>
      <c r="C714" s="263"/>
      <c r="D714" s="174" t="s">
        <v>14</v>
      </c>
      <c r="E714" s="19">
        <f t="shared" si="253"/>
        <v>0</v>
      </c>
      <c r="F714" s="19">
        <f t="shared" si="253"/>
        <v>1000</v>
      </c>
      <c r="G714" s="19">
        <f t="shared" si="253"/>
        <v>132.72280841462606</v>
      </c>
      <c r="H714" s="19"/>
      <c r="I714" s="19"/>
      <c r="J714" s="19">
        <f t="shared" si="253"/>
        <v>0</v>
      </c>
      <c r="K714" s="19">
        <f t="shared" si="253"/>
        <v>0</v>
      </c>
    </row>
    <row r="715" spans="1:18" x14ac:dyDescent="0.25">
      <c r="A715" s="258">
        <v>32</v>
      </c>
      <c r="B715" s="259"/>
      <c r="C715" s="260"/>
      <c r="D715" s="174" t="s">
        <v>22</v>
      </c>
      <c r="E715" s="19">
        <f>E718</f>
        <v>0</v>
      </c>
      <c r="F715" s="19">
        <f>F716+F718</f>
        <v>1000</v>
      </c>
      <c r="G715" s="19">
        <f>G716+G718</f>
        <v>132.72280841462606</v>
      </c>
      <c r="H715" s="19"/>
      <c r="I715" s="19"/>
      <c r="J715" s="19">
        <f>J718</f>
        <v>0</v>
      </c>
      <c r="K715" s="19">
        <f>K718</f>
        <v>0</v>
      </c>
      <c r="O715" s="21"/>
      <c r="P715" s="21"/>
      <c r="R715" s="21"/>
    </row>
    <row r="716" spans="1:18" s="21" customFormat="1" hidden="1" x14ac:dyDescent="0.25">
      <c r="A716" s="258">
        <v>322</v>
      </c>
      <c r="B716" s="259"/>
      <c r="C716" s="260"/>
      <c r="D716" s="174" t="s">
        <v>57</v>
      </c>
      <c r="E716" s="19"/>
      <c r="F716" s="19">
        <f>F717</f>
        <v>500</v>
      </c>
      <c r="G716" s="19">
        <f>G717</f>
        <v>66.361404207313029</v>
      </c>
      <c r="H716" s="19"/>
      <c r="I716" s="19"/>
      <c r="J716" s="19"/>
      <c r="K716" s="19"/>
      <c r="O716"/>
      <c r="P716"/>
      <c r="R716"/>
    </row>
    <row r="717" spans="1:18" s="21" customFormat="1" ht="25.5" hidden="1" x14ac:dyDescent="0.25">
      <c r="A717" s="255">
        <v>3224</v>
      </c>
      <c r="B717" s="256"/>
      <c r="C717" s="257"/>
      <c r="D717" s="175" t="s">
        <v>248</v>
      </c>
      <c r="E717" s="20"/>
      <c r="F717" s="20">
        <v>500</v>
      </c>
      <c r="G717" s="20">
        <f>F717/7.5345</f>
        <v>66.361404207313029</v>
      </c>
      <c r="H717" s="20"/>
      <c r="I717" s="20"/>
      <c r="J717" s="20"/>
      <c r="K717" s="20"/>
    </row>
    <row r="718" spans="1:18" s="21" customFormat="1" hidden="1" x14ac:dyDescent="0.25">
      <c r="A718" s="258">
        <v>323</v>
      </c>
      <c r="B718" s="259"/>
      <c r="C718" s="260"/>
      <c r="D718" s="174" t="s">
        <v>69</v>
      </c>
      <c r="E718" s="19">
        <f t="shared" si="253"/>
        <v>0</v>
      </c>
      <c r="F718" s="19">
        <f t="shared" si="253"/>
        <v>500</v>
      </c>
      <c r="G718" s="19">
        <f t="shared" si="253"/>
        <v>66.361404207313029</v>
      </c>
      <c r="H718" s="19"/>
      <c r="I718" s="19"/>
      <c r="J718" s="19">
        <f t="shared" si="253"/>
        <v>0</v>
      </c>
      <c r="K718" s="19">
        <f t="shared" si="253"/>
        <v>0</v>
      </c>
    </row>
    <row r="719" spans="1:18" s="21" customFormat="1" ht="25.5" hidden="1" x14ac:dyDescent="0.25">
      <c r="A719" s="255">
        <v>3232</v>
      </c>
      <c r="B719" s="256"/>
      <c r="C719" s="257"/>
      <c r="D719" s="175" t="s">
        <v>249</v>
      </c>
      <c r="E719" s="20"/>
      <c r="F719" s="20">
        <v>500</v>
      </c>
      <c r="G719" s="20">
        <f>F719/7.5345</f>
        <v>66.361404207313029</v>
      </c>
      <c r="H719" s="20"/>
      <c r="I719" s="20"/>
      <c r="J719" s="20"/>
      <c r="K719" s="20"/>
    </row>
    <row r="720" spans="1:18" s="21" customFormat="1" ht="25.5" x14ac:dyDescent="0.25">
      <c r="A720" s="264" t="s">
        <v>378</v>
      </c>
      <c r="B720" s="265"/>
      <c r="C720" s="266"/>
      <c r="D720" s="171" t="s">
        <v>379</v>
      </c>
      <c r="E720" s="172">
        <f>E721</f>
        <v>1864.08</v>
      </c>
      <c r="F720" s="172">
        <f t="shared" ref="F720:K721" si="254">F721</f>
        <v>15000</v>
      </c>
      <c r="G720" s="172">
        <f t="shared" si="254"/>
        <v>1990.8421262193906</v>
      </c>
      <c r="H720" s="172">
        <f t="shared" si="254"/>
        <v>3900</v>
      </c>
      <c r="I720" s="172">
        <f t="shared" si="254"/>
        <v>3900</v>
      </c>
      <c r="J720" s="172">
        <f t="shared" si="254"/>
        <v>3900</v>
      </c>
      <c r="K720" s="172">
        <f t="shared" si="254"/>
        <v>3900</v>
      </c>
    </row>
    <row r="721" spans="1:18" x14ac:dyDescent="0.25">
      <c r="A721" s="267" t="s">
        <v>370</v>
      </c>
      <c r="B721" s="268"/>
      <c r="C721" s="269"/>
      <c r="D721" s="22" t="s">
        <v>333</v>
      </c>
      <c r="E721" s="173">
        <f>E722</f>
        <v>1864.08</v>
      </c>
      <c r="F721" s="173">
        <f t="shared" si="254"/>
        <v>15000</v>
      </c>
      <c r="G721" s="173">
        <f t="shared" si="254"/>
        <v>1990.8421262193906</v>
      </c>
      <c r="H721" s="173">
        <f t="shared" si="254"/>
        <v>3900</v>
      </c>
      <c r="I721" s="173">
        <f t="shared" si="254"/>
        <v>3900</v>
      </c>
      <c r="J721" s="173">
        <f t="shared" si="254"/>
        <v>3900</v>
      </c>
      <c r="K721" s="173">
        <f t="shared" si="254"/>
        <v>3900</v>
      </c>
      <c r="O721" s="21"/>
      <c r="P721" s="21"/>
      <c r="R721" s="21"/>
    </row>
    <row r="722" spans="1:18" s="21" customFormat="1" x14ac:dyDescent="0.25">
      <c r="A722" s="261">
        <v>3</v>
      </c>
      <c r="B722" s="262"/>
      <c r="C722" s="263"/>
      <c r="D722" s="174" t="s">
        <v>14</v>
      </c>
      <c r="E722" s="19">
        <f>E723+E728</f>
        <v>1864.08</v>
      </c>
      <c r="F722" s="19">
        <f t="shared" ref="F722:K722" si="255">F723+F728</f>
        <v>15000</v>
      </c>
      <c r="G722" s="19">
        <f t="shared" si="255"/>
        <v>1990.8421262193906</v>
      </c>
      <c r="H722" s="19">
        <f t="shared" si="255"/>
        <v>3900</v>
      </c>
      <c r="I722" s="19">
        <f t="shared" si="255"/>
        <v>3900</v>
      </c>
      <c r="J722" s="19">
        <f t="shared" si="255"/>
        <v>3900</v>
      </c>
      <c r="K722" s="19">
        <f t="shared" si="255"/>
        <v>3900</v>
      </c>
      <c r="O722"/>
      <c r="P722"/>
      <c r="R722"/>
    </row>
    <row r="723" spans="1:18" x14ac:dyDescent="0.25">
      <c r="A723" s="258">
        <v>32</v>
      </c>
      <c r="B723" s="259"/>
      <c r="C723" s="260"/>
      <c r="D723" s="174" t="s">
        <v>22</v>
      </c>
      <c r="E723" s="19">
        <f>E724+E726</f>
        <v>0</v>
      </c>
      <c r="F723" s="19">
        <f t="shared" ref="F723:K723" si="256">F724+F726</f>
        <v>0</v>
      </c>
      <c r="G723" s="19">
        <f t="shared" si="256"/>
        <v>0</v>
      </c>
      <c r="H723" s="19"/>
      <c r="I723" s="19"/>
      <c r="J723" s="19">
        <f t="shared" si="256"/>
        <v>0</v>
      </c>
      <c r="K723" s="19">
        <f t="shared" si="256"/>
        <v>0</v>
      </c>
      <c r="O723" s="21"/>
      <c r="P723" s="21"/>
      <c r="R723" s="21"/>
    </row>
    <row r="724" spans="1:18" s="21" customFormat="1" hidden="1" x14ac:dyDescent="0.25">
      <c r="A724" s="258">
        <v>322</v>
      </c>
      <c r="B724" s="259"/>
      <c r="C724" s="260"/>
      <c r="D724" s="174" t="s">
        <v>57</v>
      </c>
      <c r="E724" s="19">
        <f>E725</f>
        <v>0</v>
      </c>
      <c r="F724" s="19">
        <f t="shared" ref="F724:K724" si="257">F725</f>
        <v>0</v>
      </c>
      <c r="G724" s="19">
        <f t="shared" si="257"/>
        <v>0</v>
      </c>
      <c r="H724" s="19"/>
      <c r="I724" s="19"/>
      <c r="J724" s="19">
        <f t="shared" si="257"/>
        <v>0</v>
      </c>
      <c r="K724" s="19">
        <f t="shared" si="257"/>
        <v>0</v>
      </c>
      <c r="O724"/>
      <c r="P724"/>
      <c r="R724"/>
    </row>
    <row r="725" spans="1:18" s="21" customFormat="1" hidden="1" x14ac:dyDescent="0.25">
      <c r="A725" s="255">
        <v>3222</v>
      </c>
      <c r="B725" s="256"/>
      <c r="C725" s="257"/>
      <c r="D725" s="175" t="s">
        <v>68</v>
      </c>
      <c r="E725" s="20"/>
      <c r="F725" s="20"/>
      <c r="G725" s="20"/>
      <c r="H725" s="20"/>
      <c r="I725" s="20"/>
      <c r="J725" s="20"/>
      <c r="K725" s="20"/>
    </row>
    <row r="726" spans="1:18" ht="25.5" hidden="1" x14ac:dyDescent="0.25">
      <c r="A726" s="258">
        <v>329</v>
      </c>
      <c r="B726" s="259"/>
      <c r="C726" s="260"/>
      <c r="D726" s="174" t="s">
        <v>59</v>
      </c>
      <c r="E726" s="19">
        <f>E727</f>
        <v>0</v>
      </c>
      <c r="F726" s="19">
        <f t="shared" ref="F726:K726" si="258">F727</f>
        <v>0</v>
      </c>
      <c r="G726" s="19">
        <f t="shared" si="258"/>
        <v>0</v>
      </c>
      <c r="H726" s="19">
        <f t="shared" si="258"/>
        <v>0</v>
      </c>
      <c r="I726" s="19"/>
      <c r="J726" s="19">
        <f t="shared" si="258"/>
        <v>0</v>
      </c>
      <c r="K726" s="19">
        <f t="shared" si="258"/>
        <v>0</v>
      </c>
      <c r="O726" s="21"/>
      <c r="P726" s="21"/>
      <c r="R726" s="21"/>
    </row>
    <row r="727" spans="1:18" s="21" customFormat="1" ht="25.5" hidden="1" x14ac:dyDescent="0.25">
      <c r="A727" s="255">
        <v>3299</v>
      </c>
      <c r="B727" s="256"/>
      <c r="C727" s="257"/>
      <c r="D727" s="175" t="s">
        <v>59</v>
      </c>
      <c r="E727" s="20"/>
      <c r="F727" s="20"/>
      <c r="G727" s="20"/>
      <c r="H727" s="20"/>
      <c r="I727" s="20"/>
      <c r="J727" s="20"/>
      <c r="K727" s="20"/>
      <c r="O727"/>
      <c r="P727"/>
      <c r="R727"/>
    </row>
    <row r="728" spans="1:18" s="21" customFormat="1" ht="38.25" x14ac:dyDescent="0.25">
      <c r="A728" s="258">
        <v>37</v>
      </c>
      <c r="B728" s="259"/>
      <c r="C728" s="260"/>
      <c r="D728" s="174" t="s">
        <v>244</v>
      </c>
      <c r="E728" s="19">
        <f>E729</f>
        <v>1864.08</v>
      </c>
      <c r="F728" s="19">
        <f t="shared" ref="F728:K729" si="259">F729</f>
        <v>15000</v>
      </c>
      <c r="G728" s="19">
        <f t="shared" si="259"/>
        <v>1990.8421262193906</v>
      </c>
      <c r="H728" s="19">
        <f t="shared" si="259"/>
        <v>3900</v>
      </c>
      <c r="I728" s="19">
        <f t="shared" si="259"/>
        <v>3900</v>
      </c>
      <c r="J728" s="19">
        <f t="shared" si="259"/>
        <v>3900</v>
      </c>
      <c r="K728" s="19">
        <f t="shared" si="259"/>
        <v>3900</v>
      </c>
    </row>
    <row r="729" spans="1:18" s="21" customFormat="1" ht="25.5" hidden="1" x14ac:dyDescent="0.25">
      <c r="A729" s="258">
        <v>372</v>
      </c>
      <c r="B729" s="259"/>
      <c r="C729" s="260"/>
      <c r="D729" s="174" t="s">
        <v>76</v>
      </c>
      <c r="E729" s="19">
        <f>E730</f>
        <v>1864.08</v>
      </c>
      <c r="F729" s="19">
        <f t="shared" si="259"/>
        <v>15000</v>
      </c>
      <c r="G729" s="19">
        <f t="shared" si="259"/>
        <v>1990.8421262193906</v>
      </c>
      <c r="H729" s="19">
        <f t="shared" si="259"/>
        <v>3900</v>
      </c>
      <c r="I729" s="19">
        <f t="shared" si="259"/>
        <v>3900</v>
      </c>
      <c r="J729" s="19">
        <f t="shared" si="259"/>
        <v>3900</v>
      </c>
      <c r="K729" s="19">
        <f t="shared" si="259"/>
        <v>3900</v>
      </c>
    </row>
    <row r="730" spans="1:18" s="21" customFormat="1" ht="25.5" hidden="1" x14ac:dyDescent="0.25">
      <c r="A730" s="255">
        <v>3721</v>
      </c>
      <c r="B730" s="256"/>
      <c r="C730" s="257"/>
      <c r="D730" s="175" t="s">
        <v>77</v>
      </c>
      <c r="E730" s="20">
        <v>1864.08</v>
      </c>
      <c r="F730" s="20">
        <v>15000</v>
      </c>
      <c r="G730" s="20">
        <f>F730/7.5345</f>
        <v>1990.8421262193906</v>
      </c>
      <c r="H730" s="20">
        <v>3900</v>
      </c>
      <c r="I730" s="20">
        <v>3900</v>
      </c>
      <c r="J730" s="20">
        <v>3900</v>
      </c>
      <c r="K730" s="20">
        <v>3900</v>
      </c>
    </row>
    <row r="731" spans="1:18" s="21" customFormat="1" ht="25.5" x14ac:dyDescent="0.25">
      <c r="A731" s="264" t="s">
        <v>380</v>
      </c>
      <c r="B731" s="265"/>
      <c r="C731" s="266"/>
      <c r="D731" s="171" t="s">
        <v>381</v>
      </c>
      <c r="E731" s="172">
        <f>E732</f>
        <v>61308.68</v>
      </c>
      <c r="F731" s="172">
        <f t="shared" ref="F731:K731" si="260">F732</f>
        <v>510000</v>
      </c>
      <c r="G731" s="172">
        <f t="shared" si="260"/>
        <v>67688.632291459289</v>
      </c>
      <c r="H731" s="172">
        <f t="shared" si="260"/>
        <v>77000</v>
      </c>
      <c r="I731" s="172">
        <f t="shared" si="260"/>
        <v>77000</v>
      </c>
      <c r="J731" s="172">
        <f t="shared" si="260"/>
        <v>77000</v>
      </c>
      <c r="K731" s="172">
        <f t="shared" si="260"/>
        <v>77000</v>
      </c>
    </row>
    <row r="732" spans="1:18" x14ac:dyDescent="0.25">
      <c r="A732" s="267" t="s">
        <v>382</v>
      </c>
      <c r="B732" s="268"/>
      <c r="C732" s="269"/>
      <c r="D732" s="22" t="s">
        <v>333</v>
      </c>
      <c r="E732" s="173">
        <f>E733+E737</f>
        <v>61308.68</v>
      </c>
      <c r="F732" s="173">
        <f t="shared" ref="F732:K732" si="261">F733+F737</f>
        <v>510000</v>
      </c>
      <c r="G732" s="173">
        <f t="shared" si="261"/>
        <v>67688.632291459289</v>
      </c>
      <c r="H732" s="173">
        <f t="shared" si="261"/>
        <v>77000</v>
      </c>
      <c r="I732" s="173">
        <f t="shared" si="261"/>
        <v>77000</v>
      </c>
      <c r="J732" s="173">
        <f t="shared" si="261"/>
        <v>77000</v>
      </c>
      <c r="K732" s="173">
        <f t="shared" si="261"/>
        <v>77000</v>
      </c>
      <c r="O732" s="21"/>
      <c r="P732" s="21"/>
      <c r="R732" s="21"/>
    </row>
    <row r="733" spans="1:18" s="21" customFormat="1" x14ac:dyDescent="0.25">
      <c r="A733" s="261">
        <v>3</v>
      </c>
      <c r="B733" s="262"/>
      <c r="C733" s="263"/>
      <c r="D733" s="174" t="s">
        <v>14</v>
      </c>
      <c r="E733" s="19">
        <f t="shared" ref="E733:K735" si="262">E734</f>
        <v>59678.2</v>
      </c>
      <c r="F733" s="19">
        <f t="shared" si="262"/>
        <v>370000</v>
      </c>
      <c r="G733" s="19">
        <f t="shared" si="262"/>
        <v>49107.439113411638</v>
      </c>
      <c r="H733" s="19">
        <f t="shared" si="262"/>
        <v>67000</v>
      </c>
      <c r="I733" s="19">
        <f t="shared" si="262"/>
        <v>67000</v>
      </c>
      <c r="J733" s="19">
        <f t="shared" si="262"/>
        <v>67000</v>
      </c>
      <c r="K733" s="19">
        <f t="shared" si="262"/>
        <v>67000</v>
      </c>
      <c r="O733"/>
      <c r="P733"/>
      <c r="R733"/>
    </row>
    <row r="734" spans="1:18" s="21" customFormat="1" ht="38.25" x14ac:dyDescent="0.25">
      <c r="A734" s="258">
        <v>37</v>
      </c>
      <c r="B734" s="259"/>
      <c r="C734" s="260"/>
      <c r="D734" s="174" t="s">
        <v>244</v>
      </c>
      <c r="E734" s="19">
        <f t="shared" si="262"/>
        <v>59678.2</v>
      </c>
      <c r="F734" s="19">
        <f t="shared" si="262"/>
        <v>370000</v>
      </c>
      <c r="G734" s="19">
        <f t="shared" si="262"/>
        <v>49107.439113411638</v>
      </c>
      <c r="H734" s="19">
        <f t="shared" si="262"/>
        <v>67000</v>
      </c>
      <c r="I734" s="19">
        <f t="shared" si="262"/>
        <v>67000</v>
      </c>
      <c r="J734" s="19">
        <f t="shared" si="262"/>
        <v>67000</v>
      </c>
      <c r="K734" s="19">
        <f t="shared" si="262"/>
        <v>67000</v>
      </c>
    </row>
    <row r="735" spans="1:18" s="21" customFormat="1" ht="25.5" hidden="1" x14ac:dyDescent="0.25">
      <c r="A735" s="258">
        <v>372</v>
      </c>
      <c r="B735" s="259"/>
      <c r="C735" s="260"/>
      <c r="D735" s="174" t="s">
        <v>76</v>
      </c>
      <c r="E735" s="19">
        <f t="shared" si="262"/>
        <v>59678.2</v>
      </c>
      <c r="F735" s="19">
        <f t="shared" si="262"/>
        <v>370000</v>
      </c>
      <c r="G735" s="19">
        <f t="shared" si="262"/>
        <v>49107.439113411638</v>
      </c>
      <c r="H735" s="19">
        <f t="shared" si="262"/>
        <v>67000</v>
      </c>
      <c r="I735" s="19">
        <f t="shared" si="262"/>
        <v>67000</v>
      </c>
      <c r="J735" s="19">
        <f t="shared" si="262"/>
        <v>67000</v>
      </c>
      <c r="K735" s="19">
        <f t="shared" si="262"/>
        <v>67000</v>
      </c>
    </row>
    <row r="736" spans="1:18" ht="25.5" hidden="1" x14ac:dyDescent="0.25">
      <c r="A736" s="255">
        <v>3722</v>
      </c>
      <c r="B736" s="256"/>
      <c r="C736" s="257"/>
      <c r="D736" s="175" t="s">
        <v>78</v>
      </c>
      <c r="E736" s="20">
        <v>59678.2</v>
      </c>
      <c r="F736" s="20">
        <v>370000</v>
      </c>
      <c r="G736" s="20">
        <f>F736/7.5345</f>
        <v>49107.439113411638</v>
      </c>
      <c r="H736" s="20">
        <v>67000</v>
      </c>
      <c r="I736" s="20">
        <v>67000</v>
      </c>
      <c r="J736" s="20">
        <v>67000</v>
      </c>
      <c r="K736" s="20">
        <v>67000</v>
      </c>
      <c r="O736" s="21"/>
      <c r="P736" s="21"/>
      <c r="R736" s="21"/>
    </row>
    <row r="737" spans="1:11" ht="25.5" x14ac:dyDescent="0.25">
      <c r="A737" s="261">
        <v>4</v>
      </c>
      <c r="B737" s="262"/>
      <c r="C737" s="263"/>
      <c r="D737" s="174" t="s">
        <v>16</v>
      </c>
      <c r="E737" s="19">
        <f t="shared" ref="E737:K739" si="263">E738</f>
        <v>1630.48</v>
      </c>
      <c r="F737" s="19">
        <f t="shared" si="263"/>
        <v>140000</v>
      </c>
      <c r="G737" s="19">
        <f t="shared" si="263"/>
        <v>18581.193178047648</v>
      </c>
      <c r="H737" s="19">
        <f t="shared" si="263"/>
        <v>10000</v>
      </c>
      <c r="I737" s="19">
        <f t="shared" si="263"/>
        <v>10000</v>
      </c>
      <c r="J737" s="19">
        <f t="shared" si="263"/>
        <v>10000</v>
      </c>
      <c r="K737" s="19">
        <f t="shared" si="263"/>
        <v>10000</v>
      </c>
    </row>
    <row r="738" spans="1:11" ht="38.25" x14ac:dyDescent="0.25">
      <c r="A738" s="258">
        <v>42</v>
      </c>
      <c r="B738" s="259"/>
      <c r="C738" s="260"/>
      <c r="D738" s="174" t="s">
        <v>27</v>
      </c>
      <c r="E738" s="19">
        <f t="shared" si="263"/>
        <v>1630.48</v>
      </c>
      <c r="F738" s="19">
        <f t="shared" si="263"/>
        <v>140000</v>
      </c>
      <c r="G738" s="19">
        <f t="shared" si="263"/>
        <v>18581.193178047648</v>
      </c>
      <c r="H738" s="19">
        <f t="shared" si="263"/>
        <v>10000</v>
      </c>
      <c r="I738" s="19">
        <f t="shared" si="263"/>
        <v>10000</v>
      </c>
      <c r="J738" s="19">
        <f t="shared" si="263"/>
        <v>10000</v>
      </c>
      <c r="K738" s="19">
        <f t="shared" si="263"/>
        <v>10000</v>
      </c>
    </row>
    <row r="739" spans="1:11" ht="25.5" hidden="1" x14ac:dyDescent="0.25">
      <c r="A739" s="258" t="s">
        <v>383</v>
      </c>
      <c r="B739" s="259"/>
      <c r="C739" s="260"/>
      <c r="D739" s="174" t="s">
        <v>367</v>
      </c>
      <c r="E739" s="19">
        <f t="shared" si="263"/>
        <v>1630.48</v>
      </c>
      <c r="F739" s="19">
        <f t="shared" si="263"/>
        <v>140000</v>
      </c>
      <c r="G739" s="19">
        <f t="shared" si="263"/>
        <v>18581.193178047648</v>
      </c>
      <c r="H739" s="19">
        <f t="shared" si="263"/>
        <v>10000</v>
      </c>
      <c r="I739" s="19">
        <f t="shared" si="263"/>
        <v>10000</v>
      </c>
      <c r="J739" s="19">
        <f t="shared" si="263"/>
        <v>10000</v>
      </c>
      <c r="K739" s="19">
        <f t="shared" si="263"/>
        <v>10000</v>
      </c>
    </row>
    <row r="740" spans="1:11" hidden="1" x14ac:dyDescent="0.25">
      <c r="A740" s="255">
        <v>4241</v>
      </c>
      <c r="B740" s="256"/>
      <c r="C740" s="257"/>
      <c r="D740" s="175" t="s">
        <v>368</v>
      </c>
      <c r="E740" s="20">
        <v>1630.48</v>
      </c>
      <c r="F740" s="20">
        <v>140000</v>
      </c>
      <c r="G740" s="20">
        <f>F740/7.5345</f>
        <v>18581.193178047648</v>
      </c>
      <c r="H740" s="20">
        <v>10000</v>
      </c>
      <c r="I740" s="20">
        <v>10000</v>
      </c>
      <c r="J740" s="20">
        <v>10000</v>
      </c>
      <c r="K740" s="20">
        <v>10000</v>
      </c>
    </row>
    <row r="741" spans="1:11" x14ac:dyDescent="0.25">
      <c r="E741" s="224"/>
    </row>
    <row r="743" spans="1:11" x14ac:dyDescent="0.25">
      <c r="I743" s="26"/>
      <c r="J743" s="26"/>
      <c r="K743" s="26"/>
    </row>
  </sheetData>
  <autoFilter ref="A10:K742" xr:uid="{00000000-0009-0000-0000-000002000000}">
    <filterColumn colId="0" showButton="0"/>
    <filterColumn colId="1" showButton="0"/>
  </autoFilter>
  <mergeCells count="673">
    <mergeCell ref="A9:C9"/>
    <mergeCell ref="A10:C10"/>
    <mergeCell ref="A11:C11"/>
    <mergeCell ref="A12:C12"/>
    <mergeCell ref="A13:C13"/>
    <mergeCell ref="A14:C14"/>
    <mergeCell ref="A1:K1"/>
    <mergeCell ref="A3:K3"/>
    <mergeCell ref="A5:C5"/>
    <mergeCell ref="A6:C6"/>
    <mergeCell ref="A7:C7"/>
    <mergeCell ref="A8:C8"/>
    <mergeCell ref="A21:C21"/>
    <mergeCell ref="A22:C22"/>
    <mergeCell ref="A23:C23"/>
    <mergeCell ref="A24:C24"/>
    <mergeCell ref="A25:C25"/>
    <mergeCell ref="A26:C26"/>
    <mergeCell ref="A15:C15"/>
    <mergeCell ref="A16:C16"/>
    <mergeCell ref="A17:C17"/>
    <mergeCell ref="A18:C18"/>
    <mergeCell ref="A19:C19"/>
    <mergeCell ref="A20:C20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45:C45"/>
    <mergeCell ref="A46:C46"/>
    <mergeCell ref="A47:C47"/>
    <mergeCell ref="A48:C48"/>
    <mergeCell ref="A49:C49"/>
    <mergeCell ref="A50:C50"/>
    <mergeCell ref="A39:C39"/>
    <mergeCell ref="A40:C40"/>
    <mergeCell ref="A41:C41"/>
    <mergeCell ref="A42:C42"/>
    <mergeCell ref="A43:C43"/>
    <mergeCell ref="A44:C44"/>
    <mergeCell ref="A57:C57"/>
    <mergeCell ref="A58:C58"/>
    <mergeCell ref="A59:C59"/>
    <mergeCell ref="A60:C60"/>
    <mergeCell ref="A61:C61"/>
    <mergeCell ref="A62:C62"/>
    <mergeCell ref="A51:C51"/>
    <mergeCell ref="A52:C52"/>
    <mergeCell ref="A53:C53"/>
    <mergeCell ref="A54:C54"/>
    <mergeCell ref="A55:C55"/>
    <mergeCell ref="A56:C56"/>
    <mergeCell ref="A69:C69"/>
    <mergeCell ref="A70:C70"/>
    <mergeCell ref="A71:C71"/>
    <mergeCell ref="A72:C72"/>
    <mergeCell ref="A73:C73"/>
    <mergeCell ref="A74:C74"/>
    <mergeCell ref="A63:C63"/>
    <mergeCell ref="A64:C64"/>
    <mergeCell ref="A65:C65"/>
    <mergeCell ref="A66:C66"/>
    <mergeCell ref="A67:C67"/>
    <mergeCell ref="A68:C68"/>
    <mergeCell ref="A81:C81"/>
    <mergeCell ref="A82:C82"/>
    <mergeCell ref="A83:C83"/>
    <mergeCell ref="A84:C84"/>
    <mergeCell ref="A85:C85"/>
    <mergeCell ref="A86:C86"/>
    <mergeCell ref="A75:C75"/>
    <mergeCell ref="A76:C76"/>
    <mergeCell ref="A77:C77"/>
    <mergeCell ref="A78:C78"/>
    <mergeCell ref="A79:C79"/>
    <mergeCell ref="A80:C80"/>
    <mergeCell ref="A98:C98"/>
    <mergeCell ref="A99:C99"/>
    <mergeCell ref="A100:C100"/>
    <mergeCell ref="A101:C101"/>
    <mergeCell ref="A102:C102"/>
    <mergeCell ref="A103:C103"/>
    <mergeCell ref="A89:C89"/>
    <mergeCell ref="A90:C90"/>
    <mergeCell ref="A91:C91"/>
    <mergeCell ref="A95:C95"/>
    <mergeCell ref="A96:C96"/>
    <mergeCell ref="A97:C97"/>
    <mergeCell ref="A110:C110"/>
    <mergeCell ref="A111:C111"/>
    <mergeCell ref="A112:C112"/>
    <mergeCell ref="A113:C113"/>
    <mergeCell ref="A114:C114"/>
    <mergeCell ref="A115:C115"/>
    <mergeCell ref="A104:C104"/>
    <mergeCell ref="A105:C105"/>
    <mergeCell ref="A106:C106"/>
    <mergeCell ref="A107:C107"/>
    <mergeCell ref="A108:C108"/>
    <mergeCell ref="A109:C109"/>
    <mergeCell ref="A122:C122"/>
    <mergeCell ref="A123:C123"/>
    <mergeCell ref="A124:C124"/>
    <mergeCell ref="A125:C125"/>
    <mergeCell ref="A126:C126"/>
    <mergeCell ref="A127:C127"/>
    <mergeCell ref="A116:C116"/>
    <mergeCell ref="A117:C117"/>
    <mergeCell ref="A118:C118"/>
    <mergeCell ref="A119:C119"/>
    <mergeCell ref="A120:C120"/>
    <mergeCell ref="A121:C121"/>
    <mergeCell ref="A134:C134"/>
    <mergeCell ref="A135:C135"/>
    <mergeCell ref="A136:C136"/>
    <mergeCell ref="A137:C137"/>
    <mergeCell ref="A138:C138"/>
    <mergeCell ref="A139:C139"/>
    <mergeCell ref="A128:C128"/>
    <mergeCell ref="A129:C129"/>
    <mergeCell ref="A130:C130"/>
    <mergeCell ref="A131:C131"/>
    <mergeCell ref="A132:C132"/>
    <mergeCell ref="A133:C133"/>
    <mergeCell ref="A146:C146"/>
    <mergeCell ref="A147:C147"/>
    <mergeCell ref="A148:C148"/>
    <mergeCell ref="A149:C149"/>
    <mergeCell ref="A150:C150"/>
    <mergeCell ref="A151:C151"/>
    <mergeCell ref="A140:C140"/>
    <mergeCell ref="A141:C141"/>
    <mergeCell ref="A142:C142"/>
    <mergeCell ref="A143:C143"/>
    <mergeCell ref="A144:C144"/>
    <mergeCell ref="A145:C145"/>
    <mergeCell ref="A158:C158"/>
    <mergeCell ref="A159:C159"/>
    <mergeCell ref="A160:C160"/>
    <mergeCell ref="A161:C161"/>
    <mergeCell ref="A162:C162"/>
    <mergeCell ref="A166:C166"/>
    <mergeCell ref="A152:C152"/>
    <mergeCell ref="A153:C153"/>
    <mergeCell ref="A154:C154"/>
    <mergeCell ref="A155:C155"/>
    <mergeCell ref="A156:C156"/>
    <mergeCell ref="A157:C157"/>
    <mergeCell ref="A173:C173"/>
    <mergeCell ref="A174:C174"/>
    <mergeCell ref="A175:C175"/>
    <mergeCell ref="A176:C176"/>
    <mergeCell ref="A177:C177"/>
    <mergeCell ref="A178:C178"/>
    <mergeCell ref="A167:C167"/>
    <mergeCell ref="A168:C168"/>
    <mergeCell ref="A169:C169"/>
    <mergeCell ref="A170:C170"/>
    <mergeCell ref="A171:C171"/>
    <mergeCell ref="A172:C172"/>
    <mergeCell ref="A187:C187"/>
    <mergeCell ref="A188:C188"/>
    <mergeCell ref="A189:C189"/>
    <mergeCell ref="A190:C190"/>
    <mergeCell ref="A191:C191"/>
    <mergeCell ref="A192:C192"/>
    <mergeCell ref="A179:C179"/>
    <mergeCell ref="A180:C180"/>
    <mergeCell ref="A183:C183"/>
    <mergeCell ref="A184:C184"/>
    <mergeCell ref="A185:C185"/>
    <mergeCell ref="A186:C186"/>
    <mergeCell ref="A202:C202"/>
    <mergeCell ref="A203:C203"/>
    <mergeCell ref="A204:C204"/>
    <mergeCell ref="A205:C205"/>
    <mergeCell ref="A206:C206"/>
    <mergeCell ref="A207:C207"/>
    <mergeCell ref="A193:C193"/>
    <mergeCell ref="A194:C194"/>
    <mergeCell ref="A195:C195"/>
    <mergeCell ref="A196:C196"/>
    <mergeCell ref="A197:C197"/>
    <mergeCell ref="A201:C201"/>
    <mergeCell ref="A214:C214"/>
    <mergeCell ref="A215:C215"/>
    <mergeCell ref="A216:C216"/>
    <mergeCell ref="A217:C217"/>
    <mergeCell ref="A218:C218"/>
    <mergeCell ref="A219:C219"/>
    <mergeCell ref="A208:C208"/>
    <mergeCell ref="A209:C209"/>
    <mergeCell ref="A210:C210"/>
    <mergeCell ref="A211:C211"/>
    <mergeCell ref="A212:C212"/>
    <mergeCell ref="A213:C213"/>
    <mergeCell ref="A226:C226"/>
    <mergeCell ref="A227:C227"/>
    <mergeCell ref="A228:C228"/>
    <mergeCell ref="A229:C229"/>
    <mergeCell ref="A230:C230"/>
    <mergeCell ref="A231:C231"/>
    <mergeCell ref="A220:C220"/>
    <mergeCell ref="A221:C221"/>
    <mergeCell ref="A222:C222"/>
    <mergeCell ref="A223:C223"/>
    <mergeCell ref="A224:C224"/>
    <mergeCell ref="A225:C225"/>
    <mergeCell ref="A241:C241"/>
    <mergeCell ref="A242:C242"/>
    <mergeCell ref="A243:C243"/>
    <mergeCell ref="A244:C244"/>
    <mergeCell ref="A245:C245"/>
    <mergeCell ref="A246:C246"/>
    <mergeCell ref="A232:C232"/>
    <mergeCell ref="A233:C233"/>
    <mergeCell ref="A234:C234"/>
    <mergeCell ref="A235:C235"/>
    <mergeCell ref="A236:C236"/>
    <mergeCell ref="A240:C240"/>
    <mergeCell ref="A253:C253"/>
    <mergeCell ref="A254:C254"/>
    <mergeCell ref="A255:C255"/>
    <mergeCell ref="A256:C256"/>
    <mergeCell ref="A257:C257"/>
    <mergeCell ref="A258:C258"/>
    <mergeCell ref="A247:C247"/>
    <mergeCell ref="A248:C248"/>
    <mergeCell ref="A249:C249"/>
    <mergeCell ref="A250:C250"/>
    <mergeCell ref="A251:C251"/>
    <mergeCell ref="A252:C252"/>
    <mergeCell ref="A265:C265"/>
    <mergeCell ref="A266:C266"/>
    <mergeCell ref="A267:C267"/>
    <mergeCell ref="A268:C268"/>
    <mergeCell ref="A269:C269"/>
    <mergeCell ref="A270:C270"/>
    <mergeCell ref="A259:C259"/>
    <mergeCell ref="A260:C260"/>
    <mergeCell ref="A261:C261"/>
    <mergeCell ref="A262:C262"/>
    <mergeCell ref="A263:C263"/>
    <mergeCell ref="A264:C264"/>
    <mergeCell ref="A277:C277"/>
    <mergeCell ref="A278:C278"/>
    <mergeCell ref="A279:C279"/>
    <mergeCell ref="A280:C280"/>
    <mergeCell ref="A281:C281"/>
    <mergeCell ref="A282:C282"/>
    <mergeCell ref="A271:C271"/>
    <mergeCell ref="A272:C272"/>
    <mergeCell ref="A273:C273"/>
    <mergeCell ref="A274:C274"/>
    <mergeCell ref="A275:C275"/>
    <mergeCell ref="A276:C276"/>
    <mergeCell ref="A289:C289"/>
    <mergeCell ref="A290:C290"/>
    <mergeCell ref="A291:C291"/>
    <mergeCell ref="A292:C292"/>
    <mergeCell ref="A293:C293"/>
    <mergeCell ref="A294:C294"/>
    <mergeCell ref="A283:C283"/>
    <mergeCell ref="A284:C284"/>
    <mergeCell ref="A285:C285"/>
    <mergeCell ref="A286:C286"/>
    <mergeCell ref="A287:C287"/>
    <mergeCell ref="A288:C288"/>
    <mergeCell ref="A302:C302"/>
    <mergeCell ref="A303:C303"/>
    <mergeCell ref="A304:C304"/>
    <mergeCell ref="A305:C305"/>
    <mergeCell ref="A306:C306"/>
    <mergeCell ref="A307:C307"/>
    <mergeCell ref="A296:C296"/>
    <mergeCell ref="A297:C297"/>
    <mergeCell ref="A298:C298"/>
    <mergeCell ref="A299:C299"/>
    <mergeCell ref="A300:C300"/>
    <mergeCell ref="A301:C301"/>
    <mergeCell ref="A314:C314"/>
    <mergeCell ref="A315:C315"/>
    <mergeCell ref="A316:C316"/>
    <mergeCell ref="A317:C317"/>
    <mergeCell ref="A318:C318"/>
    <mergeCell ref="A319:C319"/>
    <mergeCell ref="A308:C308"/>
    <mergeCell ref="A309:C309"/>
    <mergeCell ref="A310:C310"/>
    <mergeCell ref="A311:C311"/>
    <mergeCell ref="A312:C312"/>
    <mergeCell ref="A313:C313"/>
    <mergeCell ref="A326:C326"/>
    <mergeCell ref="A327:C327"/>
    <mergeCell ref="A332:C332"/>
    <mergeCell ref="A333:C333"/>
    <mergeCell ref="A336:C336"/>
    <mergeCell ref="A337:C337"/>
    <mergeCell ref="A320:C320"/>
    <mergeCell ref="A321:C321"/>
    <mergeCell ref="A322:C322"/>
    <mergeCell ref="A323:C323"/>
    <mergeCell ref="A324:C324"/>
    <mergeCell ref="A325:C325"/>
    <mergeCell ref="A344:C344"/>
    <mergeCell ref="A346:C346"/>
    <mergeCell ref="A347:C347"/>
    <mergeCell ref="A348:C348"/>
    <mergeCell ref="A349:C349"/>
    <mergeCell ref="A350:C350"/>
    <mergeCell ref="A338:C338"/>
    <mergeCell ref="A339:C339"/>
    <mergeCell ref="A340:C340"/>
    <mergeCell ref="A341:C341"/>
    <mergeCell ref="A342:C342"/>
    <mergeCell ref="A343:C343"/>
    <mergeCell ref="A357:C357"/>
    <mergeCell ref="A358:C358"/>
    <mergeCell ref="A359:C359"/>
    <mergeCell ref="A360:C360"/>
    <mergeCell ref="A361:C361"/>
    <mergeCell ref="A362:C362"/>
    <mergeCell ref="A351:C351"/>
    <mergeCell ref="A352:C352"/>
    <mergeCell ref="A353:C353"/>
    <mergeCell ref="A354:C354"/>
    <mergeCell ref="A355:C355"/>
    <mergeCell ref="A356:C356"/>
    <mergeCell ref="A370:C370"/>
    <mergeCell ref="A371:C371"/>
    <mergeCell ref="A372:C372"/>
    <mergeCell ref="A373:C373"/>
    <mergeCell ref="A374:C374"/>
    <mergeCell ref="A376:C376"/>
    <mergeCell ref="A363:C363"/>
    <mergeCell ref="A365:C365"/>
    <mergeCell ref="A366:C366"/>
    <mergeCell ref="A367:C367"/>
    <mergeCell ref="A368:C368"/>
    <mergeCell ref="A369:C369"/>
    <mergeCell ref="A386:C386"/>
    <mergeCell ref="A387:C387"/>
    <mergeCell ref="A388:C388"/>
    <mergeCell ref="A389:C389"/>
    <mergeCell ref="A390:C390"/>
    <mergeCell ref="A391:C391"/>
    <mergeCell ref="A377:C377"/>
    <mergeCell ref="A380:C380"/>
    <mergeCell ref="A381:C381"/>
    <mergeCell ref="A382:C382"/>
    <mergeCell ref="A383:C383"/>
    <mergeCell ref="A385:C385"/>
    <mergeCell ref="A398:C398"/>
    <mergeCell ref="A399:C399"/>
    <mergeCell ref="A400:C400"/>
    <mergeCell ref="A403:C403"/>
    <mergeCell ref="A404:C404"/>
    <mergeCell ref="A405:C405"/>
    <mergeCell ref="A392:C392"/>
    <mergeCell ref="A393:C393"/>
    <mergeCell ref="A394:C394"/>
    <mergeCell ref="A395:C395"/>
    <mergeCell ref="A396:C396"/>
    <mergeCell ref="A397:C397"/>
    <mergeCell ref="A412:C412"/>
    <mergeCell ref="A413:C413"/>
    <mergeCell ref="A415:C415"/>
    <mergeCell ref="A416:C416"/>
    <mergeCell ref="A417:C417"/>
    <mergeCell ref="A418:C418"/>
    <mergeCell ref="A406:C406"/>
    <mergeCell ref="A407:C407"/>
    <mergeCell ref="A408:C408"/>
    <mergeCell ref="A409:C409"/>
    <mergeCell ref="A410:C410"/>
    <mergeCell ref="A411:C411"/>
    <mergeCell ref="A425:C425"/>
    <mergeCell ref="A426:C426"/>
    <mergeCell ref="A427:C427"/>
    <mergeCell ref="A428:C428"/>
    <mergeCell ref="A429:C429"/>
    <mergeCell ref="A430:C430"/>
    <mergeCell ref="A419:C419"/>
    <mergeCell ref="A420:C420"/>
    <mergeCell ref="A421:C421"/>
    <mergeCell ref="A422:C422"/>
    <mergeCell ref="A423:C423"/>
    <mergeCell ref="A424:C424"/>
    <mergeCell ref="A445:C445"/>
    <mergeCell ref="A446:C446"/>
    <mergeCell ref="A447:C447"/>
    <mergeCell ref="A448:C448"/>
    <mergeCell ref="A449:C449"/>
    <mergeCell ref="A450:C450"/>
    <mergeCell ref="A431:C431"/>
    <mergeCell ref="A432:C432"/>
    <mergeCell ref="A433:C433"/>
    <mergeCell ref="A434:C434"/>
    <mergeCell ref="A435:C435"/>
    <mergeCell ref="A436:C436"/>
    <mergeCell ref="A457:C457"/>
    <mergeCell ref="A461:C461"/>
    <mergeCell ref="A462:C462"/>
    <mergeCell ref="A463:C463"/>
    <mergeCell ref="A464:C464"/>
    <mergeCell ref="A465:C465"/>
    <mergeCell ref="A451:C451"/>
    <mergeCell ref="A452:C452"/>
    <mergeCell ref="A453:C453"/>
    <mergeCell ref="A454:C454"/>
    <mergeCell ref="A455:C455"/>
    <mergeCell ref="A456:C456"/>
    <mergeCell ref="A476:C476"/>
    <mergeCell ref="A477:C477"/>
    <mergeCell ref="A478:C478"/>
    <mergeCell ref="A479:C479"/>
    <mergeCell ref="A480:C480"/>
    <mergeCell ref="A481:C481"/>
    <mergeCell ref="A467:C467"/>
    <mergeCell ref="A471:C471"/>
    <mergeCell ref="A472:C472"/>
    <mergeCell ref="A473:C473"/>
    <mergeCell ref="A474:C474"/>
    <mergeCell ref="A475:C475"/>
    <mergeCell ref="A489:C489"/>
    <mergeCell ref="A490:C490"/>
    <mergeCell ref="A491:C491"/>
    <mergeCell ref="A492:C492"/>
    <mergeCell ref="A493:C493"/>
    <mergeCell ref="A494:C494"/>
    <mergeCell ref="A482:C482"/>
    <mergeCell ref="A484:C484"/>
    <mergeCell ref="A485:C485"/>
    <mergeCell ref="A486:C486"/>
    <mergeCell ref="A487:C487"/>
    <mergeCell ref="A488:C488"/>
    <mergeCell ref="A501:C501"/>
    <mergeCell ref="A502:C502"/>
    <mergeCell ref="A503:C503"/>
    <mergeCell ref="A504:C504"/>
    <mergeCell ref="A505:C505"/>
    <mergeCell ref="A506:C506"/>
    <mergeCell ref="A495:C495"/>
    <mergeCell ref="A496:C496"/>
    <mergeCell ref="A497:C497"/>
    <mergeCell ref="A498:C498"/>
    <mergeCell ref="A499:C499"/>
    <mergeCell ref="A500:C500"/>
    <mergeCell ref="A513:C513"/>
    <mergeCell ref="A514:C514"/>
    <mergeCell ref="A515:C515"/>
    <mergeCell ref="A516:C516"/>
    <mergeCell ref="A517:C517"/>
    <mergeCell ref="A518:C518"/>
    <mergeCell ref="A507:C507"/>
    <mergeCell ref="A508:C508"/>
    <mergeCell ref="A509:C509"/>
    <mergeCell ref="A510:C510"/>
    <mergeCell ref="A511:C511"/>
    <mergeCell ref="A512:C512"/>
    <mergeCell ref="A525:C525"/>
    <mergeCell ref="A526:C526"/>
    <mergeCell ref="A527:C527"/>
    <mergeCell ref="A528:C528"/>
    <mergeCell ref="A529:C529"/>
    <mergeCell ref="A530:C530"/>
    <mergeCell ref="A519:C519"/>
    <mergeCell ref="A520:C520"/>
    <mergeCell ref="A521:C521"/>
    <mergeCell ref="A522:C522"/>
    <mergeCell ref="A523:C523"/>
    <mergeCell ref="A524:C524"/>
    <mergeCell ref="A537:C537"/>
    <mergeCell ref="A538:C538"/>
    <mergeCell ref="A539:C539"/>
    <mergeCell ref="A540:C540"/>
    <mergeCell ref="A541:C541"/>
    <mergeCell ref="A542:C542"/>
    <mergeCell ref="A531:C531"/>
    <mergeCell ref="A532:C532"/>
    <mergeCell ref="A533:C533"/>
    <mergeCell ref="A534:C534"/>
    <mergeCell ref="A535:C535"/>
    <mergeCell ref="A536:C536"/>
    <mergeCell ref="A550:C550"/>
    <mergeCell ref="A551:C551"/>
    <mergeCell ref="A552:C552"/>
    <mergeCell ref="A553:C553"/>
    <mergeCell ref="A554:C554"/>
    <mergeCell ref="A556:C556"/>
    <mergeCell ref="A543:C543"/>
    <mergeCell ref="A544:C544"/>
    <mergeCell ref="A545:C545"/>
    <mergeCell ref="A546:C546"/>
    <mergeCell ref="A547:C547"/>
    <mergeCell ref="A549:C549"/>
    <mergeCell ref="A563:C563"/>
    <mergeCell ref="A564:C564"/>
    <mergeCell ref="A565:C565"/>
    <mergeCell ref="A566:C566"/>
    <mergeCell ref="A567:C567"/>
    <mergeCell ref="A568:C568"/>
    <mergeCell ref="A557:C557"/>
    <mergeCell ref="A558:C558"/>
    <mergeCell ref="A559:C559"/>
    <mergeCell ref="A560:C560"/>
    <mergeCell ref="A561:C561"/>
    <mergeCell ref="A562:C562"/>
    <mergeCell ref="A576:C576"/>
    <mergeCell ref="A577:C577"/>
    <mergeCell ref="A578:C578"/>
    <mergeCell ref="A579:C579"/>
    <mergeCell ref="A580:C580"/>
    <mergeCell ref="A581:C581"/>
    <mergeCell ref="A569:C569"/>
    <mergeCell ref="A570:C570"/>
    <mergeCell ref="A571:C571"/>
    <mergeCell ref="A572:C572"/>
    <mergeCell ref="A573:C573"/>
    <mergeCell ref="A574:C574"/>
    <mergeCell ref="A591:C591"/>
    <mergeCell ref="A592:C592"/>
    <mergeCell ref="A593:C593"/>
    <mergeCell ref="A595:C595"/>
    <mergeCell ref="A599:C599"/>
    <mergeCell ref="A600:C600"/>
    <mergeCell ref="A583:C583"/>
    <mergeCell ref="A585:C585"/>
    <mergeCell ref="A587:C587"/>
    <mergeCell ref="A588:C588"/>
    <mergeCell ref="A589:C589"/>
    <mergeCell ref="A590:C590"/>
    <mergeCell ref="A607:C607"/>
    <mergeCell ref="A608:C608"/>
    <mergeCell ref="A610:C610"/>
    <mergeCell ref="A611:C611"/>
    <mergeCell ref="A612:C612"/>
    <mergeCell ref="A613:C613"/>
    <mergeCell ref="A601:C601"/>
    <mergeCell ref="A602:C602"/>
    <mergeCell ref="A603:C603"/>
    <mergeCell ref="A604:C604"/>
    <mergeCell ref="A605:C605"/>
    <mergeCell ref="A606:C606"/>
    <mergeCell ref="A620:C620"/>
    <mergeCell ref="A621:C621"/>
    <mergeCell ref="A622:C622"/>
    <mergeCell ref="A623:C623"/>
    <mergeCell ref="A624:C624"/>
    <mergeCell ref="A625:C625"/>
    <mergeCell ref="A614:C614"/>
    <mergeCell ref="A615:C615"/>
    <mergeCell ref="A616:C616"/>
    <mergeCell ref="A617:C617"/>
    <mergeCell ref="A618:C618"/>
    <mergeCell ref="A619:C619"/>
    <mergeCell ref="A632:C632"/>
    <mergeCell ref="A633:C633"/>
    <mergeCell ref="A634:C634"/>
    <mergeCell ref="A635:C635"/>
    <mergeCell ref="A636:C636"/>
    <mergeCell ref="A637:C637"/>
    <mergeCell ref="A626:C626"/>
    <mergeCell ref="A627:C627"/>
    <mergeCell ref="A628:C628"/>
    <mergeCell ref="A629:C629"/>
    <mergeCell ref="A630:C630"/>
    <mergeCell ref="A631:C631"/>
    <mergeCell ref="A644:C644"/>
    <mergeCell ref="A645:C645"/>
    <mergeCell ref="A646:C646"/>
    <mergeCell ref="A647:C647"/>
    <mergeCell ref="A648:C648"/>
    <mergeCell ref="A649:C649"/>
    <mergeCell ref="A638:C638"/>
    <mergeCell ref="A639:C639"/>
    <mergeCell ref="A640:C640"/>
    <mergeCell ref="A641:C641"/>
    <mergeCell ref="A642:C642"/>
    <mergeCell ref="A643:C643"/>
    <mergeCell ref="A656:C656"/>
    <mergeCell ref="A657:C657"/>
    <mergeCell ref="A658:C658"/>
    <mergeCell ref="A659:C659"/>
    <mergeCell ref="A661:C661"/>
    <mergeCell ref="A662:C662"/>
    <mergeCell ref="A650:C650"/>
    <mergeCell ref="A651:C651"/>
    <mergeCell ref="A652:C652"/>
    <mergeCell ref="A653:C653"/>
    <mergeCell ref="A654:C654"/>
    <mergeCell ref="A655:C655"/>
    <mergeCell ref="A671:C671"/>
    <mergeCell ref="A672:C672"/>
    <mergeCell ref="A673:C673"/>
    <mergeCell ref="A674:C674"/>
    <mergeCell ref="A675:C675"/>
    <mergeCell ref="A676:C676"/>
    <mergeCell ref="A664:C664"/>
    <mergeCell ref="A665:C665"/>
    <mergeCell ref="A666:C666"/>
    <mergeCell ref="A667:C667"/>
    <mergeCell ref="A668:C668"/>
    <mergeCell ref="A670:C670"/>
    <mergeCell ref="A684:C684"/>
    <mergeCell ref="A685:C685"/>
    <mergeCell ref="A687:C687"/>
    <mergeCell ref="A688:C688"/>
    <mergeCell ref="A689:C689"/>
    <mergeCell ref="A690:C690"/>
    <mergeCell ref="A677:C677"/>
    <mergeCell ref="A679:C679"/>
    <mergeCell ref="A680:C680"/>
    <mergeCell ref="A681:C681"/>
    <mergeCell ref="A682:C682"/>
    <mergeCell ref="A683:C683"/>
    <mergeCell ref="A698:C698"/>
    <mergeCell ref="A699:C699"/>
    <mergeCell ref="A700:C700"/>
    <mergeCell ref="A701:C701"/>
    <mergeCell ref="A702:C702"/>
    <mergeCell ref="A703:C703"/>
    <mergeCell ref="A691:C691"/>
    <mergeCell ref="A692:C692"/>
    <mergeCell ref="A693:C693"/>
    <mergeCell ref="A694:C694"/>
    <mergeCell ref="A695:C695"/>
    <mergeCell ref="A697:C697"/>
    <mergeCell ref="A710:C710"/>
    <mergeCell ref="A711:C711"/>
    <mergeCell ref="A712:C712"/>
    <mergeCell ref="A713:C713"/>
    <mergeCell ref="A714:C714"/>
    <mergeCell ref="A715:C715"/>
    <mergeCell ref="A704:C704"/>
    <mergeCell ref="A705:C705"/>
    <mergeCell ref="A706:C706"/>
    <mergeCell ref="A707:C707"/>
    <mergeCell ref="A708:C708"/>
    <mergeCell ref="A709:C709"/>
    <mergeCell ref="A722:C722"/>
    <mergeCell ref="A723:C723"/>
    <mergeCell ref="A724:C724"/>
    <mergeCell ref="A725:C725"/>
    <mergeCell ref="A726:C726"/>
    <mergeCell ref="A727:C727"/>
    <mergeCell ref="A716:C716"/>
    <mergeCell ref="A717:C717"/>
    <mergeCell ref="A718:C718"/>
    <mergeCell ref="A719:C719"/>
    <mergeCell ref="A720:C720"/>
    <mergeCell ref="A721:C721"/>
    <mergeCell ref="A740:C740"/>
    <mergeCell ref="A734:C734"/>
    <mergeCell ref="A735:C735"/>
    <mergeCell ref="A736:C736"/>
    <mergeCell ref="A737:C737"/>
    <mergeCell ref="A738:C738"/>
    <mergeCell ref="A739:C739"/>
    <mergeCell ref="A728:C728"/>
    <mergeCell ref="A729:C729"/>
    <mergeCell ref="A730:C730"/>
    <mergeCell ref="A731:C731"/>
    <mergeCell ref="A732:C732"/>
    <mergeCell ref="A733:C733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171"/>
  <sheetViews>
    <sheetView workbookViewId="0">
      <pane ySplit="9" topLeftCell="A151" activePane="bottomLeft" state="frozen"/>
      <selection pane="bottomLeft" activeCell="D19" sqref="D1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34" customWidth="1"/>
    <col min="5" max="5" width="23.5703125" customWidth="1"/>
    <col min="6" max="9" width="18.7109375" customWidth="1"/>
    <col min="10" max="10" width="14.42578125" bestFit="1" customWidth="1"/>
    <col min="11" max="11" width="12.7109375" bestFit="1" customWidth="1"/>
  </cols>
  <sheetData>
    <row r="1" spans="1:10" ht="42" customHeight="1" x14ac:dyDescent="0.25">
      <c r="A1" s="248" t="s">
        <v>228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10" ht="18" customHeight="1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0" ht="15.75" x14ac:dyDescent="0.25">
      <c r="A3" s="247" t="s">
        <v>21</v>
      </c>
      <c r="B3" s="247"/>
      <c r="C3" s="247"/>
      <c r="D3" s="247"/>
      <c r="E3" s="247"/>
      <c r="F3" s="319"/>
      <c r="G3" s="319"/>
      <c r="H3" s="319"/>
    </row>
    <row r="4" spans="1:10" ht="18" x14ac:dyDescent="0.25">
      <c r="A4" s="28"/>
      <c r="B4" s="28"/>
      <c r="C4" s="28"/>
      <c r="D4" s="28"/>
      <c r="E4" s="28"/>
      <c r="F4" s="29"/>
      <c r="G4" s="29"/>
      <c r="H4" s="29"/>
      <c r="I4" s="29"/>
    </row>
    <row r="5" spans="1:10" ht="18" customHeight="1" x14ac:dyDescent="0.25">
      <c r="A5" s="247" t="s">
        <v>8</v>
      </c>
      <c r="B5" s="320"/>
      <c r="C5" s="320"/>
      <c r="D5" s="320"/>
      <c r="E5" s="320"/>
      <c r="F5" s="320"/>
      <c r="G5" s="320"/>
      <c r="H5" s="320"/>
    </row>
    <row r="6" spans="1:10" ht="18" x14ac:dyDescent="0.25">
      <c r="A6" s="28"/>
      <c r="B6" s="28"/>
      <c r="C6" s="28"/>
      <c r="D6" s="28"/>
      <c r="E6" s="28"/>
      <c r="F6" s="29"/>
      <c r="G6" s="29"/>
      <c r="H6" s="29"/>
      <c r="I6" s="29"/>
    </row>
    <row r="7" spans="1:10" x14ac:dyDescent="0.25">
      <c r="A7" s="247" t="s">
        <v>149</v>
      </c>
      <c r="B7" s="321"/>
      <c r="C7" s="321"/>
      <c r="D7" s="321"/>
      <c r="E7" s="321"/>
      <c r="F7" s="321"/>
      <c r="G7" s="321"/>
      <c r="H7" s="321"/>
    </row>
    <row r="8" spans="1:10" ht="18" x14ac:dyDescent="0.25">
      <c r="A8" s="28"/>
      <c r="B8" s="28"/>
      <c r="C8" s="28"/>
      <c r="D8" s="28"/>
      <c r="E8" s="28"/>
      <c r="F8" s="29"/>
      <c r="G8" s="29"/>
      <c r="H8" s="29"/>
      <c r="I8" s="29"/>
    </row>
    <row r="9" spans="1:10" ht="38.25" x14ac:dyDescent="0.25">
      <c r="A9" s="30" t="s">
        <v>9</v>
      </c>
      <c r="B9" s="31" t="s">
        <v>10</v>
      </c>
      <c r="C9" s="31" t="s">
        <v>11</v>
      </c>
      <c r="D9" s="31" t="s">
        <v>7</v>
      </c>
      <c r="E9" s="3" t="s">
        <v>203</v>
      </c>
      <c r="F9" s="18" t="s">
        <v>204</v>
      </c>
      <c r="G9" s="18" t="s">
        <v>201</v>
      </c>
      <c r="H9" s="18" t="s">
        <v>193</v>
      </c>
      <c r="I9" s="18" t="s">
        <v>205</v>
      </c>
    </row>
    <row r="10" spans="1:10" ht="20.25" customHeight="1" x14ac:dyDescent="0.25">
      <c r="A10" s="33">
        <v>6</v>
      </c>
      <c r="B10" s="33"/>
      <c r="C10" s="33"/>
      <c r="D10" s="34" t="s">
        <v>1</v>
      </c>
      <c r="E10" s="35">
        <f>E11+E17+E21+E26+E35</f>
        <v>3199433.86</v>
      </c>
      <c r="F10" s="35">
        <f>F11+F17+F21+F26+F35</f>
        <v>3807089</v>
      </c>
      <c r="G10" s="35">
        <f>G11+G17+G21+G26+G35</f>
        <v>3842199.66</v>
      </c>
      <c r="H10" s="35">
        <f>H11+H17+H21+H26+H35+H15</f>
        <v>3839949.66</v>
      </c>
      <c r="I10" s="35">
        <f>I11+I17+I21+I26+I35+I15</f>
        <v>3839949.66</v>
      </c>
    </row>
    <row r="11" spans="1:10" s="21" customFormat="1" ht="37.5" customHeight="1" x14ac:dyDescent="0.25">
      <c r="A11" s="36"/>
      <c r="B11" s="36">
        <v>63</v>
      </c>
      <c r="C11" s="36"/>
      <c r="D11" s="36" t="s">
        <v>25</v>
      </c>
      <c r="E11" s="37">
        <f>E12+E15</f>
        <v>2616382.4300000002</v>
      </c>
      <c r="F11" s="37">
        <f>F12+F15</f>
        <v>3014746</v>
      </c>
      <c r="G11" s="37">
        <f>G12+G15</f>
        <v>3399290</v>
      </c>
      <c r="H11" s="37">
        <f t="shared" ref="H11:I11" si="0">H12</f>
        <v>3399290</v>
      </c>
      <c r="I11" s="37">
        <f t="shared" si="0"/>
        <v>3399290</v>
      </c>
      <c r="J11" s="95"/>
    </row>
    <row r="12" spans="1:10" s="21" customFormat="1" ht="37.5" customHeight="1" x14ac:dyDescent="0.25">
      <c r="A12" s="36"/>
      <c r="B12" s="36">
        <v>636</v>
      </c>
      <c r="C12" s="36"/>
      <c r="D12" s="36" t="s">
        <v>41</v>
      </c>
      <c r="E12" s="37">
        <f t="shared" ref="E12:H12" si="1">E13+E14</f>
        <v>2615906.4300000002</v>
      </c>
      <c r="F12" s="37">
        <f t="shared" si="1"/>
        <v>3014638</v>
      </c>
      <c r="G12" s="37">
        <f t="shared" si="1"/>
        <v>3399290</v>
      </c>
      <c r="H12" s="37">
        <f t="shared" si="1"/>
        <v>3399290</v>
      </c>
      <c r="I12" s="37">
        <f t="shared" ref="I12" si="2">I13+I14</f>
        <v>3399290</v>
      </c>
      <c r="J12" s="95"/>
    </row>
    <row r="13" spans="1:10" ht="37.5" customHeight="1" x14ac:dyDescent="0.25">
      <c r="A13" s="36"/>
      <c r="B13" s="38">
        <v>6361</v>
      </c>
      <c r="C13" s="66">
        <v>50</v>
      </c>
      <c r="D13" s="38" t="s">
        <v>42</v>
      </c>
      <c r="E13" s="40">
        <v>2613170.9500000002</v>
      </c>
      <c r="F13" s="41">
        <v>2999338</v>
      </c>
      <c r="G13" s="41">
        <v>3387790</v>
      </c>
      <c r="H13" s="41">
        <v>3387790</v>
      </c>
      <c r="I13" s="41">
        <v>3387790</v>
      </c>
    </row>
    <row r="14" spans="1:10" ht="57.75" customHeight="1" x14ac:dyDescent="0.25">
      <c r="A14" s="36"/>
      <c r="B14" s="38">
        <v>6362</v>
      </c>
      <c r="C14" s="36">
        <v>50</v>
      </c>
      <c r="D14" s="38" t="s">
        <v>43</v>
      </c>
      <c r="E14" s="40">
        <v>2735.48</v>
      </c>
      <c r="F14" s="41">
        <v>15300</v>
      </c>
      <c r="G14" s="41">
        <v>11500</v>
      </c>
      <c r="H14" s="41">
        <v>11500</v>
      </c>
      <c r="I14" s="41">
        <f>H14</f>
        <v>11500</v>
      </c>
      <c r="J14" s="26"/>
    </row>
    <row r="15" spans="1:10" ht="32.25" customHeight="1" x14ac:dyDescent="0.25">
      <c r="A15" s="36"/>
      <c r="B15" s="38">
        <v>639</v>
      </c>
      <c r="C15" s="66"/>
      <c r="D15" s="36" t="s">
        <v>199</v>
      </c>
      <c r="E15" s="152">
        <f>E16</f>
        <v>476</v>
      </c>
      <c r="F15" s="152">
        <f>F16</f>
        <v>108</v>
      </c>
      <c r="G15" s="152">
        <f>G16</f>
        <v>0</v>
      </c>
      <c r="H15" s="152">
        <f t="shared" ref="H15:I15" si="3">H16</f>
        <v>0</v>
      </c>
      <c r="I15" s="152">
        <f t="shared" si="3"/>
        <v>0</v>
      </c>
    </row>
    <row r="16" spans="1:10" ht="37.5" customHeight="1" x14ac:dyDescent="0.25">
      <c r="A16" s="36"/>
      <c r="B16" s="38">
        <v>6391</v>
      </c>
      <c r="C16" s="66">
        <v>50</v>
      </c>
      <c r="D16" s="38" t="s">
        <v>196</v>
      </c>
      <c r="E16" s="154">
        <v>476</v>
      </c>
      <c r="F16" s="39">
        <v>108</v>
      </c>
      <c r="G16" s="39">
        <v>0</v>
      </c>
      <c r="H16" s="39">
        <v>0</v>
      </c>
      <c r="I16" s="39">
        <v>0</v>
      </c>
    </row>
    <row r="17" spans="1:9" s="21" customFormat="1" ht="37.5" customHeight="1" x14ac:dyDescent="0.25">
      <c r="A17" s="36"/>
      <c r="B17" s="36">
        <v>64</v>
      </c>
      <c r="C17" s="36"/>
      <c r="D17" s="36" t="s">
        <v>35</v>
      </c>
      <c r="E17" s="37">
        <f t="shared" ref="E17:I18" si="4">E18</f>
        <v>0</v>
      </c>
      <c r="F17" s="37">
        <f t="shared" si="4"/>
        <v>0</v>
      </c>
      <c r="G17" s="37"/>
      <c r="H17" s="37">
        <f t="shared" si="4"/>
        <v>0</v>
      </c>
      <c r="I17" s="37">
        <f t="shared" si="4"/>
        <v>0</v>
      </c>
    </row>
    <row r="18" spans="1:9" s="21" customFormat="1" ht="37.5" customHeight="1" x14ac:dyDescent="0.25">
      <c r="A18" s="36"/>
      <c r="B18" s="36">
        <v>641</v>
      </c>
      <c r="C18" s="36"/>
      <c r="D18" s="36" t="s">
        <v>36</v>
      </c>
      <c r="E18" s="37">
        <f t="shared" si="4"/>
        <v>0</v>
      </c>
      <c r="F18" s="37">
        <f t="shared" si="4"/>
        <v>0</v>
      </c>
      <c r="G18" s="37"/>
      <c r="H18" s="37">
        <f t="shared" si="4"/>
        <v>0</v>
      </c>
      <c r="I18" s="37">
        <f t="shared" si="4"/>
        <v>0</v>
      </c>
    </row>
    <row r="19" spans="1:9" ht="37.5" customHeight="1" x14ac:dyDescent="0.25">
      <c r="A19" s="36"/>
      <c r="B19" s="38">
        <v>6413</v>
      </c>
      <c r="C19" s="36"/>
      <c r="D19" s="38" t="s">
        <v>37</v>
      </c>
      <c r="E19" s="39">
        <v>0</v>
      </c>
      <c r="F19" s="39"/>
      <c r="G19" s="39"/>
      <c r="H19" s="39"/>
      <c r="I19" s="39"/>
    </row>
    <row r="20" spans="1:9" hidden="1" x14ac:dyDescent="0.25">
      <c r="A20" s="42"/>
      <c r="B20" s="43"/>
      <c r="C20" s="44" t="s">
        <v>79</v>
      </c>
      <c r="D20" s="44" t="s">
        <v>117</v>
      </c>
      <c r="E20" s="45" t="e">
        <f>#REF!/7.5345</f>
        <v>#REF!</v>
      </c>
      <c r="F20" s="45">
        <v>0</v>
      </c>
      <c r="G20" s="45"/>
      <c r="H20" s="45">
        <v>0</v>
      </c>
      <c r="I20" s="45">
        <v>0</v>
      </c>
    </row>
    <row r="21" spans="1:9" s="21" customFormat="1" ht="60.75" customHeight="1" x14ac:dyDescent="0.25">
      <c r="A21" s="36"/>
      <c r="B21" s="36">
        <v>65</v>
      </c>
      <c r="C21" s="36"/>
      <c r="D21" s="36" t="s">
        <v>38</v>
      </c>
      <c r="E21" s="37">
        <f t="shared" ref="E21:I22" si="5">E22</f>
        <v>53813.88</v>
      </c>
      <c r="F21" s="37">
        <f t="shared" si="5"/>
        <v>57200</v>
      </c>
      <c r="G21" s="37">
        <f t="shared" si="5"/>
        <v>40400</v>
      </c>
      <c r="H21" s="37">
        <f t="shared" si="5"/>
        <v>40400</v>
      </c>
      <c r="I21" s="37">
        <f t="shared" si="5"/>
        <v>40400</v>
      </c>
    </row>
    <row r="22" spans="1:9" s="21" customFormat="1" ht="37.5" customHeight="1" x14ac:dyDescent="0.25">
      <c r="A22" s="36"/>
      <c r="B22" s="36">
        <v>652</v>
      </c>
      <c r="C22" s="36"/>
      <c r="D22" s="36" t="s">
        <v>39</v>
      </c>
      <c r="E22" s="37">
        <f t="shared" si="5"/>
        <v>53813.88</v>
      </c>
      <c r="F22" s="37">
        <f t="shared" si="5"/>
        <v>57200</v>
      </c>
      <c r="G22" s="37">
        <f t="shared" si="5"/>
        <v>40400</v>
      </c>
      <c r="H22" s="37">
        <f t="shared" si="5"/>
        <v>40400</v>
      </c>
      <c r="I22" s="37">
        <f t="shared" si="5"/>
        <v>40400</v>
      </c>
    </row>
    <row r="23" spans="1:9" ht="37.5" customHeight="1" x14ac:dyDescent="0.25">
      <c r="A23" s="36"/>
      <c r="B23" s="38">
        <v>6526</v>
      </c>
      <c r="C23" s="66">
        <v>40</v>
      </c>
      <c r="D23" s="38" t="s">
        <v>40</v>
      </c>
      <c r="E23" s="40">
        <v>53813.88</v>
      </c>
      <c r="F23" s="41">
        <v>57200</v>
      </c>
      <c r="G23" s="41">
        <v>40400</v>
      </c>
      <c r="H23" s="41">
        <v>40400</v>
      </c>
      <c r="I23" s="41">
        <f>H23</f>
        <v>40400</v>
      </c>
    </row>
    <row r="24" spans="1:9" hidden="1" x14ac:dyDescent="0.25">
      <c r="A24" s="42"/>
      <c r="B24" s="43"/>
      <c r="C24" s="44" t="s">
        <v>79</v>
      </c>
      <c r="D24" s="44" t="s">
        <v>117</v>
      </c>
      <c r="E24" s="45" t="e">
        <f>#REF!/7.5345</f>
        <v>#REF!</v>
      </c>
      <c r="F24" s="45">
        <v>149592</v>
      </c>
      <c r="G24" s="45"/>
      <c r="H24" s="45">
        <v>149592</v>
      </c>
      <c r="I24" s="45">
        <v>149592</v>
      </c>
    </row>
    <row r="25" spans="1:9" hidden="1" x14ac:dyDescent="0.25">
      <c r="A25" s="42"/>
      <c r="B25" s="43"/>
      <c r="C25" s="44" t="s">
        <v>48</v>
      </c>
      <c r="D25" s="44" t="s">
        <v>119</v>
      </c>
      <c r="E25" s="45" t="e">
        <f>#REF!/7.5345</f>
        <v>#REF!</v>
      </c>
      <c r="F25" s="45">
        <v>5973</v>
      </c>
      <c r="G25" s="45"/>
      <c r="H25" s="45">
        <v>5973</v>
      </c>
      <c r="I25" s="45">
        <v>5973</v>
      </c>
    </row>
    <row r="26" spans="1:9" s="21" customFormat="1" ht="37.5" customHeight="1" x14ac:dyDescent="0.25">
      <c r="A26" s="46"/>
      <c r="B26" s="46">
        <v>66</v>
      </c>
      <c r="C26" s="47"/>
      <c r="D26" s="36" t="s">
        <v>31</v>
      </c>
      <c r="E26" s="48">
        <f t="shared" ref="E26:H26" si="6">E27+E30</f>
        <v>4418.42</v>
      </c>
      <c r="F26" s="48">
        <f t="shared" si="6"/>
        <v>10100</v>
      </c>
      <c r="G26" s="48">
        <f t="shared" si="6"/>
        <v>15350</v>
      </c>
      <c r="H26" s="48">
        <f t="shared" si="6"/>
        <v>15350</v>
      </c>
      <c r="I26" s="48">
        <f t="shared" ref="I26" si="7">I27+I30</f>
        <v>15350</v>
      </c>
    </row>
    <row r="27" spans="1:9" s="21" customFormat="1" ht="37.5" customHeight="1" x14ac:dyDescent="0.25">
      <c r="A27" s="46"/>
      <c r="B27" s="46">
        <v>661</v>
      </c>
      <c r="C27" s="47"/>
      <c r="D27" s="36" t="s">
        <v>32</v>
      </c>
      <c r="E27" s="48">
        <f t="shared" ref="E27:H27" si="8">E28+E29</f>
        <v>1259.0999999999999</v>
      </c>
      <c r="F27" s="48">
        <f t="shared" si="8"/>
        <v>1500</v>
      </c>
      <c r="G27" s="48">
        <f t="shared" si="8"/>
        <v>1350</v>
      </c>
      <c r="H27" s="48">
        <f t="shared" si="8"/>
        <v>1350</v>
      </c>
      <c r="I27" s="48">
        <f t="shared" ref="I27" si="9">I28+I29</f>
        <v>1350</v>
      </c>
    </row>
    <row r="28" spans="1:9" ht="37.5" customHeight="1" x14ac:dyDescent="0.25">
      <c r="A28" s="49"/>
      <c r="B28" s="49">
        <v>6614</v>
      </c>
      <c r="C28" s="50"/>
      <c r="D28" s="38" t="s">
        <v>118</v>
      </c>
      <c r="E28" s="51"/>
      <c r="F28" s="51">
        <v>500</v>
      </c>
      <c r="G28" s="51">
        <v>350</v>
      </c>
      <c r="H28" s="51">
        <v>350</v>
      </c>
      <c r="I28" s="51">
        <v>350</v>
      </c>
    </row>
    <row r="29" spans="1:9" ht="37.5" customHeight="1" x14ac:dyDescent="0.25">
      <c r="A29" s="49"/>
      <c r="B29" s="49">
        <v>6615</v>
      </c>
      <c r="C29" s="47">
        <v>31</v>
      </c>
      <c r="D29" s="49" t="s">
        <v>33</v>
      </c>
      <c r="E29" s="40">
        <v>1259.0999999999999</v>
      </c>
      <c r="F29" s="41">
        <v>1000</v>
      </c>
      <c r="G29" s="41">
        <v>1000</v>
      </c>
      <c r="H29" s="41">
        <v>1000</v>
      </c>
      <c r="I29" s="41">
        <v>1000</v>
      </c>
    </row>
    <row r="30" spans="1:9" s="21" customFormat="1" ht="27" customHeight="1" x14ac:dyDescent="0.25">
      <c r="A30" s="46"/>
      <c r="B30" s="46">
        <v>663</v>
      </c>
      <c r="C30" s="47"/>
      <c r="D30" s="52" t="s">
        <v>45</v>
      </c>
      <c r="E30" s="48">
        <f t="shared" ref="E30:H30" si="10">E31+E32</f>
        <v>3159.32</v>
      </c>
      <c r="F30" s="48">
        <f t="shared" si="10"/>
        <v>8600</v>
      </c>
      <c r="G30" s="48">
        <f t="shared" si="10"/>
        <v>14000</v>
      </c>
      <c r="H30" s="48">
        <f t="shared" si="10"/>
        <v>14000</v>
      </c>
      <c r="I30" s="48">
        <f t="shared" ref="I30" si="11">I31+I32</f>
        <v>14000</v>
      </c>
    </row>
    <row r="31" spans="1:9" ht="27" customHeight="1" x14ac:dyDescent="0.25">
      <c r="A31" s="53"/>
      <c r="B31" s="54">
        <v>6631</v>
      </c>
      <c r="C31" s="153">
        <v>61</v>
      </c>
      <c r="D31" s="55" t="s">
        <v>46</v>
      </c>
      <c r="E31" s="40">
        <v>100</v>
      </c>
      <c r="F31" s="41">
        <v>3600</v>
      </c>
      <c r="G31" s="41">
        <v>9000</v>
      </c>
      <c r="H31" s="41">
        <v>9000</v>
      </c>
      <c r="I31" s="41">
        <v>9000</v>
      </c>
    </row>
    <row r="32" spans="1:9" ht="27" customHeight="1" x14ac:dyDescent="0.25">
      <c r="A32" s="38"/>
      <c r="B32" s="38">
        <v>6632</v>
      </c>
      <c r="C32" s="66">
        <v>61</v>
      </c>
      <c r="D32" s="55" t="s">
        <v>47</v>
      </c>
      <c r="E32" s="40">
        <v>3059.32</v>
      </c>
      <c r="F32" s="41">
        <v>5000</v>
      </c>
      <c r="G32" s="41">
        <v>5000</v>
      </c>
      <c r="H32" s="41">
        <v>5000</v>
      </c>
      <c r="I32" s="41">
        <v>5000</v>
      </c>
    </row>
    <row r="33" spans="1:9" hidden="1" x14ac:dyDescent="0.25">
      <c r="A33" s="56"/>
      <c r="B33" s="56"/>
      <c r="C33" s="57" t="s">
        <v>34</v>
      </c>
      <c r="D33" s="57" t="s">
        <v>116</v>
      </c>
      <c r="E33" s="58" t="e">
        <f>#REF!/7.5345</f>
        <v>#REF!</v>
      </c>
      <c r="F33" s="58">
        <v>1130</v>
      </c>
      <c r="G33" s="58"/>
      <c r="H33" s="58">
        <v>1130</v>
      </c>
      <c r="I33" s="58">
        <v>1130</v>
      </c>
    </row>
    <row r="34" spans="1:9" hidden="1" x14ac:dyDescent="0.25">
      <c r="A34" s="56"/>
      <c r="B34" s="56"/>
      <c r="C34" s="57" t="s">
        <v>48</v>
      </c>
      <c r="D34" s="57" t="s">
        <v>119</v>
      </c>
      <c r="E34" s="58" t="e">
        <f>#REF!/7.5345</f>
        <v>#REF!</v>
      </c>
      <c r="F34" s="58">
        <v>3504</v>
      </c>
      <c r="G34" s="58"/>
      <c r="H34" s="58">
        <v>3504</v>
      </c>
      <c r="I34" s="58">
        <v>3504</v>
      </c>
    </row>
    <row r="35" spans="1:9" s="21" customFormat="1" ht="38.25" x14ac:dyDescent="0.25">
      <c r="A35" s="36"/>
      <c r="B35" s="36">
        <v>67</v>
      </c>
      <c r="C35" s="36"/>
      <c r="D35" s="36" t="s">
        <v>26</v>
      </c>
      <c r="E35" s="37">
        <f t="shared" ref="E35:I35" si="12">E36</f>
        <v>524819.13</v>
      </c>
      <c r="F35" s="37">
        <f t="shared" si="12"/>
        <v>725043</v>
      </c>
      <c r="G35" s="37">
        <f t="shared" si="12"/>
        <v>387159.66</v>
      </c>
      <c r="H35" s="37">
        <f t="shared" si="12"/>
        <v>384909.66</v>
      </c>
      <c r="I35" s="37">
        <f t="shared" si="12"/>
        <v>384909.66</v>
      </c>
    </row>
    <row r="36" spans="1:9" s="21" customFormat="1" ht="38.25" x14ac:dyDescent="0.25">
      <c r="A36" s="36"/>
      <c r="B36" s="36">
        <v>671</v>
      </c>
      <c r="C36" s="36"/>
      <c r="D36" s="36" t="s">
        <v>28</v>
      </c>
      <c r="E36" s="37">
        <f t="shared" ref="E36:H36" si="13">E37+E38</f>
        <v>524819.13</v>
      </c>
      <c r="F36" s="37">
        <f t="shared" si="13"/>
        <v>725043</v>
      </c>
      <c r="G36" s="37">
        <f t="shared" si="13"/>
        <v>387159.66</v>
      </c>
      <c r="H36" s="37">
        <f t="shared" si="13"/>
        <v>384909.66</v>
      </c>
      <c r="I36" s="37">
        <f t="shared" ref="I36" si="14">I37+I38</f>
        <v>384909.66</v>
      </c>
    </row>
    <row r="37" spans="1:9" ht="25.5" x14ac:dyDescent="0.25">
      <c r="A37" s="36"/>
      <c r="B37" s="38">
        <v>6711</v>
      </c>
      <c r="C37" s="66" t="s">
        <v>49</v>
      </c>
      <c r="D37" s="38" t="s">
        <v>29</v>
      </c>
      <c r="E37" s="40">
        <v>252300.32</v>
      </c>
      <c r="F37" s="41">
        <v>371543</v>
      </c>
      <c r="G37" s="41">
        <v>384159.66</v>
      </c>
      <c r="H37" s="41">
        <v>382909.66</v>
      </c>
      <c r="I37" s="41">
        <v>382909.66</v>
      </c>
    </row>
    <row r="38" spans="1:9" ht="38.25" x14ac:dyDescent="0.25">
      <c r="A38" s="36"/>
      <c r="B38" s="38">
        <v>6712</v>
      </c>
      <c r="C38" s="66" t="s">
        <v>49</v>
      </c>
      <c r="D38" s="38" t="s">
        <v>30</v>
      </c>
      <c r="E38" s="40">
        <v>272518.81</v>
      </c>
      <c r="F38" s="41">
        <v>353500</v>
      </c>
      <c r="G38" s="41">
        <v>3000</v>
      </c>
      <c r="H38" s="41">
        <v>2000</v>
      </c>
      <c r="I38" s="41">
        <v>2000</v>
      </c>
    </row>
    <row r="39" spans="1:9" hidden="1" x14ac:dyDescent="0.25">
      <c r="A39" s="56"/>
      <c r="B39" s="56"/>
      <c r="C39" s="57" t="s">
        <v>49</v>
      </c>
      <c r="D39" s="57" t="s">
        <v>102</v>
      </c>
      <c r="E39" s="58">
        <f t="shared" ref="E39:H39" si="15">E35</f>
        <v>524819.13</v>
      </c>
      <c r="F39" s="58">
        <f t="shared" si="15"/>
        <v>725043</v>
      </c>
      <c r="G39" s="58"/>
      <c r="H39" s="58">
        <f t="shared" si="15"/>
        <v>384909.66</v>
      </c>
      <c r="I39" s="58">
        <f t="shared" ref="I39" si="16">I35</f>
        <v>384909.66</v>
      </c>
    </row>
    <row r="40" spans="1:9" ht="20.25" customHeight="1" x14ac:dyDescent="0.25">
      <c r="A40" s="33">
        <v>9</v>
      </c>
      <c r="B40" s="33"/>
      <c r="C40" s="33"/>
      <c r="D40" s="34" t="s">
        <v>120</v>
      </c>
      <c r="E40" s="35">
        <f>E41+E44</f>
        <v>-11635.66</v>
      </c>
      <c r="F40" s="35">
        <f>F41+F44</f>
        <v>-11635.66</v>
      </c>
      <c r="G40" s="35">
        <f>G41+G44</f>
        <v>3000</v>
      </c>
      <c r="H40" s="35">
        <f t="shared" ref="E40:I42" si="17">H41</f>
        <v>0</v>
      </c>
      <c r="I40" s="35">
        <f t="shared" si="17"/>
        <v>0</v>
      </c>
    </row>
    <row r="41" spans="1:9" s="21" customFormat="1" ht="41.25" customHeight="1" x14ac:dyDescent="0.25">
      <c r="A41" s="46"/>
      <c r="B41" s="36">
        <v>92</v>
      </c>
      <c r="C41" s="36"/>
      <c r="D41" s="36" t="s">
        <v>121</v>
      </c>
      <c r="E41" s="37">
        <f t="shared" si="17"/>
        <v>3469.67</v>
      </c>
      <c r="F41" s="37">
        <f t="shared" si="17"/>
        <v>1585.87</v>
      </c>
      <c r="G41" s="37">
        <f t="shared" si="17"/>
        <v>3000</v>
      </c>
      <c r="H41" s="37">
        <f t="shared" si="17"/>
        <v>0</v>
      </c>
      <c r="I41" s="37">
        <f t="shared" si="17"/>
        <v>0</v>
      </c>
    </row>
    <row r="42" spans="1:9" s="21" customFormat="1" ht="27" customHeight="1" x14ac:dyDescent="0.25">
      <c r="A42" s="46"/>
      <c r="B42" s="46">
        <v>922</v>
      </c>
      <c r="C42" s="47"/>
      <c r="D42" s="52" t="s">
        <v>122</v>
      </c>
      <c r="E42" s="48">
        <f t="shared" si="17"/>
        <v>3469.67</v>
      </c>
      <c r="F42" s="48">
        <f t="shared" si="17"/>
        <v>1585.87</v>
      </c>
      <c r="G42" s="48">
        <f t="shared" si="17"/>
        <v>3000</v>
      </c>
      <c r="H42" s="48">
        <f t="shared" si="17"/>
        <v>0</v>
      </c>
      <c r="I42" s="48">
        <f t="shared" si="17"/>
        <v>0</v>
      </c>
    </row>
    <row r="43" spans="1:9" ht="27" customHeight="1" x14ac:dyDescent="0.25">
      <c r="A43" s="53"/>
      <c r="B43" s="54">
        <v>9221</v>
      </c>
      <c r="C43" s="53"/>
      <c r="D43" s="55" t="s">
        <v>123</v>
      </c>
      <c r="E43" s="39">
        <v>3469.67</v>
      </c>
      <c r="F43" s="39">
        <v>1585.87</v>
      </c>
      <c r="G43" s="39">
        <v>3000</v>
      </c>
      <c r="H43" s="39"/>
      <c r="I43" s="39"/>
    </row>
    <row r="44" spans="1:9" ht="27" customHeight="1" x14ac:dyDescent="0.25">
      <c r="A44" s="53"/>
      <c r="B44" s="54">
        <v>9222</v>
      </c>
      <c r="C44" s="53"/>
      <c r="D44" s="55" t="s">
        <v>124</v>
      </c>
      <c r="E44" s="39">
        <v>-15105.33</v>
      </c>
      <c r="F44" s="39">
        <v>-13221.53</v>
      </c>
      <c r="G44" s="39"/>
      <c r="H44" s="39"/>
      <c r="I44" s="39"/>
    </row>
    <row r="45" spans="1:9" ht="25.5" hidden="1" x14ac:dyDescent="0.25">
      <c r="A45" s="43"/>
      <c r="B45" s="43"/>
      <c r="C45" s="44" t="s">
        <v>125</v>
      </c>
      <c r="D45" s="22" t="s">
        <v>104</v>
      </c>
      <c r="E45" s="59" t="e">
        <f>#REF!/7.5345</f>
        <v>#REF!</v>
      </c>
      <c r="F45" s="59">
        <v>2000</v>
      </c>
      <c r="G45" s="59"/>
      <c r="H45" s="59">
        <v>2000</v>
      </c>
      <c r="I45" s="59"/>
    </row>
    <row r="46" spans="1:9" ht="25.5" hidden="1" x14ac:dyDescent="0.25">
      <c r="A46" s="43"/>
      <c r="B46" s="43"/>
      <c r="C46" s="44" t="s">
        <v>126</v>
      </c>
      <c r="D46" s="22" t="s">
        <v>127</v>
      </c>
      <c r="E46" s="59" t="e">
        <f>#REF!/7.5345</f>
        <v>#REF!</v>
      </c>
      <c r="F46" s="59">
        <v>0</v>
      </c>
      <c r="G46" s="59"/>
      <c r="H46" s="59">
        <v>0</v>
      </c>
      <c r="I46" s="59"/>
    </row>
    <row r="47" spans="1:9" ht="25.5" hidden="1" x14ac:dyDescent="0.25">
      <c r="A47" s="43"/>
      <c r="B47" s="43"/>
      <c r="C47" s="44" t="s">
        <v>128</v>
      </c>
      <c r="D47" s="22" t="s">
        <v>105</v>
      </c>
      <c r="E47" s="59">
        <v>0</v>
      </c>
      <c r="F47" s="59">
        <v>1328</v>
      </c>
      <c r="G47" s="59"/>
      <c r="H47" s="59">
        <v>1328</v>
      </c>
      <c r="I47" s="59"/>
    </row>
    <row r="48" spans="1:9" hidden="1" x14ac:dyDescent="0.25">
      <c r="A48" s="43"/>
      <c r="B48" s="43"/>
      <c r="C48" s="44" t="s">
        <v>129</v>
      </c>
      <c r="D48" s="22" t="s">
        <v>130</v>
      </c>
      <c r="E48" s="59" t="e">
        <f>#REF!/7.5345</f>
        <v>#REF!</v>
      </c>
      <c r="F48" s="59">
        <v>0</v>
      </c>
      <c r="G48" s="59"/>
      <c r="H48" s="59">
        <v>0</v>
      </c>
      <c r="I48" s="59"/>
    </row>
    <row r="49" spans="1:11" ht="25.5" hidden="1" x14ac:dyDescent="0.25">
      <c r="A49" s="43"/>
      <c r="B49" s="43"/>
      <c r="C49" s="44" t="s">
        <v>131</v>
      </c>
      <c r="D49" s="22" t="s">
        <v>114</v>
      </c>
      <c r="E49" s="59" t="e">
        <f>#REF!/7.5345</f>
        <v>#REF!</v>
      </c>
      <c r="F49" s="59">
        <v>3315</v>
      </c>
      <c r="G49" s="59"/>
      <c r="H49" s="59">
        <v>3315</v>
      </c>
      <c r="I49" s="59"/>
    </row>
    <row r="50" spans="1:11" x14ac:dyDescent="0.25">
      <c r="A50" s="60"/>
      <c r="B50" s="60"/>
      <c r="C50" s="60"/>
      <c r="D50" s="61" t="s">
        <v>101</v>
      </c>
      <c r="E50" s="62">
        <f>E10+E40</f>
        <v>3187798.1999999997</v>
      </c>
      <c r="F50" s="62">
        <f>F10+F40</f>
        <v>3795453.34</v>
      </c>
      <c r="G50" s="62">
        <f>G10+G40</f>
        <v>3845199.66</v>
      </c>
      <c r="H50" s="62">
        <f>H10+H40</f>
        <v>3839949.66</v>
      </c>
      <c r="I50" s="62">
        <f>I10+I40</f>
        <v>3839949.66</v>
      </c>
    </row>
    <row r="51" spans="1:11" ht="27" customHeight="1" x14ac:dyDescent="0.25">
      <c r="A51" s="63"/>
      <c r="B51" s="63"/>
      <c r="C51" s="63"/>
      <c r="D51" s="63"/>
      <c r="E51" s="63"/>
      <c r="F51" s="63"/>
      <c r="G51" s="63"/>
      <c r="H51" s="63"/>
      <c r="I51" s="63"/>
    </row>
    <row r="52" spans="1:11" ht="15.75" customHeight="1" x14ac:dyDescent="0.25">
      <c r="A52" s="63"/>
      <c r="B52" s="63"/>
      <c r="C52" s="63"/>
      <c r="D52" s="63"/>
      <c r="E52" s="63"/>
      <c r="F52" s="63"/>
      <c r="G52" s="63"/>
      <c r="H52" s="63"/>
      <c r="I52" s="63"/>
    </row>
    <row r="53" spans="1:11" ht="15.75" customHeight="1" x14ac:dyDescent="0.25">
      <c r="A53" s="63"/>
      <c r="B53" s="63"/>
      <c r="C53" s="63"/>
      <c r="D53" s="63"/>
      <c r="E53" s="63"/>
      <c r="F53" s="63"/>
      <c r="G53" s="63"/>
      <c r="H53" s="63"/>
      <c r="I53" s="63"/>
    </row>
    <row r="54" spans="1:11" ht="15.75" customHeight="1" x14ac:dyDescent="0.25">
      <c r="A54" s="63"/>
      <c r="B54" s="63"/>
      <c r="C54" s="63"/>
      <c r="D54" s="63"/>
      <c r="E54" s="63"/>
      <c r="F54" s="63"/>
      <c r="G54" s="63"/>
      <c r="H54" s="63"/>
      <c r="I54" s="63"/>
    </row>
    <row r="55" spans="1:11" ht="15.75" customHeight="1" x14ac:dyDescent="0.25">
      <c r="A55" s="63"/>
      <c r="B55" s="63"/>
      <c r="C55" s="63"/>
      <c r="D55" s="63"/>
      <c r="E55" s="63"/>
      <c r="F55" s="63"/>
      <c r="G55" s="63"/>
      <c r="H55" s="63"/>
      <c r="I55" s="63"/>
    </row>
    <row r="56" spans="1:11" ht="15.75" customHeight="1" x14ac:dyDescent="0.25">
      <c r="A56" s="63"/>
      <c r="B56" s="63"/>
      <c r="C56" s="63"/>
      <c r="D56" s="63"/>
      <c r="E56" s="63"/>
      <c r="F56" s="63"/>
      <c r="G56" s="63"/>
      <c r="H56" s="63"/>
      <c r="I56" s="63"/>
    </row>
    <row r="57" spans="1:11" x14ac:dyDescent="0.25">
      <c r="A57" s="247" t="s">
        <v>12</v>
      </c>
      <c r="B57" s="321"/>
      <c r="C57" s="321"/>
      <c r="D57" s="321"/>
      <c r="E57" s="321"/>
      <c r="F57" s="321"/>
      <c r="G57" s="321"/>
      <c r="H57" s="321"/>
    </row>
    <row r="58" spans="1:11" x14ac:dyDescent="0.25">
      <c r="A58" s="64"/>
      <c r="B58" s="64"/>
      <c r="C58" s="64"/>
      <c r="D58" s="64"/>
      <c r="E58" s="64"/>
      <c r="F58" s="29"/>
      <c r="G58" s="29"/>
      <c r="H58" s="29"/>
      <c r="I58" s="29"/>
    </row>
    <row r="59" spans="1:11" ht="25.5" x14ac:dyDescent="0.25">
      <c r="A59" s="30" t="s">
        <v>9</v>
      </c>
      <c r="B59" s="31" t="s">
        <v>10</v>
      </c>
      <c r="C59" s="31" t="s">
        <v>11</v>
      </c>
      <c r="D59" s="31" t="s">
        <v>13</v>
      </c>
      <c r="E59" s="32" t="s">
        <v>206</v>
      </c>
      <c r="F59" s="30" t="s">
        <v>207</v>
      </c>
      <c r="G59" s="159" t="s">
        <v>201</v>
      </c>
      <c r="H59" s="159" t="s">
        <v>208</v>
      </c>
      <c r="I59" s="159" t="s">
        <v>209</v>
      </c>
    </row>
    <row r="60" spans="1:11" x14ac:dyDescent="0.25">
      <c r="A60" s="36">
        <v>3</v>
      </c>
      <c r="B60" s="36"/>
      <c r="C60" s="36"/>
      <c r="D60" s="36" t="s">
        <v>14</v>
      </c>
      <c r="E60" s="65">
        <f>E61+E75+E115+E126+E133+E123</f>
        <v>2925509.4899999998</v>
      </c>
      <c r="F60" s="65">
        <f>F61+F75+F115+F126+F133+F123</f>
        <v>3420127.34</v>
      </c>
      <c r="G60" s="65">
        <f>G61+G75+G115+G126+G133+G123</f>
        <v>3822699.66</v>
      </c>
      <c r="H60" s="65">
        <f>H61+H75+H115+H126+H133+H123</f>
        <v>3819449.66</v>
      </c>
      <c r="I60" s="65">
        <f>I61+I75+I115+I126+I133+I123</f>
        <v>3819449.66</v>
      </c>
      <c r="J60" s="26"/>
      <c r="K60" s="26"/>
    </row>
    <row r="61" spans="1:11" x14ac:dyDescent="0.25">
      <c r="A61" s="36"/>
      <c r="B61" s="66">
        <v>31</v>
      </c>
      <c r="C61" s="38"/>
      <c r="D61" s="66" t="s">
        <v>15</v>
      </c>
      <c r="E61" s="67">
        <f t="shared" ref="E61:H61" si="18">E62+E66+E68</f>
        <v>2491959.9099999997</v>
      </c>
      <c r="F61" s="67">
        <f t="shared" si="18"/>
        <v>2898827</v>
      </c>
      <c r="G61" s="67">
        <f t="shared" si="18"/>
        <v>3329910</v>
      </c>
      <c r="H61" s="67">
        <f t="shared" si="18"/>
        <v>3329910</v>
      </c>
      <c r="I61" s="67">
        <f t="shared" ref="I61" si="19">I62+I66+I68</f>
        <v>3329910</v>
      </c>
    </row>
    <row r="62" spans="1:11" s="21" customFormat="1" x14ac:dyDescent="0.25">
      <c r="A62" s="36"/>
      <c r="B62" s="36">
        <v>311</v>
      </c>
      <c r="C62" s="36"/>
      <c r="D62" s="36" t="s">
        <v>50</v>
      </c>
      <c r="E62" s="68">
        <f>E63+E64+E65</f>
        <v>2059334.88</v>
      </c>
      <c r="F62" s="68">
        <f>F63+F64+F65</f>
        <v>2379740</v>
      </c>
      <c r="G62" s="68">
        <f>G63+G64+G65</f>
        <v>2758150</v>
      </c>
      <c r="H62" s="68">
        <f>H63+H64+H65</f>
        <v>2758150</v>
      </c>
      <c r="I62" s="68">
        <f>I63+I64+I65</f>
        <v>2758150</v>
      </c>
    </row>
    <row r="63" spans="1:11" x14ac:dyDescent="0.25">
      <c r="A63" s="36"/>
      <c r="B63" s="38">
        <v>3111</v>
      </c>
      <c r="C63" s="38"/>
      <c r="D63" s="38" t="s">
        <v>51</v>
      </c>
      <c r="E63" s="69">
        <v>1938911.39</v>
      </c>
      <c r="F63" s="70">
        <v>2265740</v>
      </c>
      <c r="G63" s="70">
        <v>2648150</v>
      </c>
      <c r="H63" s="70">
        <v>2648150</v>
      </c>
      <c r="I63" s="70">
        <v>2648150</v>
      </c>
    </row>
    <row r="64" spans="1:11" x14ac:dyDescent="0.25">
      <c r="A64" s="36"/>
      <c r="B64" s="38">
        <v>3113</v>
      </c>
      <c r="C64" s="38"/>
      <c r="D64" s="38" t="s">
        <v>197</v>
      </c>
      <c r="E64" s="69">
        <v>59212.54</v>
      </c>
      <c r="F64" s="69">
        <v>90000</v>
      </c>
      <c r="G64" s="69">
        <v>110000</v>
      </c>
      <c r="H64" s="69">
        <v>110000</v>
      </c>
      <c r="I64" s="69">
        <v>110000</v>
      </c>
    </row>
    <row r="65" spans="1:11" x14ac:dyDescent="0.25">
      <c r="A65" s="36"/>
      <c r="B65" s="38">
        <v>3114</v>
      </c>
      <c r="C65" s="38"/>
      <c r="D65" s="38" t="s">
        <v>198</v>
      </c>
      <c r="E65" s="69">
        <v>61210.95</v>
      </c>
      <c r="F65" s="69">
        <v>24000</v>
      </c>
      <c r="G65" s="69">
        <v>0</v>
      </c>
      <c r="H65" s="69">
        <v>0</v>
      </c>
      <c r="I65" s="69">
        <v>0</v>
      </c>
    </row>
    <row r="66" spans="1:11" s="21" customFormat="1" x14ac:dyDescent="0.25">
      <c r="A66" s="36"/>
      <c r="B66" s="36">
        <v>312</v>
      </c>
      <c r="C66" s="36"/>
      <c r="D66" s="36" t="s">
        <v>52</v>
      </c>
      <c r="E66" s="68">
        <f t="shared" ref="E66:I66" si="20">E67</f>
        <v>96664.92</v>
      </c>
      <c r="F66" s="68">
        <f t="shared" si="20"/>
        <v>119727</v>
      </c>
      <c r="G66" s="68">
        <f t="shared" si="20"/>
        <v>117310</v>
      </c>
      <c r="H66" s="68">
        <f t="shared" si="20"/>
        <v>117310</v>
      </c>
      <c r="I66" s="68">
        <f t="shared" si="20"/>
        <v>117310</v>
      </c>
    </row>
    <row r="67" spans="1:11" x14ac:dyDescent="0.25">
      <c r="A67" s="36"/>
      <c r="B67" s="38">
        <v>3121</v>
      </c>
      <c r="C67" s="38"/>
      <c r="D67" s="38" t="s">
        <v>52</v>
      </c>
      <c r="E67" s="69">
        <v>96664.92</v>
      </c>
      <c r="F67" s="70">
        <v>119727</v>
      </c>
      <c r="G67" s="70">
        <v>117310</v>
      </c>
      <c r="H67" s="70">
        <v>117310</v>
      </c>
      <c r="I67" s="70">
        <v>117310</v>
      </c>
    </row>
    <row r="68" spans="1:11" s="21" customFormat="1" x14ac:dyDescent="0.25">
      <c r="A68" s="36"/>
      <c r="B68" s="36">
        <v>313</v>
      </c>
      <c r="C68" s="36"/>
      <c r="D68" s="36" t="s">
        <v>53</v>
      </c>
      <c r="E68" s="68">
        <f t="shared" ref="E68:I68" si="21">E69</f>
        <v>335960.11</v>
      </c>
      <c r="F68" s="68">
        <f t="shared" si="21"/>
        <v>399360</v>
      </c>
      <c r="G68" s="68">
        <f t="shared" si="21"/>
        <v>454450</v>
      </c>
      <c r="H68" s="68">
        <f t="shared" si="21"/>
        <v>454450</v>
      </c>
      <c r="I68" s="68">
        <f t="shared" si="21"/>
        <v>454450</v>
      </c>
    </row>
    <row r="69" spans="1:11" ht="25.5" x14ac:dyDescent="0.25">
      <c r="A69" s="36"/>
      <c r="B69" s="38">
        <v>3132</v>
      </c>
      <c r="C69" s="38"/>
      <c r="D69" s="38" t="s">
        <v>54</v>
      </c>
      <c r="E69" s="69">
        <v>335960.11</v>
      </c>
      <c r="F69" s="70">
        <v>399360</v>
      </c>
      <c r="G69" s="70">
        <v>454450</v>
      </c>
      <c r="H69" s="70">
        <v>454450</v>
      </c>
      <c r="I69" s="70">
        <v>454450</v>
      </c>
      <c r="J69" s="26"/>
      <c r="K69" s="26"/>
    </row>
    <row r="70" spans="1:11" hidden="1" x14ac:dyDescent="0.25">
      <c r="A70" s="56"/>
      <c r="B70" s="56"/>
      <c r="C70" s="57" t="s">
        <v>49</v>
      </c>
      <c r="D70" s="57" t="s">
        <v>102</v>
      </c>
      <c r="E70" s="58" t="e">
        <f>#REF!/7.5345</f>
        <v>#REF!</v>
      </c>
      <c r="F70" s="58">
        <v>72468</v>
      </c>
      <c r="G70" s="58"/>
      <c r="H70" s="58">
        <v>72468</v>
      </c>
      <c r="I70" s="58"/>
    </row>
    <row r="71" spans="1:11" hidden="1" x14ac:dyDescent="0.25">
      <c r="A71" s="56"/>
      <c r="B71" s="56"/>
      <c r="C71" s="57" t="s">
        <v>34</v>
      </c>
      <c r="D71" s="57" t="s">
        <v>116</v>
      </c>
      <c r="E71" s="58" t="e">
        <f>#REF!/7.5345</f>
        <v>#REF!</v>
      </c>
      <c r="F71" s="58"/>
      <c r="G71" s="58"/>
      <c r="H71" s="58"/>
      <c r="I71" s="58"/>
    </row>
    <row r="72" spans="1:11" hidden="1" x14ac:dyDescent="0.25">
      <c r="A72" s="42"/>
      <c r="B72" s="43"/>
      <c r="C72" s="44" t="s">
        <v>44</v>
      </c>
      <c r="D72" s="44" t="s">
        <v>115</v>
      </c>
      <c r="E72" s="45" t="e">
        <f>#REF!/7.5345</f>
        <v>#REF!</v>
      </c>
      <c r="F72" s="45">
        <v>1766176</v>
      </c>
      <c r="G72" s="45"/>
      <c r="H72" s="45">
        <v>1766176</v>
      </c>
      <c r="I72" s="45"/>
      <c r="J72" s="27"/>
      <c r="K72" s="27"/>
    </row>
    <row r="73" spans="1:11" hidden="1" x14ac:dyDescent="0.25">
      <c r="A73" s="43"/>
      <c r="B73" s="43"/>
      <c r="C73" s="44" t="s">
        <v>129</v>
      </c>
      <c r="D73" s="22" t="s">
        <v>130</v>
      </c>
      <c r="E73" s="59" t="e">
        <f>#REF!/7.5345</f>
        <v>#REF!</v>
      </c>
      <c r="F73" s="59"/>
      <c r="G73" s="59"/>
      <c r="H73" s="59"/>
      <c r="I73" s="59"/>
    </row>
    <row r="74" spans="1:11" hidden="1" x14ac:dyDescent="0.25">
      <c r="A74" s="56"/>
      <c r="B74" s="56"/>
      <c r="C74" s="57" t="s">
        <v>48</v>
      </c>
      <c r="D74" s="57" t="s">
        <v>119</v>
      </c>
      <c r="E74" s="58" t="e">
        <f>#REF!/7.5345</f>
        <v>#REF!</v>
      </c>
      <c r="F74" s="58">
        <v>545</v>
      </c>
      <c r="G74" s="58"/>
      <c r="H74" s="58">
        <v>545</v>
      </c>
      <c r="I74" s="58"/>
      <c r="J74" s="26"/>
      <c r="K74" s="26"/>
    </row>
    <row r="75" spans="1:11" x14ac:dyDescent="0.25">
      <c r="A75" s="49"/>
      <c r="B75" s="47">
        <v>32</v>
      </c>
      <c r="C75" s="47"/>
      <c r="D75" s="47" t="s">
        <v>22</v>
      </c>
      <c r="E75" s="71">
        <f t="shared" ref="E75:H75" si="22">E76+E81+E88+E98</f>
        <v>364338.38999999996</v>
      </c>
      <c r="F75" s="71">
        <f t="shared" si="22"/>
        <v>445131.34</v>
      </c>
      <c r="G75" s="71">
        <f t="shared" si="22"/>
        <v>416054.66</v>
      </c>
      <c r="H75" s="71">
        <f t="shared" si="22"/>
        <v>412804.66</v>
      </c>
      <c r="I75" s="71">
        <f t="shared" ref="I75" si="23">I76+I81+I88+I98</f>
        <v>412804.66</v>
      </c>
    </row>
    <row r="76" spans="1:11" s="21" customFormat="1" x14ac:dyDescent="0.25">
      <c r="A76" s="46"/>
      <c r="B76" s="46">
        <v>321</v>
      </c>
      <c r="C76" s="46"/>
      <c r="D76" s="46" t="s">
        <v>55</v>
      </c>
      <c r="E76" s="72">
        <f t="shared" ref="E76:H76" si="24">SUM(E77:E80)</f>
        <v>73237.69</v>
      </c>
      <c r="F76" s="72">
        <f t="shared" si="24"/>
        <v>107854</v>
      </c>
      <c r="G76" s="72">
        <f>SUM(G77:G80)</f>
        <v>94596</v>
      </c>
      <c r="H76" s="72">
        <f t="shared" si="24"/>
        <v>94466</v>
      </c>
      <c r="I76" s="72">
        <f t="shared" ref="I76" si="25">SUM(I77:I80)</f>
        <v>94466</v>
      </c>
    </row>
    <row r="77" spans="1:11" x14ac:dyDescent="0.25">
      <c r="A77" s="49"/>
      <c r="B77" s="49">
        <v>3211</v>
      </c>
      <c r="C77" s="49"/>
      <c r="D77" s="49" t="s">
        <v>64</v>
      </c>
      <c r="E77" s="69">
        <v>9280.42</v>
      </c>
      <c r="F77" s="70">
        <v>13804</v>
      </c>
      <c r="G77" s="70">
        <v>12726</v>
      </c>
      <c r="H77" s="70">
        <v>12596</v>
      </c>
      <c r="I77" s="70">
        <v>12596</v>
      </c>
    </row>
    <row r="78" spans="1:11" ht="26.25" x14ac:dyDescent="0.25">
      <c r="A78" s="74"/>
      <c r="B78" s="74">
        <v>3212</v>
      </c>
      <c r="C78" s="74"/>
      <c r="D78" s="75" t="s">
        <v>56</v>
      </c>
      <c r="E78" s="69">
        <v>61898.47</v>
      </c>
      <c r="F78" s="70">
        <v>91600</v>
      </c>
      <c r="G78" s="70">
        <v>78010</v>
      </c>
      <c r="H78" s="70">
        <v>78010</v>
      </c>
      <c r="I78" s="70">
        <v>78010</v>
      </c>
    </row>
    <row r="79" spans="1:11" x14ac:dyDescent="0.25">
      <c r="A79" s="49"/>
      <c r="B79" s="49">
        <v>3213</v>
      </c>
      <c r="C79" s="49"/>
      <c r="D79" s="49" t="s">
        <v>65</v>
      </c>
      <c r="E79" s="69">
        <v>1109</v>
      </c>
      <c r="F79" s="70">
        <v>1200</v>
      </c>
      <c r="G79" s="70">
        <v>2560</v>
      </c>
      <c r="H79" s="70">
        <v>2560</v>
      </c>
      <c r="I79" s="70">
        <v>2560</v>
      </c>
    </row>
    <row r="80" spans="1:11" x14ac:dyDescent="0.25">
      <c r="A80" s="49"/>
      <c r="B80" s="49">
        <v>3214</v>
      </c>
      <c r="C80" s="49"/>
      <c r="D80" s="49" t="s">
        <v>66</v>
      </c>
      <c r="E80" s="69">
        <v>949.8</v>
      </c>
      <c r="F80" s="70">
        <v>1250</v>
      </c>
      <c r="G80" s="70">
        <v>1300</v>
      </c>
      <c r="H80" s="70">
        <v>1300</v>
      </c>
      <c r="I80" s="70">
        <v>1300</v>
      </c>
    </row>
    <row r="81" spans="1:10" s="21" customFormat="1" x14ac:dyDescent="0.25">
      <c r="A81" s="46"/>
      <c r="B81" s="46">
        <v>322</v>
      </c>
      <c r="C81" s="47"/>
      <c r="D81" s="52" t="s">
        <v>57</v>
      </c>
      <c r="E81" s="72">
        <f t="shared" ref="E81:H81" si="26">SUM(E82:E87)</f>
        <v>227237.59999999998</v>
      </c>
      <c r="F81" s="72">
        <f t="shared" si="26"/>
        <v>242919.34000000003</v>
      </c>
      <c r="G81" s="72">
        <f t="shared" si="26"/>
        <v>251693</v>
      </c>
      <c r="H81" s="72">
        <f t="shared" si="26"/>
        <v>250223</v>
      </c>
      <c r="I81" s="72">
        <f t="shared" ref="I81" si="27">SUM(I82:I87)</f>
        <v>250223</v>
      </c>
    </row>
    <row r="82" spans="1:10" x14ac:dyDescent="0.25">
      <c r="A82" s="49"/>
      <c r="B82" s="49">
        <v>3221</v>
      </c>
      <c r="C82" s="50"/>
      <c r="D82" s="76" t="s">
        <v>67</v>
      </c>
      <c r="E82" s="69">
        <v>17766.919999999998</v>
      </c>
      <c r="F82" s="70">
        <v>17855.36</v>
      </c>
      <c r="G82" s="70">
        <v>17405</v>
      </c>
      <c r="H82" s="70">
        <v>16805</v>
      </c>
      <c r="I82" s="70">
        <v>16805</v>
      </c>
    </row>
    <row r="83" spans="1:10" x14ac:dyDescent="0.25">
      <c r="A83" s="49"/>
      <c r="B83" s="49">
        <v>3222</v>
      </c>
      <c r="C83" s="50"/>
      <c r="D83" s="76" t="s">
        <v>68</v>
      </c>
      <c r="E83" s="69">
        <v>161229.13</v>
      </c>
      <c r="F83" s="70">
        <v>172778.47</v>
      </c>
      <c r="G83" s="70">
        <v>182500</v>
      </c>
      <c r="H83" s="70">
        <v>182400</v>
      </c>
      <c r="I83" s="70">
        <v>182400</v>
      </c>
    </row>
    <row r="84" spans="1:10" x14ac:dyDescent="0.25">
      <c r="A84" s="49"/>
      <c r="B84" s="49">
        <v>3223</v>
      </c>
      <c r="C84" s="50"/>
      <c r="D84" s="76" t="s">
        <v>80</v>
      </c>
      <c r="E84" s="69">
        <v>39494.65</v>
      </c>
      <c r="F84" s="70">
        <v>42911.82</v>
      </c>
      <c r="G84" s="70">
        <v>42430</v>
      </c>
      <c r="H84" s="77">
        <v>42160</v>
      </c>
      <c r="I84" s="77">
        <v>42160</v>
      </c>
    </row>
    <row r="85" spans="1:10" x14ac:dyDescent="0.25">
      <c r="A85" s="49"/>
      <c r="B85" s="49">
        <v>3224</v>
      </c>
      <c r="C85" s="50"/>
      <c r="D85" s="76" t="s">
        <v>81</v>
      </c>
      <c r="E85" s="69">
        <v>7124.65</v>
      </c>
      <c r="F85" s="70">
        <v>6500</v>
      </c>
      <c r="G85" s="70">
        <v>6500</v>
      </c>
      <c r="H85" s="77">
        <v>6500</v>
      </c>
      <c r="I85" s="77">
        <v>6500</v>
      </c>
    </row>
    <row r="86" spans="1:10" x14ac:dyDescent="0.25">
      <c r="A86" s="49"/>
      <c r="B86" s="49">
        <v>3225</v>
      </c>
      <c r="C86" s="50"/>
      <c r="D86" s="76" t="s">
        <v>224</v>
      </c>
      <c r="E86" s="69">
        <v>1030.8699999999999</v>
      </c>
      <c r="F86" s="70">
        <v>1815</v>
      </c>
      <c r="G86" s="70">
        <v>1858</v>
      </c>
      <c r="H86" s="70">
        <v>1658</v>
      </c>
      <c r="I86" s="70">
        <v>1658</v>
      </c>
    </row>
    <row r="87" spans="1:10" x14ac:dyDescent="0.25">
      <c r="A87" s="49"/>
      <c r="B87" s="49">
        <v>3227</v>
      </c>
      <c r="C87" s="47"/>
      <c r="D87" s="49" t="s">
        <v>82</v>
      </c>
      <c r="E87" s="69">
        <v>591.38</v>
      </c>
      <c r="F87" s="70">
        <v>1058.69</v>
      </c>
      <c r="G87" s="70">
        <v>1000</v>
      </c>
      <c r="H87" s="77">
        <v>700</v>
      </c>
      <c r="I87" s="77">
        <v>700</v>
      </c>
    </row>
    <row r="88" spans="1:10" s="21" customFormat="1" x14ac:dyDescent="0.25">
      <c r="A88" s="46"/>
      <c r="B88" s="46">
        <v>323</v>
      </c>
      <c r="C88" s="47"/>
      <c r="D88" s="52" t="s">
        <v>69</v>
      </c>
      <c r="E88" s="72">
        <f t="shared" ref="E88:H88" si="28">SUM(E89:E97)</f>
        <v>45896.189999999995</v>
      </c>
      <c r="F88" s="72">
        <f t="shared" si="28"/>
        <v>72461</v>
      </c>
      <c r="G88" s="72">
        <f t="shared" si="28"/>
        <v>43171</v>
      </c>
      <c r="H88" s="72">
        <f t="shared" si="28"/>
        <v>42471</v>
      </c>
      <c r="I88" s="72">
        <f t="shared" ref="I88" si="29">SUM(I89:I97)</f>
        <v>42471</v>
      </c>
    </row>
    <row r="89" spans="1:10" ht="25.5" x14ac:dyDescent="0.25">
      <c r="A89" s="49"/>
      <c r="B89" s="49">
        <v>3231</v>
      </c>
      <c r="C89" s="50"/>
      <c r="D89" s="76" t="s">
        <v>225</v>
      </c>
      <c r="E89" s="73">
        <v>10181.299999999999</v>
      </c>
      <c r="F89" s="73">
        <v>8600</v>
      </c>
      <c r="G89" s="73">
        <v>4200</v>
      </c>
      <c r="H89" s="73">
        <v>4200</v>
      </c>
      <c r="I89" s="73">
        <v>4200</v>
      </c>
    </row>
    <row r="90" spans="1:10" x14ac:dyDescent="0.25">
      <c r="A90" s="49"/>
      <c r="B90" s="49">
        <v>3232</v>
      </c>
      <c r="C90" s="50"/>
      <c r="D90" s="76" t="s">
        <v>83</v>
      </c>
      <c r="E90" s="69">
        <v>10907.82</v>
      </c>
      <c r="F90" s="70">
        <v>36888</v>
      </c>
      <c r="G90" s="70">
        <v>10888</v>
      </c>
      <c r="H90" s="77">
        <v>10388</v>
      </c>
      <c r="I90" s="77">
        <v>10388</v>
      </c>
    </row>
    <row r="91" spans="1:10" x14ac:dyDescent="0.25">
      <c r="A91" s="49"/>
      <c r="B91" s="49">
        <v>3233</v>
      </c>
      <c r="C91" s="50"/>
      <c r="D91" s="76" t="s">
        <v>87</v>
      </c>
      <c r="E91" s="69">
        <v>0</v>
      </c>
      <c r="F91" s="70">
        <v>20</v>
      </c>
      <c r="G91" s="70">
        <v>20</v>
      </c>
      <c r="H91" s="77">
        <v>20</v>
      </c>
      <c r="I91" s="77">
        <v>20</v>
      </c>
    </row>
    <row r="92" spans="1:10" x14ac:dyDescent="0.25">
      <c r="A92" s="49"/>
      <c r="B92" s="49">
        <v>3234</v>
      </c>
      <c r="C92" s="50"/>
      <c r="D92" s="76" t="s">
        <v>84</v>
      </c>
      <c r="E92" s="69">
        <v>7651.84</v>
      </c>
      <c r="F92" s="70">
        <v>8600</v>
      </c>
      <c r="G92" s="70">
        <v>8600</v>
      </c>
      <c r="H92" s="77">
        <v>8600</v>
      </c>
      <c r="I92" s="77">
        <v>8600</v>
      </c>
    </row>
    <row r="93" spans="1:10" x14ac:dyDescent="0.25">
      <c r="A93" s="49"/>
      <c r="B93" s="49">
        <v>3235</v>
      </c>
      <c r="C93" s="50"/>
      <c r="D93" s="76" t="s">
        <v>88</v>
      </c>
      <c r="E93" s="69">
        <v>4800.82</v>
      </c>
      <c r="F93" s="69">
        <v>5350</v>
      </c>
      <c r="G93" s="69">
        <v>5350</v>
      </c>
      <c r="H93" s="90">
        <v>5350</v>
      </c>
      <c r="I93" s="90">
        <v>5350</v>
      </c>
    </row>
    <row r="94" spans="1:10" x14ac:dyDescent="0.25">
      <c r="A94" s="49"/>
      <c r="B94" s="49">
        <v>3236</v>
      </c>
      <c r="C94" s="50"/>
      <c r="D94" s="76" t="s">
        <v>85</v>
      </c>
      <c r="E94" s="73">
        <v>5892.25</v>
      </c>
      <c r="F94" s="73">
        <v>5170</v>
      </c>
      <c r="G94" s="73">
        <v>5010</v>
      </c>
      <c r="H94" s="73">
        <v>5010</v>
      </c>
      <c r="I94" s="73">
        <v>5010</v>
      </c>
    </row>
    <row r="95" spans="1:10" x14ac:dyDescent="0.25">
      <c r="A95" s="49"/>
      <c r="B95" s="49">
        <v>3237</v>
      </c>
      <c r="C95" s="50"/>
      <c r="D95" s="76" t="s">
        <v>70</v>
      </c>
      <c r="E95" s="69">
        <v>3967.52</v>
      </c>
      <c r="F95" s="70">
        <v>5183</v>
      </c>
      <c r="G95" s="70">
        <v>6453</v>
      </c>
      <c r="H95" s="70">
        <v>6253</v>
      </c>
      <c r="I95" s="70">
        <v>6253</v>
      </c>
      <c r="J95" s="26"/>
    </row>
    <row r="96" spans="1:10" x14ac:dyDescent="0.25">
      <c r="A96" s="49"/>
      <c r="B96" s="49">
        <v>3238</v>
      </c>
      <c r="C96" s="50"/>
      <c r="D96" s="76" t="s">
        <v>89</v>
      </c>
      <c r="E96" s="78">
        <v>2448.14</v>
      </c>
      <c r="F96" s="78">
        <v>2600</v>
      </c>
      <c r="G96" s="78">
        <v>2600</v>
      </c>
      <c r="H96" s="78">
        <v>2600</v>
      </c>
      <c r="I96" s="78">
        <v>2600</v>
      </c>
    </row>
    <row r="97" spans="1:11" x14ac:dyDescent="0.25">
      <c r="A97" s="49"/>
      <c r="B97" s="49">
        <v>3239</v>
      </c>
      <c r="C97" s="50"/>
      <c r="D97" s="76" t="s">
        <v>90</v>
      </c>
      <c r="E97" s="69">
        <v>46.5</v>
      </c>
      <c r="F97" s="70">
        <v>50</v>
      </c>
      <c r="G97" s="70">
        <v>50</v>
      </c>
      <c r="H97" s="70">
        <v>50</v>
      </c>
      <c r="I97" s="70">
        <v>50</v>
      </c>
    </row>
    <row r="98" spans="1:11" s="21" customFormat="1" ht="25.5" x14ac:dyDescent="0.25">
      <c r="A98" s="46"/>
      <c r="B98" s="46">
        <v>329</v>
      </c>
      <c r="C98" s="47"/>
      <c r="D98" s="52" t="s">
        <v>59</v>
      </c>
      <c r="E98" s="72">
        <f t="shared" ref="E98:H98" si="30">SUM(E99:E105)</f>
        <v>17966.91</v>
      </c>
      <c r="F98" s="72">
        <f t="shared" si="30"/>
        <v>21897</v>
      </c>
      <c r="G98" s="72">
        <f t="shared" si="30"/>
        <v>26594.66</v>
      </c>
      <c r="H98" s="72">
        <f t="shared" si="30"/>
        <v>25644.66</v>
      </c>
      <c r="I98" s="72">
        <f t="shared" ref="I98" si="31">SUM(I99:I105)</f>
        <v>25644.66</v>
      </c>
    </row>
    <row r="99" spans="1:11" ht="25.5" x14ac:dyDescent="0.25">
      <c r="A99" s="49"/>
      <c r="B99" s="49">
        <v>3291</v>
      </c>
      <c r="C99" s="50"/>
      <c r="D99" s="76" t="s">
        <v>95</v>
      </c>
      <c r="E99" s="78">
        <v>1397.22</v>
      </c>
      <c r="F99" s="78">
        <v>0</v>
      </c>
      <c r="G99" s="78">
        <v>500</v>
      </c>
      <c r="H99" s="78">
        <v>500</v>
      </c>
      <c r="I99" s="78">
        <v>500</v>
      </c>
    </row>
    <row r="100" spans="1:11" x14ac:dyDescent="0.25">
      <c r="A100" s="49"/>
      <c r="B100" s="49">
        <v>3292</v>
      </c>
      <c r="C100" s="50"/>
      <c r="D100" s="76" t="s">
        <v>103</v>
      </c>
      <c r="E100" s="78">
        <v>0</v>
      </c>
      <c r="F100" s="78">
        <v>0</v>
      </c>
      <c r="G100" s="78"/>
      <c r="H100" s="78"/>
      <c r="I100" s="78"/>
    </row>
    <row r="101" spans="1:11" x14ac:dyDescent="0.25">
      <c r="A101" s="49"/>
      <c r="B101" s="49">
        <v>3293</v>
      </c>
      <c r="C101" s="50"/>
      <c r="D101" s="76" t="s">
        <v>99</v>
      </c>
      <c r="E101" s="78">
        <v>0</v>
      </c>
      <c r="F101" s="78">
        <v>0</v>
      </c>
      <c r="G101" s="78"/>
      <c r="H101" s="78"/>
      <c r="I101" s="78"/>
    </row>
    <row r="102" spans="1:11" x14ac:dyDescent="0.25">
      <c r="A102" s="49"/>
      <c r="B102" s="49">
        <v>3294</v>
      </c>
      <c r="C102" s="50"/>
      <c r="D102" s="76" t="s">
        <v>91</v>
      </c>
      <c r="E102" s="78">
        <v>163.09</v>
      </c>
      <c r="F102" s="78">
        <v>200</v>
      </c>
      <c r="G102" s="78">
        <v>200</v>
      </c>
      <c r="H102" s="78">
        <v>200</v>
      </c>
      <c r="I102" s="78">
        <v>200</v>
      </c>
    </row>
    <row r="103" spans="1:11" x14ac:dyDescent="0.25">
      <c r="A103" s="49"/>
      <c r="B103" s="49">
        <v>3295</v>
      </c>
      <c r="C103" s="50"/>
      <c r="D103" s="76" t="s">
        <v>58</v>
      </c>
      <c r="E103" s="69">
        <v>125</v>
      </c>
      <c r="F103" s="70">
        <v>3950</v>
      </c>
      <c r="G103" s="70">
        <v>6450</v>
      </c>
      <c r="H103" s="70">
        <v>6450</v>
      </c>
      <c r="I103" s="70">
        <v>6450</v>
      </c>
    </row>
    <row r="104" spans="1:11" x14ac:dyDescent="0.25">
      <c r="A104" s="49"/>
      <c r="B104" s="49">
        <v>3296</v>
      </c>
      <c r="C104" s="50"/>
      <c r="D104" s="76" t="s">
        <v>60</v>
      </c>
      <c r="E104" s="69">
        <v>0</v>
      </c>
      <c r="F104" s="70">
        <v>0</v>
      </c>
      <c r="G104" s="70"/>
      <c r="H104" s="70"/>
      <c r="I104" s="70"/>
    </row>
    <row r="105" spans="1:11" x14ac:dyDescent="0.25">
      <c r="A105" s="49"/>
      <c r="B105" s="49">
        <v>3299</v>
      </c>
      <c r="C105" s="50"/>
      <c r="D105" s="76" t="s">
        <v>59</v>
      </c>
      <c r="E105" s="69">
        <v>16281.6</v>
      </c>
      <c r="F105" s="70">
        <v>17747</v>
      </c>
      <c r="G105" s="70">
        <v>19444.66</v>
      </c>
      <c r="H105" s="70">
        <v>18494.66</v>
      </c>
      <c r="I105" s="70">
        <v>18494.66</v>
      </c>
    </row>
    <row r="106" spans="1:11" hidden="1" x14ac:dyDescent="0.25">
      <c r="A106" s="56"/>
      <c r="B106" s="56"/>
      <c r="C106" s="57" t="s">
        <v>49</v>
      </c>
      <c r="D106" s="57" t="s">
        <v>102</v>
      </c>
      <c r="E106" s="58" t="e">
        <f>#REF!/7.5345</f>
        <v>#REF!</v>
      </c>
      <c r="F106" s="58">
        <v>85818.5</v>
      </c>
      <c r="G106" s="58"/>
      <c r="H106" s="58">
        <v>85818.5</v>
      </c>
      <c r="I106" s="58"/>
      <c r="J106" s="27"/>
      <c r="K106" s="27"/>
    </row>
    <row r="107" spans="1:11" hidden="1" x14ac:dyDescent="0.25">
      <c r="A107" s="56"/>
      <c r="B107" s="56"/>
      <c r="C107" s="57" t="s">
        <v>34</v>
      </c>
      <c r="D107" s="57" t="s">
        <v>116</v>
      </c>
      <c r="E107" s="58" t="e">
        <f>#REF!/7.5345</f>
        <v>#REF!</v>
      </c>
      <c r="F107" s="58">
        <v>1276</v>
      </c>
      <c r="G107" s="58"/>
      <c r="H107" s="58">
        <v>1276</v>
      </c>
      <c r="I107" s="58"/>
      <c r="J107" s="27"/>
    </row>
    <row r="108" spans="1:11" ht="25.5" hidden="1" x14ac:dyDescent="0.25">
      <c r="A108" s="43"/>
      <c r="B108" s="43"/>
      <c r="C108" s="44" t="s">
        <v>125</v>
      </c>
      <c r="D108" s="22" t="s">
        <v>104</v>
      </c>
      <c r="E108" s="59" t="e">
        <f>#REF!/7.5345</f>
        <v>#REF!</v>
      </c>
      <c r="F108" s="59"/>
      <c r="G108" s="59"/>
      <c r="H108" s="59"/>
      <c r="I108" s="59"/>
      <c r="J108" s="27"/>
    </row>
    <row r="109" spans="1:11" hidden="1" x14ac:dyDescent="0.25">
      <c r="A109" s="42"/>
      <c r="B109" s="43"/>
      <c r="C109" s="44" t="s">
        <v>79</v>
      </c>
      <c r="D109" s="44" t="s">
        <v>117</v>
      </c>
      <c r="E109" s="45" t="e">
        <f>#REF!/7.5345</f>
        <v>#REF!</v>
      </c>
      <c r="F109" s="45">
        <v>145674</v>
      </c>
      <c r="G109" s="45"/>
      <c r="H109" s="45">
        <v>145674</v>
      </c>
      <c r="I109" s="45"/>
      <c r="J109" s="27"/>
    </row>
    <row r="110" spans="1:11" ht="25.5" hidden="1" x14ac:dyDescent="0.25">
      <c r="A110" s="43"/>
      <c r="B110" s="43"/>
      <c r="C110" s="44" t="s">
        <v>128</v>
      </c>
      <c r="D110" s="22" t="s">
        <v>105</v>
      </c>
      <c r="E110" s="45" t="e">
        <f>#REF!/7.5345</f>
        <v>#REF!</v>
      </c>
      <c r="F110" s="59">
        <v>797</v>
      </c>
      <c r="G110" s="59"/>
      <c r="H110" s="59">
        <v>797</v>
      </c>
      <c r="I110" s="59"/>
      <c r="J110" s="27"/>
    </row>
    <row r="111" spans="1:11" hidden="1" x14ac:dyDescent="0.25">
      <c r="A111" s="42"/>
      <c r="B111" s="43"/>
      <c r="C111" s="44" t="s">
        <v>44</v>
      </c>
      <c r="D111" s="44" t="s">
        <v>115</v>
      </c>
      <c r="E111" s="45" t="e">
        <f>#REF!/7.5345</f>
        <v>#REF!</v>
      </c>
      <c r="F111" s="45">
        <v>70022</v>
      </c>
      <c r="G111" s="45"/>
      <c r="H111" s="45">
        <v>70022</v>
      </c>
      <c r="I111" s="45"/>
    </row>
    <row r="112" spans="1:11" hidden="1" x14ac:dyDescent="0.25">
      <c r="A112" s="43"/>
      <c r="B112" s="43"/>
      <c r="C112" s="44" t="s">
        <v>129</v>
      </c>
      <c r="D112" s="22" t="s">
        <v>130</v>
      </c>
      <c r="E112" s="59" t="e">
        <f>#REF!/7.5345</f>
        <v>#REF!</v>
      </c>
      <c r="F112" s="59"/>
      <c r="G112" s="59"/>
      <c r="H112" s="59"/>
      <c r="I112" s="59"/>
    </row>
    <row r="113" spans="1:11" hidden="1" x14ac:dyDescent="0.25">
      <c r="A113" s="56"/>
      <c r="B113" s="56"/>
      <c r="C113" s="57" t="s">
        <v>48</v>
      </c>
      <c r="D113" s="57" t="s">
        <v>119</v>
      </c>
      <c r="E113" s="58" t="e">
        <f>#REF!/7.5345</f>
        <v>#REF!</v>
      </c>
      <c r="F113" s="58">
        <v>8281</v>
      </c>
      <c r="G113" s="58"/>
      <c r="H113" s="58">
        <v>8281</v>
      </c>
      <c r="I113" s="58"/>
    </row>
    <row r="114" spans="1:11" ht="25.5" hidden="1" x14ac:dyDescent="0.25">
      <c r="A114" s="43"/>
      <c r="B114" s="43"/>
      <c r="C114" s="44" t="s">
        <v>131</v>
      </c>
      <c r="D114" s="22" t="s">
        <v>114</v>
      </c>
      <c r="E114" s="59" t="e">
        <f>#REF!/7.5345</f>
        <v>#REF!</v>
      </c>
      <c r="F114" s="59">
        <v>2041</v>
      </c>
      <c r="G114" s="59"/>
      <c r="H114" s="59">
        <v>2041</v>
      </c>
      <c r="I114" s="59"/>
    </row>
    <row r="115" spans="1:11" x14ac:dyDescent="0.25">
      <c r="A115" s="49"/>
      <c r="B115" s="47">
        <v>34</v>
      </c>
      <c r="C115" s="47"/>
      <c r="D115" s="79" t="s">
        <v>61</v>
      </c>
      <c r="E115" s="71">
        <f t="shared" ref="E115:I115" si="32">E116</f>
        <v>1277.1099999999999</v>
      </c>
      <c r="F115" s="71">
        <f t="shared" si="32"/>
        <v>1380</v>
      </c>
      <c r="G115" s="71">
        <f t="shared" si="32"/>
        <v>1400</v>
      </c>
      <c r="H115" s="71">
        <f t="shared" si="32"/>
        <v>1400</v>
      </c>
      <c r="I115" s="71">
        <f t="shared" si="32"/>
        <v>1400</v>
      </c>
    </row>
    <row r="116" spans="1:11" s="21" customFormat="1" x14ac:dyDescent="0.25">
      <c r="A116" s="46"/>
      <c r="B116" s="46">
        <v>343</v>
      </c>
      <c r="C116" s="47"/>
      <c r="D116" s="52" t="s">
        <v>62</v>
      </c>
      <c r="E116" s="72">
        <f t="shared" ref="E116:H116" si="33">E117+E118</f>
        <v>1277.1099999999999</v>
      </c>
      <c r="F116" s="72">
        <f t="shared" si="33"/>
        <v>1380</v>
      </c>
      <c r="G116" s="72">
        <f t="shared" si="33"/>
        <v>1400</v>
      </c>
      <c r="H116" s="72">
        <f t="shared" si="33"/>
        <v>1400</v>
      </c>
      <c r="I116" s="72">
        <f t="shared" ref="I116" si="34">I117+I118</f>
        <v>1400</v>
      </c>
    </row>
    <row r="117" spans="1:11" ht="26.25" x14ac:dyDescent="0.25">
      <c r="A117" s="74"/>
      <c r="B117" s="74">
        <v>3431</v>
      </c>
      <c r="C117" s="80"/>
      <c r="D117" s="75" t="s">
        <v>92</v>
      </c>
      <c r="E117" s="69">
        <v>1277.1099999999999</v>
      </c>
      <c r="F117" s="70">
        <v>1380</v>
      </c>
      <c r="G117" s="70">
        <v>1400</v>
      </c>
      <c r="H117" s="77">
        <v>1400</v>
      </c>
      <c r="I117" s="77">
        <v>1400</v>
      </c>
      <c r="K117" s="26"/>
    </row>
    <row r="118" spans="1:11" x14ac:dyDescent="0.25">
      <c r="A118" s="49"/>
      <c r="B118" s="49">
        <v>3433</v>
      </c>
      <c r="C118" s="47"/>
      <c r="D118" s="76" t="s">
        <v>63</v>
      </c>
      <c r="E118" s="69">
        <v>0</v>
      </c>
      <c r="F118" s="70">
        <v>0</v>
      </c>
      <c r="G118" s="70"/>
      <c r="H118" s="70"/>
      <c r="I118" s="70"/>
    </row>
    <row r="119" spans="1:11" hidden="1" x14ac:dyDescent="0.25">
      <c r="A119" s="56"/>
      <c r="B119" s="56"/>
      <c r="C119" s="57" t="s">
        <v>49</v>
      </c>
      <c r="D119" s="57" t="s">
        <v>102</v>
      </c>
      <c r="E119" s="58" t="e">
        <f>#REF!/7.5345</f>
        <v>#REF!</v>
      </c>
      <c r="F119" s="58">
        <v>1725.4</v>
      </c>
      <c r="G119" s="58"/>
      <c r="H119" s="58">
        <v>1725.4</v>
      </c>
      <c r="I119" s="58"/>
    </row>
    <row r="120" spans="1:11" hidden="1" x14ac:dyDescent="0.25">
      <c r="A120" s="56"/>
      <c r="B120" s="56"/>
      <c r="C120" s="57" t="s">
        <v>44</v>
      </c>
      <c r="D120" s="57" t="s">
        <v>115</v>
      </c>
      <c r="E120" s="58"/>
      <c r="F120" s="58">
        <v>3500</v>
      </c>
      <c r="G120" s="58"/>
      <c r="H120" s="58">
        <v>3500</v>
      </c>
      <c r="I120" s="58"/>
      <c r="J120" s="27"/>
      <c r="K120" s="27"/>
    </row>
    <row r="121" spans="1:11" hidden="1" x14ac:dyDescent="0.25">
      <c r="A121" s="42"/>
      <c r="B121" s="43"/>
      <c r="C121" s="44" t="s">
        <v>79</v>
      </c>
      <c r="D121" s="44" t="s">
        <v>117</v>
      </c>
      <c r="E121" s="45" t="e">
        <f>#REF!/7.5345</f>
        <v>#REF!</v>
      </c>
      <c r="F121" s="45">
        <v>200</v>
      </c>
      <c r="G121" s="45"/>
      <c r="H121" s="45">
        <v>200</v>
      </c>
      <c r="I121" s="45"/>
      <c r="J121" s="27"/>
    </row>
    <row r="122" spans="1:11" hidden="1" x14ac:dyDescent="0.25">
      <c r="A122" s="42"/>
      <c r="B122" s="43"/>
      <c r="C122" s="44" t="s">
        <v>125</v>
      </c>
      <c r="D122" s="44" t="s">
        <v>136</v>
      </c>
      <c r="E122" s="45" t="e">
        <f>#REF!/7.5345</f>
        <v>#REF!</v>
      </c>
      <c r="F122" s="45">
        <v>75</v>
      </c>
      <c r="G122" s="45"/>
      <c r="H122" s="45">
        <v>75</v>
      </c>
      <c r="I122" s="45"/>
    </row>
    <row r="123" spans="1:11" ht="25.5" x14ac:dyDescent="0.25">
      <c r="A123" s="36"/>
      <c r="B123" s="36">
        <v>36</v>
      </c>
      <c r="C123" s="66"/>
      <c r="D123" s="66" t="s">
        <v>200</v>
      </c>
      <c r="E123" s="152">
        <f>E124</f>
        <v>971.64</v>
      </c>
      <c r="F123" s="152">
        <f>F124</f>
        <v>0</v>
      </c>
      <c r="G123" s="152">
        <f t="shared" ref="G123:I123" si="35">G124</f>
        <v>0</v>
      </c>
      <c r="H123" s="152">
        <f t="shared" si="35"/>
        <v>0</v>
      </c>
      <c r="I123" s="152">
        <f t="shared" si="35"/>
        <v>0</v>
      </c>
    </row>
    <row r="124" spans="1:11" ht="25.5" x14ac:dyDescent="0.25">
      <c r="A124" s="36"/>
      <c r="B124" s="36">
        <v>369</v>
      </c>
      <c r="C124" s="66"/>
      <c r="D124" s="66" t="s">
        <v>199</v>
      </c>
      <c r="E124" s="152">
        <f>E125</f>
        <v>971.64</v>
      </c>
      <c r="F124" s="152">
        <f>F125</f>
        <v>0</v>
      </c>
      <c r="G124" s="152">
        <f t="shared" ref="G124:I124" si="36">G125</f>
        <v>0</v>
      </c>
      <c r="H124" s="152">
        <f t="shared" si="36"/>
        <v>0</v>
      </c>
      <c r="I124" s="152">
        <f t="shared" si="36"/>
        <v>0</v>
      </c>
    </row>
    <row r="125" spans="1:11" ht="25.5" x14ac:dyDescent="0.25">
      <c r="A125" s="38"/>
      <c r="B125" s="38">
        <v>3691</v>
      </c>
      <c r="C125" s="38"/>
      <c r="D125" s="38" t="s">
        <v>196</v>
      </c>
      <c r="E125" s="39">
        <v>971.64</v>
      </c>
      <c r="F125" s="39">
        <v>0</v>
      </c>
      <c r="G125" s="39"/>
      <c r="H125" s="39"/>
      <c r="I125" s="39"/>
    </row>
    <row r="126" spans="1:11" ht="38.25" x14ac:dyDescent="0.25">
      <c r="A126" s="47"/>
      <c r="B126" s="47">
        <v>37</v>
      </c>
      <c r="C126" s="47"/>
      <c r="D126" s="79" t="s">
        <v>86</v>
      </c>
      <c r="E126" s="71">
        <f t="shared" ref="E126:I126" si="37">E127</f>
        <v>65487.79</v>
      </c>
      <c r="F126" s="71">
        <f t="shared" si="37"/>
        <v>73335</v>
      </c>
      <c r="G126" s="71">
        <f t="shared" si="37"/>
        <v>73335</v>
      </c>
      <c r="H126" s="71">
        <f t="shared" si="37"/>
        <v>73335</v>
      </c>
      <c r="I126" s="71">
        <f t="shared" si="37"/>
        <v>73335</v>
      </c>
    </row>
    <row r="127" spans="1:11" s="21" customFormat="1" ht="25.5" x14ac:dyDescent="0.25">
      <c r="A127" s="46"/>
      <c r="B127" s="46">
        <v>372</v>
      </c>
      <c r="C127" s="47"/>
      <c r="D127" s="52" t="s">
        <v>76</v>
      </c>
      <c r="E127" s="72">
        <f t="shared" ref="E127:H127" si="38">SUM(E128:E130)</f>
        <v>65487.79</v>
      </c>
      <c r="F127" s="72">
        <f t="shared" si="38"/>
        <v>73335</v>
      </c>
      <c r="G127" s="72">
        <f t="shared" si="38"/>
        <v>73335</v>
      </c>
      <c r="H127" s="72">
        <f t="shared" si="38"/>
        <v>73335</v>
      </c>
      <c r="I127" s="72">
        <f t="shared" ref="I127" si="39">SUM(I128:I130)</f>
        <v>73335</v>
      </c>
    </row>
    <row r="128" spans="1:11" ht="25.5" x14ac:dyDescent="0.25">
      <c r="A128" s="49"/>
      <c r="B128" s="49">
        <v>3721</v>
      </c>
      <c r="C128" s="47"/>
      <c r="D128" s="76" t="s">
        <v>77</v>
      </c>
      <c r="E128" s="69">
        <v>1864.08</v>
      </c>
      <c r="F128" s="70">
        <v>3900</v>
      </c>
      <c r="G128" s="70">
        <v>3900</v>
      </c>
      <c r="H128" s="70">
        <v>3900</v>
      </c>
      <c r="I128" s="70">
        <v>3900</v>
      </c>
    </row>
    <row r="129" spans="1:11" ht="25.5" x14ac:dyDescent="0.25">
      <c r="A129" s="49"/>
      <c r="B129" s="49">
        <v>3722</v>
      </c>
      <c r="C129" s="47"/>
      <c r="D129" s="76" t="s">
        <v>78</v>
      </c>
      <c r="E129" s="69">
        <v>63275.71</v>
      </c>
      <c r="F129" s="70">
        <v>69435</v>
      </c>
      <c r="G129" s="70">
        <v>69435</v>
      </c>
      <c r="H129" s="70">
        <v>69435</v>
      </c>
      <c r="I129" s="70">
        <v>69435</v>
      </c>
    </row>
    <row r="130" spans="1:11" ht="25.5" x14ac:dyDescent="0.25">
      <c r="A130" s="49"/>
      <c r="B130" s="49">
        <v>3723</v>
      </c>
      <c r="C130" s="47"/>
      <c r="D130" s="76" t="s">
        <v>96</v>
      </c>
      <c r="E130" s="78">
        <v>348</v>
      </c>
      <c r="F130" s="78">
        <v>0</v>
      </c>
      <c r="G130" s="78"/>
      <c r="H130" s="78"/>
      <c r="I130" s="78"/>
    </row>
    <row r="131" spans="1:11" hidden="1" x14ac:dyDescent="0.25">
      <c r="A131" s="56"/>
      <c r="B131" s="56"/>
      <c r="C131" s="57" t="s">
        <v>49</v>
      </c>
      <c r="D131" s="57" t="s">
        <v>102</v>
      </c>
      <c r="E131" s="58" t="e">
        <f>#REF!/7.5345</f>
        <v>#REF!</v>
      </c>
      <c r="F131" s="58">
        <v>11546.87</v>
      </c>
      <c r="G131" s="58"/>
      <c r="H131" s="58">
        <v>11546.87</v>
      </c>
      <c r="I131" s="58"/>
      <c r="J131" s="27"/>
    </row>
    <row r="132" spans="1:11" hidden="1" x14ac:dyDescent="0.25">
      <c r="A132" s="42"/>
      <c r="B132" s="43"/>
      <c r="C132" s="44" t="s">
        <v>44</v>
      </c>
      <c r="D132" s="44" t="s">
        <v>115</v>
      </c>
      <c r="E132" s="45" t="e">
        <f>#REF!/7.5345</f>
        <v>#REF!</v>
      </c>
      <c r="F132" s="45">
        <v>45500</v>
      </c>
      <c r="G132" s="45"/>
      <c r="H132" s="45">
        <v>45500</v>
      </c>
      <c r="I132" s="45"/>
      <c r="J132" s="27"/>
      <c r="K132" s="27"/>
    </row>
    <row r="133" spans="1:11" s="21" customFormat="1" x14ac:dyDescent="0.25">
      <c r="A133" s="81"/>
      <c r="B133" s="81">
        <v>38</v>
      </c>
      <c r="C133" s="80"/>
      <c r="D133" s="82" t="s">
        <v>107</v>
      </c>
      <c r="E133" s="72">
        <f>E134</f>
        <v>1474.65</v>
      </c>
      <c r="F133" s="72">
        <f>F134+F136</f>
        <v>1454</v>
      </c>
      <c r="G133" s="72">
        <f>G134+G136</f>
        <v>2000</v>
      </c>
      <c r="H133" s="72">
        <f t="shared" ref="H133:I133" si="40">H134+H136</f>
        <v>2000</v>
      </c>
      <c r="I133" s="72">
        <f t="shared" si="40"/>
        <v>2000</v>
      </c>
    </row>
    <row r="134" spans="1:11" s="21" customFormat="1" x14ac:dyDescent="0.25">
      <c r="A134" s="81"/>
      <c r="B134" s="81">
        <v>381</v>
      </c>
      <c r="C134" s="80"/>
      <c r="D134" s="82" t="s">
        <v>46</v>
      </c>
      <c r="E134" s="72">
        <f>E135</f>
        <v>1474.65</v>
      </c>
      <c r="F134" s="72">
        <f>F135</f>
        <v>1454</v>
      </c>
      <c r="G134" s="72">
        <f>G135</f>
        <v>2000</v>
      </c>
      <c r="H134" s="72">
        <f t="shared" ref="H134:I134" si="41">H135</f>
        <v>2000</v>
      </c>
      <c r="I134" s="72">
        <f t="shared" si="41"/>
        <v>2000</v>
      </c>
    </row>
    <row r="135" spans="1:11" s="21" customFormat="1" x14ac:dyDescent="0.25">
      <c r="A135" s="81"/>
      <c r="B135" s="74">
        <v>3812</v>
      </c>
      <c r="C135" s="80"/>
      <c r="D135" s="117" t="s">
        <v>172</v>
      </c>
      <c r="E135" s="73">
        <v>1474.65</v>
      </c>
      <c r="F135" s="73">
        <v>1454</v>
      </c>
      <c r="G135" s="73">
        <v>2000</v>
      </c>
      <c r="H135" s="73">
        <v>2000</v>
      </c>
      <c r="I135" s="73">
        <v>2000</v>
      </c>
    </row>
    <row r="136" spans="1:11" s="21" customFormat="1" x14ac:dyDescent="0.25">
      <c r="A136" s="81"/>
      <c r="B136" s="81">
        <v>383</v>
      </c>
      <c r="C136" s="80"/>
      <c r="D136" s="82" t="s">
        <v>108</v>
      </c>
      <c r="E136" s="72">
        <f t="shared" ref="E136:I136" si="42">E137</f>
        <v>0</v>
      </c>
      <c r="F136" s="72">
        <f t="shared" si="42"/>
        <v>0</v>
      </c>
      <c r="G136" s="72">
        <f t="shared" si="42"/>
        <v>0</v>
      </c>
      <c r="H136" s="72">
        <f t="shared" si="42"/>
        <v>0</v>
      </c>
      <c r="I136" s="72">
        <f t="shared" si="42"/>
        <v>0</v>
      </c>
    </row>
    <row r="137" spans="1:11" ht="26.25" x14ac:dyDescent="0.25">
      <c r="A137" s="74"/>
      <c r="B137" s="74">
        <v>3831</v>
      </c>
      <c r="C137" s="80"/>
      <c r="D137" s="83" t="s">
        <v>109</v>
      </c>
      <c r="E137" s="69">
        <v>0</v>
      </c>
      <c r="F137" s="69">
        <v>0</v>
      </c>
      <c r="G137" s="69">
        <v>0</v>
      </c>
      <c r="H137" s="69">
        <v>0</v>
      </c>
      <c r="I137" s="69">
        <v>0</v>
      </c>
    </row>
    <row r="138" spans="1:11" hidden="1" x14ac:dyDescent="0.25">
      <c r="A138" s="42"/>
      <c r="B138" s="43"/>
      <c r="C138" s="44" t="s">
        <v>44</v>
      </c>
      <c r="D138" s="44" t="s">
        <v>115</v>
      </c>
      <c r="E138" s="45" t="e">
        <f>#REF!/7.5345</f>
        <v>#REF!</v>
      </c>
      <c r="F138" s="45">
        <v>0</v>
      </c>
      <c r="G138" s="45"/>
      <c r="H138" s="45">
        <v>0</v>
      </c>
      <c r="I138" s="45">
        <v>0</v>
      </c>
    </row>
    <row r="139" spans="1:11" ht="25.5" x14ac:dyDescent="0.25">
      <c r="A139" s="53">
        <v>4</v>
      </c>
      <c r="B139" s="53"/>
      <c r="C139" s="53"/>
      <c r="D139" s="84" t="s">
        <v>16</v>
      </c>
      <c r="E139" s="68">
        <f t="shared" ref="E139:I139" si="43">E140+E160</f>
        <v>282120.18</v>
      </c>
      <c r="F139" s="68">
        <f t="shared" si="43"/>
        <v>375326</v>
      </c>
      <c r="G139" s="68">
        <f t="shared" si="43"/>
        <v>22500</v>
      </c>
      <c r="H139" s="68">
        <f t="shared" si="43"/>
        <v>20500</v>
      </c>
      <c r="I139" s="68">
        <f t="shared" si="43"/>
        <v>20500</v>
      </c>
    </row>
    <row r="140" spans="1:11" ht="25.5" x14ac:dyDescent="0.25">
      <c r="A140" s="38"/>
      <c r="B140" s="66">
        <v>42</v>
      </c>
      <c r="C140" s="66"/>
      <c r="D140" s="85" t="s">
        <v>27</v>
      </c>
      <c r="E140" s="67">
        <f t="shared" ref="E140:H140" si="44">E141+E143+E150</f>
        <v>42022.96</v>
      </c>
      <c r="F140" s="67">
        <f t="shared" si="44"/>
        <v>365326</v>
      </c>
      <c r="G140" s="67">
        <f t="shared" si="44"/>
        <v>22000</v>
      </c>
      <c r="H140" s="67">
        <f t="shared" si="44"/>
        <v>20500</v>
      </c>
      <c r="I140" s="67">
        <f t="shared" ref="I140" si="45">I141+I143+I150</f>
        <v>20500</v>
      </c>
    </row>
    <row r="141" spans="1:11" s="21" customFormat="1" x14ac:dyDescent="0.25">
      <c r="A141" s="36"/>
      <c r="B141" s="36">
        <v>421</v>
      </c>
      <c r="C141" s="66"/>
      <c r="D141" s="84" t="s">
        <v>93</v>
      </c>
      <c r="E141" s="86">
        <f t="shared" ref="E141:I141" si="46">E142</f>
        <v>12569.88</v>
      </c>
      <c r="F141" s="86">
        <f t="shared" si="46"/>
        <v>300000</v>
      </c>
      <c r="G141" s="86">
        <f t="shared" si="46"/>
        <v>0</v>
      </c>
      <c r="H141" s="86">
        <f t="shared" si="46"/>
        <v>0</v>
      </c>
      <c r="I141" s="86">
        <f t="shared" si="46"/>
        <v>0</v>
      </c>
    </row>
    <row r="142" spans="1:11" x14ac:dyDescent="0.25">
      <c r="A142" s="38"/>
      <c r="B142" s="38">
        <v>4212</v>
      </c>
      <c r="C142" s="66"/>
      <c r="D142" s="55" t="s">
        <v>94</v>
      </c>
      <c r="E142" s="78">
        <v>12569.88</v>
      </c>
      <c r="F142" s="78">
        <v>300000</v>
      </c>
      <c r="G142" s="78">
        <v>0</v>
      </c>
      <c r="H142" s="78">
        <v>0</v>
      </c>
      <c r="I142" s="78">
        <v>0</v>
      </c>
    </row>
    <row r="143" spans="1:11" s="21" customFormat="1" x14ac:dyDescent="0.25">
      <c r="A143" s="36"/>
      <c r="B143" s="36">
        <v>422</v>
      </c>
      <c r="C143" s="36"/>
      <c r="D143" s="84" t="s">
        <v>71</v>
      </c>
      <c r="E143" s="68">
        <f t="shared" ref="E143:I143" si="47">SUM(E144:E149)</f>
        <v>22457.439999999999</v>
      </c>
      <c r="F143" s="68">
        <f t="shared" si="47"/>
        <v>46800</v>
      </c>
      <c r="G143" s="68">
        <f t="shared" si="47"/>
        <v>3500</v>
      </c>
      <c r="H143" s="68">
        <f>SUM(H144:H149)</f>
        <v>2000</v>
      </c>
      <c r="I143" s="68">
        <f t="shared" si="47"/>
        <v>2000</v>
      </c>
    </row>
    <row r="144" spans="1:11" x14ac:dyDescent="0.25">
      <c r="A144" s="38"/>
      <c r="B144" s="38">
        <v>4221</v>
      </c>
      <c r="C144" s="38"/>
      <c r="D144" s="55" t="s">
        <v>72</v>
      </c>
      <c r="E144" s="69">
        <v>5868.12</v>
      </c>
      <c r="F144" s="70">
        <v>31400</v>
      </c>
      <c r="G144" s="70">
        <v>0</v>
      </c>
      <c r="H144" s="70">
        <v>0</v>
      </c>
      <c r="I144" s="70">
        <v>0</v>
      </c>
    </row>
    <row r="145" spans="1:11" x14ac:dyDescent="0.25">
      <c r="A145" s="38"/>
      <c r="B145" s="38">
        <v>4222</v>
      </c>
      <c r="C145" s="38"/>
      <c r="D145" s="55" t="s">
        <v>100</v>
      </c>
      <c r="E145" s="69"/>
      <c r="F145" s="155">
        <v>400</v>
      </c>
      <c r="G145">
        <v>0</v>
      </c>
      <c r="H145" s="77">
        <v>0</v>
      </c>
      <c r="I145" s="77">
        <v>0</v>
      </c>
    </row>
    <row r="146" spans="1:11" x14ac:dyDescent="0.25">
      <c r="A146" s="38"/>
      <c r="B146" s="38">
        <v>4223</v>
      </c>
      <c r="C146" s="38"/>
      <c r="D146" s="55" t="s">
        <v>110</v>
      </c>
      <c r="E146" s="69">
        <v>0</v>
      </c>
      <c r="F146" s="70">
        <v>5000</v>
      </c>
      <c r="G146" s="70">
        <v>500</v>
      </c>
      <c r="H146" s="77">
        <v>0</v>
      </c>
      <c r="I146" s="77">
        <v>0</v>
      </c>
    </row>
    <row r="147" spans="1:11" x14ac:dyDescent="0.25">
      <c r="A147" s="38"/>
      <c r="B147" s="38">
        <v>4225</v>
      </c>
      <c r="C147" s="38"/>
      <c r="D147" s="55" t="s">
        <v>226</v>
      </c>
      <c r="E147" s="69"/>
      <c r="F147" s="70"/>
      <c r="G147" s="70"/>
      <c r="H147" s="77"/>
      <c r="I147" s="77"/>
    </row>
    <row r="148" spans="1:11" x14ac:dyDescent="0.25">
      <c r="A148" s="38"/>
      <c r="B148" s="38">
        <v>4226</v>
      </c>
      <c r="C148" s="38"/>
      <c r="D148" s="55" t="s">
        <v>106</v>
      </c>
      <c r="E148" s="69">
        <v>0</v>
      </c>
      <c r="F148" s="70">
        <v>0</v>
      </c>
      <c r="G148" s="70">
        <v>100</v>
      </c>
      <c r="H148" s="77">
        <v>0</v>
      </c>
      <c r="I148" s="77">
        <v>0</v>
      </c>
    </row>
    <row r="149" spans="1:11" ht="25.5" x14ac:dyDescent="0.25">
      <c r="A149" s="38"/>
      <c r="B149" s="38">
        <v>4227</v>
      </c>
      <c r="C149" s="38"/>
      <c r="D149" s="55" t="s">
        <v>73</v>
      </c>
      <c r="E149" s="69">
        <v>16589.32</v>
      </c>
      <c r="F149" s="70">
        <v>10000</v>
      </c>
      <c r="G149" s="70">
        <v>2900</v>
      </c>
      <c r="H149" s="70">
        <v>2000</v>
      </c>
      <c r="I149" s="70">
        <v>2000</v>
      </c>
    </row>
    <row r="150" spans="1:11" s="21" customFormat="1" ht="25.5" x14ac:dyDescent="0.25">
      <c r="A150" s="36"/>
      <c r="B150" s="36">
        <v>424</v>
      </c>
      <c r="C150" s="36"/>
      <c r="D150" s="84" t="s">
        <v>74</v>
      </c>
      <c r="E150" s="68">
        <f t="shared" ref="E150:I150" si="48">E151</f>
        <v>6995.64</v>
      </c>
      <c r="F150" s="68">
        <f t="shared" si="48"/>
        <v>18526</v>
      </c>
      <c r="G150" s="68">
        <f t="shared" si="48"/>
        <v>18500</v>
      </c>
      <c r="H150" s="68">
        <f t="shared" si="48"/>
        <v>18500</v>
      </c>
      <c r="I150" s="68">
        <f t="shared" si="48"/>
        <v>18500</v>
      </c>
    </row>
    <row r="151" spans="1:11" x14ac:dyDescent="0.25">
      <c r="A151" s="38"/>
      <c r="B151" s="38">
        <v>4241</v>
      </c>
      <c r="C151" s="38"/>
      <c r="D151" s="55" t="s">
        <v>75</v>
      </c>
      <c r="E151" s="69">
        <v>6995.64</v>
      </c>
      <c r="F151" s="70">
        <v>18526</v>
      </c>
      <c r="G151" s="70">
        <v>18500</v>
      </c>
      <c r="H151" s="77">
        <v>18500</v>
      </c>
      <c r="I151" s="77">
        <v>18500</v>
      </c>
    </row>
    <row r="152" spans="1:11" hidden="1" x14ac:dyDescent="0.25">
      <c r="A152" s="56"/>
      <c r="B152" s="56"/>
      <c r="C152" s="57" t="s">
        <v>49</v>
      </c>
      <c r="D152" s="57" t="s">
        <v>102</v>
      </c>
      <c r="E152" s="58" t="e">
        <f>#REF!/7.5345</f>
        <v>#REF!</v>
      </c>
      <c r="F152" s="58">
        <v>49107.44</v>
      </c>
      <c r="G152" s="58"/>
      <c r="H152" s="58">
        <v>49107.44</v>
      </c>
      <c r="I152" s="58"/>
    </row>
    <row r="153" spans="1:11" hidden="1" x14ac:dyDescent="0.25">
      <c r="A153" s="56"/>
      <c r="B153" s="56"/>
      <c r="C153" s="57" t="s">
        <v>34</v>
      </c>
      <c r="D153" s="57" t="s">
        <v>116</v>
      </c>
      <c r="E153" s="58" t="e">
        <f>#REF!/7.5345</f>
        <v>#REF!</v>
      </c>
      <c r="F153" s="58">
        <v>179</v>
      </c>
      <c r="G153" s="58"/>
      <c r="H153" s="58">
        <v>179</v>
      </c>
      <c r="I153" s="58"/>
      <c r="J153" s="27"/>
      <c r="K153" s="27"/>
    </row>
    <row r="154" spans="1:11" ht="25.5" hidden="1" x14ac:dyDescent="0.25">
      <c r="A154" s="43"/>
      <c r="B154" s="43"/>
      <c r="C154" s="44" t="s">
        <v>125</v>
      </c>
      <c r="D154" s="22" t="s">
        <v>104</v>
      </c>
      <c r="E154" s="59" t="e">
        <f>#REF!/7.5345</f>
        <v>#REF!</v>
      </c>
      <c r="F154" s="59">
        <v>2000</v>
      </c>
      <c r="G154" s="59"/>
      <c r="H154" s="59">
        <v>2000</v>
      </c>
      <c r="I154" s="59"/>
    </row>
    <row r="155" spans="1:11" hidden="1" x14ac:dyDescent="0.25">
      <c r="A155" s="43"/>
      <c r="B155" s="43"/>
      <c r="C155" s="44" t="s">
        <v>79</v>
      </c>
      <c r="D155" s="44" t="s">
        <v>117</v>
      </c>
      <c r="E155" s="59"/>
      <c r="F155" s="59">
        <v>3318</v>
      </c>
      <c r="G155" s="59"/>
      <c r="H155" s="59">
        <v>3318</v>
      </c>
      <c r="I155" s="59"/>
    </row>
    <row r="156" spans="1:11" ht="25.5" hidden="1" x14ac:dyDescent="0.25">
      <c r="A156" s="43"/>
      <c r="B156" s="43"/>
      <c r="C156" s="44" t="s">
        <v>128</v>
      </c>
      <c r="D156" s="22" t="s">
        <v>105</v>
      </c>
      <c r="E156" s="59"/>
      <c r="F156" s="59">
        <v>531</v>
      </c>
      <c r="G156" s="59"/>
      <c r="H156" s="59">
        <v>531</v>
      </c>
      <c r="I156" s="59"/>
    </row>
    <row r="157" spans="1:11" ht="15.75" hidden="1" customHeight="1" x14ac:dyDescent="0.25">
      <c r="A157" s="43"/>
      <c r="B157" s="43"/>
      <c r="C157" s="44" t="s">
        <v>44</v>
      </c>
      <c r="D157" s="87" t="s">
        <v>115</v>
      </c>
      <c r="E157" s="88" t="e">
        <f>#REF!/7.5345</f>
        <v>#REF!</v>
      </c>
      <c r="F157" s="88">
        <v>20797</v>
      </c>
      <c r="G157" s="88"/>
      <c r="H157" s="88">
        <v>20797</v>
      </c>
      <c r="I157" s="88"/>
    </row>
    <row r="158" spans="1:11" hidden="1" x14ac:dyDescent="0.25">
      <c r="A158" s="56"/>
      <c r="B158" s="56"/>
      <c r="C158" s="57" t="s">
        <v>48</v>
      </c>
      <c r="D158" s="57" t="s">
        <v>119</v>
      </c>
      <c r="E158" s="58" t="e">
        <f>#REF!/7.5345</f>
        <v>#REF!</v>
      </c>
      <c r="F158" s="58">
        <v>651</v>
      </c>
      <c r="G158" s="58"/>
      <c r="H158" s="58">
        <v>651</v>
      </c>
      <c r="I158" s="58"/>
    </row>
    <row r="159" spans="1:11" ht="25.5" hidden="1" x14ac:dyDescent="0.25">
      <c r="A159" s="56"/>
      <c r="B159" s="56"/>
      <c r="C159" s="44" t="s">
        <v>131</v>
      </c>
      <c r="D159" s="22" t="s">
        <v>114</v>
      </c>
      <c r="E159" s="58" t="e">
        <f>#REF!/7.5345</f>
        <v>#REF!</v>
      </c>
      <c r="F159" s="58">
        <v>1274</v>
      </c>
      <c r="G159" s="58"/>
      <c r="H159" s="58">
        <v>1274</v>
      </c>
      <c r="I159" s="58"/>
    </row>
    <row r="160" spans="1:11" ht="25.5" x14ac:dyDescent="0.25">
      <c r="A160" s="38"/>
      <c r="B160" s="66">
        <v>45</v>
      </c>
      <c r="C160" s="66"/>
      <c r="D160" s="85" t="s">
        <v>97</v>
      </c>
      <c r="E160" s="67">
        <f t="shared" ref="E160:I161" si="49">E161</f>
        <v>240097.22</v>
      </c>
      <c r="F160" s="67">
        <f t="shared" si="49"/>
        <v>10000</v>
      </c>
      <c r="G160" s="67">
        <f t="shared" si="49"/>
        <v>500</v>
      </c>
      <c r="H160" s="67">
        <f t="shared" si="49"/>
        <v>0</v>
      </c>
      <c r="I160" s="67">
        <f t="shared" si="49"/>
        <v>0</v>
      </c>
    </row>
    <row r="161" spans="1:10" s="21" customFormat="1" ht="25.5" x14ac:dyDescent="0.25">
      <c r="A161" s="36"/>
      <c r="B161" s="36">
        <v>451</v>
      </c>
      <c r="C161" s="66"/>
      <c r="D161" s="84" t="s">
        <v>98</v>
      </c>
      <c r="E161" s="86">
        <f t="shared" si="49"/>
        <v>240097.22</v>
      </c>
      <c r="F161" s="86">
        <f t="shared" si="49"/>
        <v>10000</v>
      </c>
      <c r="G161" s="86">
        <f t="shared" si="49"/>
        <v>500</v>
      </c>
      <c r="H161" s="86">
        <f t="shared" si="49"/>
        <v>0</v>
      </c>
      <c r="I161" s="86">
        <f t="shared" si="49"/>
        <v>0</v>
      </c>
    </row>
    <row r="162" spans="1:10" ht="25.5" x14ac:dyDescent="0.25">
      <c r="A162" s="38"/>
      <c r="B162" s="38">
        <v>4511</v>
      </c>
      <c r="C162" s="66"/>
      <c r="D162" s="55" t="s">
        <v>98</v>
      </c>
      <c r="E162" s="78">
        <v>240097.22</v>
      </c>
      <c r="F162" s="78">
        <v>10000</v>
      </c>
      <c r="G162" s="78">
        <v>500</v>
      </c>
      <c r="H162" s="78">
        <v>0</v>
      </c>
      <c r="I162" s="78">
        <v>0</v>
      </c>
    </row>
    <row r="163" spans="1:10" hidden="1" x14ac:dyDescent="0.25">
      <c r="A163" s="56"/>
      <c r="B163" s="56"/>
      <c r="C163" s="57" t="s">
        <v>49</v>
      </c>
      <c r="D163" s="57" t="s">
        <v>102</v>
      </c>
      <c r="E163" s="58" t="e">
        <f>#REF!/7.5345</f>
        <v>#REF!</v>
      </c>
      <c r="F163" s="58">
        <f>F158</f>
        <v>651</v>
      </c>
      <c r="G163" s="58"/>
      <c r="H163" s="58">
        <f>H158</f>
        <v>651</v>
      </c>
      <c r="I163" s="58"/>
      <c r="J163" s="27"/>
    </row>
    <row r="164" spans="1:10" x14ac:dyDescent="0.25">
      <c r="A164" s="60"/>
      <c r="B164" s="60"/>
      <c r="C164" s="60"/>
      <c r="D164" s="61" t="s">
        <v>101</v>
      </c>
      <c r="E164" s="62">
        <f>E60+E139</f>
        <v>3207629.67</v>
      </c>
      <c r="F164" s="62">
        <f>F60+F139</f>
        <v>3795453.34</v>
      </c>
      <c r="G164" s="62">
        <f>G60+G139</f>
        <v>3845199.66</v>
      </c>
      <c r="H164" s="62">
        <f>H60+H139</f>
        <v>3839949.66</v>
      </c>
      <c r="I164" s="62">
        <f>I60+I139</f>
        <v>3839949.66</v>
      </c>
    </row>
    <row r="165" spans="1:10" x14ac:dyDescent="0.25">
      <c r="E165" s="26"/>
    </row>
    <row r="171" spans="1:10" x14ac:dyDescent="0.25">
      <c r="F171" s="26"/>
      <c r="G171" s="26"/>
    </row>
  </sheetData>
  <mergeCells count="5">
    <mergeCell ref="A3:H3"/>
    <mergeCell ref="A5:H5"/>
    <mergeCell ref="A7:H7"/>
    <mergeCell ref="A57:H57"/>
    <mergeCell ref="A1:J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231BC-C8AD-428D-86DA-28708F91F74A}">
  <dimension ref="A2:K80"/>
  <sheetViews>
    <sheetView topLeftCell="A37" workbookViewId="0">
      <selection activeCell="L15" sqref="L15"/>
    </sheetView>
  </sheetViews>
  <sheetFormatPr defaultRowHeight="15" x14ac:dyDescent="0.25"/>
  <cols>
    <col min="1" max="1" width="45" customWidth="1"/>
    <col min="2" max="2" width="16.85546875" customWidth="1"/>
    <col min="3" max="4" width="13.7109375" customWidth="1"/>
    <col min="5" max="6" width="14.28515625" customWidth="1"/>
    <col min="7" max="7" width="11.42578125" hidden="1" customWidth="1"/>
    <col min="8" max="8" width="12" hidden="1" customWidth="1"/>
  </cols>
  <sheetData>
    <row r="2" spans="1:8" ht="15.75" x14ac:dyDescent="0.25">
      <c r="A2" s="96"/>
      <c r="B2" s="96"/>
      <c r="C2" s="96"/>
      <c r="D2" s="96"/>
      <c r="E2" s="96"/>
      <c r="F2" s="96"/>
      <c r="G2" s="96"/>
      <c r="H2" s="96"/>
    </row>
    <row r="3" spans="1:8" ht="15.75" customHeight="1" x14ac:dyDescent="0.25">
      <c r="A3" s="247" t="s">
        <v>227</v>
      </c>
      <c r="B3" s="248"/>
      <c r="C3" s="248"/>
      <c r="D3" s="248"/>
      <c r="E3" s="248"/>
      <c r="F3" s="248"/>
      <c r="G3" s="248"/>
      <c r="H3" s="248"/>
    </row>
    <row r="4" spans="1:8" ht="18" x14ac:dyDescent="0.25">
      <c r="A4" s="4"/>
      <c r="B4" s="4"/>
      <c r="C4" s="4"/>
      <c r="D4" s="4"/>
      <c r="E4" s="5"/>
      <c r="F4" s="5"/>
      <c r="G4" s="5"/>
      <c r="H4" s="5"/>
    </row>
    <row r="5" spans="1:8" ht="37.5" customHeight="1" x14ac:dyDescent="0.25">
      <c r="A5" s="97" t="s">
        <v>18</v>
      </c>
      <c r="B5" s="97" t="s">
        <v>210</v>
      </c>
      <c r="C5" s="156" t="s">
        <v>211</v>
      </c>
      <c r="D5" s="156" t="s">
        <v>212</v>
      </c>
      <c r="E5" s="156" t="s">
        <v>194</v>
      </c>
      <c r="F5" s="156" t="s">
        <v>213</v>
      </c>
      <c r="G5" s="97" t="s">
        <v>150</v>
      </c>
      <c r="H5" s="97" t="s">
        <v>151</v>
      </c>
    </row>
    <row r="6" spans="1:8" x14ac:dyDescent="0.25">
      <c r="A6" s="97">
        <v>1</v>
      </c>
      <c r="B6" s="98">
        <v>2</v>
      </c>
      <c r="C6" s="98">
        <v>4</v>
      </c>
      <c r="D6" s="98"/>
      <c r="E6" s="98">
        <v>5</v>
      </c>
      <c r="F6" s="98"/>
      <c r="G6" s="98" t="s">
        <v>152</v>
      </c>
      <c r="H6" s="98" t="s">
        <v>153</v>
      </c>
    </row>
    <row r="7" spans="1:8" x14ac:dyDescent="0.25">
      <c r="A7" s="99" t="s">
        <v>102</v>
      </c>
      <c r="B7" s="100"/>
      <c r="C7" s="100"/>
      <c r="D7" s="100"/>
      <c r="E7" s="100"/>
      <c r="F7" s="100"/>
      <c r="G7" s="100"/>
      <c r="H7" s="100"/>
    </row>
    <row r="8" spans="1:8" x14ac:dyDescent="0.25">
      <c r="A8" s="101" t="s">
        <v>154</v>
      </c>
      <c r="B8" s="114"/>
      <c r="C8" s="100"/>
      <c r="D8" s="100"/>
      <c r="E8" s="100"/>
      <c r="F8" s="100"/>
      <c r="G8" s="100"/>
      <c r="H8" s="100"/>
    </row>
    <row r="9" spans="1:8" x14ac:dyDescent="0.25">
      <c r="A9" s="102" t="s">
        <v>155</v>
      </c>
      <c r="B9" s="115">
        <v>524819.13</v>
      </c>
      <c r="C9" s="103">
        <v>725043</v>
      </c>
      <c r="D9" s="103">
        <v>408659</v>
      </c>
      <c r="E9" s="103">
        <v>407909</v>
      </c>
      <c r="F9" s="103">
        <v>407909</v>
      </c>
      <c r="G9" s="103">
        <f>E9/B9*100</f>
        <v>77.723729316040746</v>
      </c>
      <c r="H9" s="103" t="e">
        <f>E9/#REF!*100</f>
        <v>#REF!</v>
      </c>
    </row>
    <row r="10" spans="1:8" x14ac:dyDescent="0.25">
      <c r="A10" s="102" t="s">
        <v>156</v>
      </c>
      <c r="B10" s="115">
        <v>524819.13</v>
      </c>
      <c r="C10" s="103">
        <v>725043</v>
      </c>
      <c r="D10" s="103">
        <v>387159.66</v>
      </c>
      <c r="E10" s="103">
        <v>384909.66</v>
      </c>
      <c r="F10" s="103">
        <v>384909.66</v>
      </c>
      <c r="G10" s="103">
        <f>E10/B10*100</f>
        <v>73.341392871864258</v>
      </c>
      <c r="H10" s="103" t="e">
        <f>E10/#REF!*100</f>
        <v>#REF!</v>
      </c>
    </row>
    <row r="11" spans="1:8" x14ac:dyDescent="0.25">
      <c r="A11" s="102" t="s">
        <v>157</v>
      </c>
      <c r="B11" s="115">
        <f>B9-B10</f>
        <v>0</v>
      </c>
      <c r="C11" s="103"/>
      <c r="D11" s="103"/>
      <c r="E11" s="103">
        <f t="shared" ref="E11" si="0">E9-E10</f>
        <v>22999.340000000026</v>
      </c>
      <c r="F11" s="103"/>
      <c r="G11" s="103">
        <v>0</v>
      </c>
      <c r="H11" s="103">
        <v>0</v>
      </c>
    </row>
    <row r="12" spans="1:8" ht="15.6" customHeight="1" x14ac:dyDescent="0.25">
      <c r="A12" s="104" t="s">
        <v>167</v>
      </c>
      <c r="B12" s="115"/>
      <c r="C12" s="103"/>
      <c r="D12" s="103"/>
      <c r="E12" s="103"/>
      <c r="F12" s="103"/>
      <c r="G12" s="103"/>
      <c r="H12" s="103"/>
    </row>
    <row r="13" spans="1:8" ht="15.6" customHeight="1" x14ac:dyDescent="0.25">
      <c r="A13" s="105" t="s">
        <v>158</v>
      </c>
      <c r="B13" s="115">
        <v>0</v>
      </c>
      <c r="C13" s="103"/>
      <c r="D13" s="103"/>
      <c r="E13" s="103"/>
      <c r="F13" s="103"/>
      <c r="G13" s="103">
        <v>0</v>
      </c>
      <c r="H13" s="103">
        <v>0</v>
      </c>
    </row>
    <row r="14" spans="1:8" ht="15.6" customHeight="1" x14ac:dyDescent="0.25">
      <c r="A14" s="105" t="s">
        <v>156</v>
      </c>
      <c r="B14" s="115">
        <v>0</v>
      </c>
      <c r="C14" s="103"/>
      <c r="D14" s="103"/>
      <c r="E14" s="103">
        <v>0</v>
      </c>
      <c r="F14" s="103"/>
      <c r="G14" s="103">
        <v>0</v>
      </c>
      <c r="H14" s="103">
        <v>0</v>
      </c>
    </row>
    <row r="15" spans="1:8" ht="15" customHeight="1" x14ac:dyDescent="0.25">
      <c r="A15" s="105" t="s">
        <v>157</v>
      </c>
      <c r="B15" s="115">
        <v>0</v>
      </c>
      <c r="C15" s="103"/>
      <c r="D15" s="103"/>
      <c r="E15" s="103">
        <f t="shared" ref="E15" si="1">E13-E14</f>
        <v>0</v>
      </c>
      <c r="F15" s="103"/>
      <c r="G15" s="103">
        <v>0</v>
      </c>
      <c r="H15" s="103">
        <v>0</v>
      </c>
    </row>
    <row r="16" spans="1:8" ht="15.6" hidden="1" customHeight="1" x14ac:dyDescent="0.25">
      <c r="A16" s="104"/>
      <c r="B16" s="115"/>
      <c r="C16" s="103"/>
      <c r="D16" s="103"/>
      <c r="E16" s="103"/>
      <c r="F16" s="103"/>
      <c r="G16" s="103"/>
      <c r="H16" s="103"/>
    </row>
    <row r="17" spans="1:8" hidden="1" x14ac:dyDescent="0.25">
      <c r="A17" s="106"/>
      <c r="B17" s="116"/>
      <c r="C17" s="107"/>
      <c r="D17" s="107"/>
      <c r="E17" s="70"/>
      <c r="F17" s="70"/>
      <c r="G17" s="103"/>
      <c r="H17" s="103"/>
    </row>
    <row r="18" spans="1:8" ht="15" hidden="1" customHeight="1" x14ac:dyDescent="0.25">
      <c r="A18" s="108"/>
      <c r="B18" s="116"/>
      <c r="C18" s="107"/>
      <c r="D18" s="107"/>
      <c r="E18" s="70"/>
      <c r="F18" s="70"/>
      <c r="G18" s="103"/>
      <c r="H18" s="103"/>
    </row>
    <row r="19" spans="1:8" x14ac:dyDescent="0.25">
      <c r="A19" s="108"/>
      <c r="B19" s="116"/>
      <c r="C19" s="107"/>
      <c r="D19" s="107"/>
      <c r="E19" s="70"/>
      <c r="F19" s="70"/>
      <c r="G19" s="103"/>
      <c r="H19" s="103"/>
    </row>
    <row r="20" spans="1:8" x14ac:dyDescent="0.25">
      <c r="A20" s="109" t="s">
        <v>119</v>
      </c>
      <c r="B20" s="116"/>
      <c r="C20" s="107"/>
      <c r="D20" s="107"/>
      <c r="E20" s="70"/>
      <c r="F20" s="70"/>
      <c r="G20" s="103"/>
      <c r="H20" s="103"/>
    </row>
    <row r="21" spans="1:8" x14ac:dyDescent="0.25">
      <c r="A21" s="110" t="s">
        <v>219</v>
      </c>
      <c r="B21" s="116"/>
      <c r="C21" s="107"/>
      <c r="D21" s="107"/>
      <c r="E21" s="70"/>
      <c r="F21" s="70"/>
      <c r="G21" s="103"/>
      <c r="H21" s="103"/>
    </row>
    <row r="22" spans="1:8" x14ac:dyDescent="0.25">
      <c r="A22" s="106" t="s">
        <v>155</v>
      </c>
      <c r="B22" s="116">
        <v>9361.17</v>
      </c>
      <c r="C22" s="103">
        <v>8600</v>
      </c>
      <c r="D22" s="103">
        <v>14000</v>
      </c>
      <c r="E22" s="103">
        <v>14000</v>
      </c>
      <c r="F22" s="103">
        <v>14000</v>
      </c>
      <c r="G22" s="103">
        <f>E22/B22*100</f>
        <v>149.55395532823354</v>
      </c>
      <c r="H22" s="103" t="e">
        <f>E22/#REF!*100</f>
        <v>#REF!</v>
      </c>
    </row>
    <row r="23" spans="1:8" x14ac:dyDescent="0.25">
      <c r="A23" s="108" t="s">
        <v>159</v>
      </c>
      <c r="B23" s="116">
        <v>9361.17</v>
      </c>
      <c r="C23" s="103">
        <v>8600</v>
      </c>
      <c r="D23" s="103">
        <v>14000</v>
      </c>
      <c r="E23" s="103">
        <v>14000</v>
      </c>
      <c r="F23" s="103">
        <v>14000</v>
      </c>
      <c r="G23" s="103">
        <f>E23/B23*100</f>
        <v>149.55395532823354</v>
      </c>
      <c r="H23" s="103" t="e">
        <f>E23/#REF!*100</f>
        <v>#REF!</v>
      </c>
    </row>
    <row r="24" spans="1:8" x14ac:dyDescent="0.25">
      <c r="A24" s="108" t="s">
        <v>157</v>
      </c>
      <c r="B24" s="116">
        <f>B22-B23</f>
        <v>0</v>
      </c>
      <c r="C24" s="107">
        <f t="shared" ref="C24:F24" si="2">C22-C23</f>
        <v>0</v>
      </c>
      <c r="D24" s="107"/>
      <c r="E24" s="107">
        <f t="shared" si="2"/>
        <v>0</v>
      </c>
      <c r="F24" s="107">
        <f t="shared" si="2"/>
        <v>0</v>
      </c>
      <c r="G24" s="103" t="e">
        <f>E24/B24*100</f>
        <v>#DIV/0!</v>
      </c>
      <c r="H24" s="103"/>
    </row>
    <row r="25" spans="1:8" x14ac:dyDescent="0.25">
      <c r="A25" s="55" t="s">
        <v>168</v>
      </c>
      <c r="B25" s="116"/>
      <c r="C25" s="107"/>
      <c r="D25" s="107"/>
      <c r="E25" s="70"/>
      <c r="F25" s="70"/>
      <c r="G25" s="103"/>
      <c r="H25" s="103"/>
    </row>
    <row r="26" spans="1:8" x14ac:dyDescent="0.25">
      <c r="A26" s="105" t="s">
        <v>158</v>
      </c>
      <c r="B26" s="116">
        <v>2996.18</v>
      </c>
      <c r="C26" s="107">
        <v>1158.69</v>
      </c>
      <c r="D26" s="107">
        <v>700</v>
      </c>
      <c r="E26" s="107"/>
      <c r="F26" s="107"/>
      <c r="G26" s="103">
        <f>E26/B26*100</f>
        <v>0</v>
      </c>
      <c r="H26" s="103" t="e">
        <f>E26/#REF!*100</f>
        <v>#REF!</v>
      </c>
    </row>
    <row r="27" spans="1:8" x14ac:dyDescent="0.25">
      <c r="A27" s="108" t="s">
        <v>159</v>
      </c>
      <c r="B27" s="116">
        <v>1837.49</v>
      </c>
      <c r="C27" s="107">
        <v>1158.69</v>
      </c>
      <c r="D27" s="107">
        <v>700</v>
      </c>
      <c r="E27" s="107"/>
      <c r="F27" s="107"/>
      <c r="G27" s="107">
        <v>0</v>
      </c>
      <c r="H27" s="103" t="e">
        <f>E27/#REF!*100</f>
        <v>#REF!</v>
      </c>
    </row>
    <row r="28" spans="1:8" x14ac:dyDescent="0.25">
      <c r="A28" s="108" t="s">
        <v>157</v>
      </c>
      <c r="B28" s="116">
        <f>B26-B27</f>
        <v>1158.6899999999998</v>
      </c>
      <c r="C28" s="107">
        <f t="shared" ref="C28:F28" si="3">C26-C27</f>
        <v>0</v>
      </c>
      <c r="D28" s="107"/>
      <c r="E28" s="107">
        <f t="shared" si="3"/>
        <v>0</v>
      </c>
      <c r="F28" s="107">
        <f t="shared" si="3"/>
        <v>0</v>
      </c>
      <c r="G28" s="103">
        <f>E28/B28*100</f>
        <v>0</v>
      </c>
      <c r="H28" s="103"/>
    </row>
    <row r="29" spans="1:8" x14ac:dyDescent="0.25">
      <c r="A29" s="108"/>
      <c r="B29" s="116"/>
      <c r="C29" s="107"/>
      <c r="D29" s="107"/>
      <c r="E29" s="70"/>
      <c r="F29" s="70"/>
      <c r="G29" s="103"/>
      <c r="H29" s="103"/>
    </row>
    <row r="30" spans="1:8" x14ac:dyDescent="0.25">
      <c r="A30" s="109" t="s">
        <v>116</v>
      </c>
      <c r="B30" s="116"/>
      <c r="C30" s="107"/>
      <c r="D30" s="107"/>
      <c r="E30" s="70"/>
      <c r="F30" s="70"/>
      <c r="G30" s="103"/>
      <c r="H30" s="103"/>
    </row>
    <row r="31" spans="1:8" x14ac:dyDescent="0.25">
      <c r="A31" s="110" t="s">
        <v>220</v>
      </c>
      <c r="B31" s="116"/>
      <c r="C31" s="107"/>
      <c r="D31" s="107"/>
      <c r="E31" s="70"/>
      <c r="F31" s="70"/>
      <c r="G31" s="103"/>
      <c r="H31" s="103"/>
    </row>
    <row r="32" spans="1:8" x14ac:dyDescent="0.25">
      <c r="A32" s="108" t="s">
        <v>155</v>
      </c>
      <c r="B32" s="116">
        <v>1259.0999999999999</v>
      </c>
      <c r="C32" s="103">
        <v>1500</v>
      </c>
      <c r="D32" s="103">
        <v>1350</v>
      </c>
      <c r="E32" s="103">
        <v>1350</v>
      </c>
      <c r="F32" s="103">
        <v>1350</v>
      </c>
      <c r="G32" s="103">
        <f>E32/B32*100</f>
        <v>107.21944245889922</v>
      </c>
      <c r="H32" s="103" t="e">
        <f>E32/#REF!*100</f>
        <v>#REF!</v>
      </c>
    </row>
    <row r="33" spans="1:8" x14ac:dyDescent="0.25">
      <c r="A33" s="108" t="s">
        <v>159</v>
      </c>
      <c r="B33" s="116">
        <v>1007.28</v>
      </c>
      <c r="C33" s="103">
        <v>1500</v>
      </c>
      <c r="D33" s="103">
        <v>1350</v>
      </c>
      <c r="E33" s="103">
        <v>1350</v>
      </c>
      <c r="F33" s="103">
        <v>1350</v>
      </c>
      <c r="G33" s="103">
        <f>E33/B33*100</f>
        <v>134.02430307362403</v>
      </c>
      <c r="H33" s="103" t="e">
        <f>E33/#REF!*100</f>
        <v>#REF!</v>
      </c>
    </row>
    <row r="34" spans="1:8" x14ac:dyDescent="0.25">
      <c r="A34" s="108" t="s">
        <v>157</v>
      </c>
      <c r="B34" s="116">
        <f>B32-B33</f>
        <v>251.81999999999994</v>
      </c>
      <c r="C34" s="107">
        <f t="shared" ref="C34:F34" si="4">C32-C33</f>
        <v>0</v>
      </c>
      <c r="D34" s="107"/>
      <c r="E34" s="107">
        <f t="shared" si="4"/>
        <v>0</v>
      </c>
      <c r="F34" s="107">
        <f t="shared" si="4"/>
        <v>0</v>
      </c>
      <c r="G34" s="103">
        <f>E34/B34*100</f>
        <v>0</v>
      </c>
      <c r="H34" s="103">
        <v>0</v>
      </c>
    </row>
    <row r="35" spans="1:8" x14ac:dyDescent="0.25">
      <c r="A35" s="55" t="s">
        <v>169</v>
      </c>
      <c r="B35" s="116"/>
      <c r="C35" s="103"/>
      <c r="D35" s="103"/>
      <c r="E35" s="119"/>
      <c r="F35" s="119"/>
      <c r="G35" s="103"/>
      <c r="H35" s="103"/>
    </row>
    <row r="36" spans="1:8" x14ac:dyDescent="0.25">
      <c r="A36" s="105" t="s">
        <v>158</v>
      </c>
      <c r="B36" s="116">
        <v>252.36</v>
      </c>
      <c r="C36" s="103">
        <v>251.82</v>
      </c>
      <c r="D36" s="103">
        <v>300</v>
      </c>
      <c r="E36" s="103"/>
      <c r="F36" s="103"/>
      <c r="G36" s="103">
        <f>E36/B36*100</f>
        <v>0</v>
      </c>
      <c r="H36" s="103" t="e">
        <f>E36/#REF!*100</f>
        <v>#REF!</v>
      </c>
    </row>
    <row r="37" spans="1:8" x14ac:dyDescent="0.25">
      <c r="A37" s="108" t="s">
        <v>159</v>
      </c>
      <c r="B37" s="116">
        <v>252.36</v>
      </c>
      <c r="C37" s="103">
        <v>251.82</v>
      </c>
      <c r="D37" s="103">
        <v>300</v>
      </c>
      <c r="E37" s="103"/>
      <c r="F37" s="103"/>
      <c r="G37" s="103">
        <f>E37/B37*100</f>
        <v>0</v>
      </c>
      <c r="H37" s="103" t="e">
        <f>E37/#REF!*100</f>
        <v>#REF!</v>
      </c>
    </row>
    <row r="38" spans="1:8" x14ac:dyDescent="0.25">
      <c r="A38" s="108" t="s">
        <v>157</v>
      </c>
      <c r="B38" s="120">
        <f>B36-B37</f>
        <v>0</v>
      </c>
      <c r="C38" s="119">
        <f t="shared" ref="C38:F38" si="5">C36-C37</f>
        <v>0</v>
      </c>
      <c r="D38" s="119"/>
      <c r="E38" s="119">
        <f t="shared" si="5"/>
        <v>0</v>
      </c>
      <c r="F38" s="119">
        <f t="shared" si="5"/>
        <v>0</v>
      </c>
      <c r="G38" s="103" t="e">
        <f>E38/B38*100</f>
        <v>#DIV/0!</v>
      </c>
      <c r="H38" s="103"/>
    </row>
    <row r="39" spans="1:8" x14ac:dyDescent="0.25">
      <c r="A39" s="109" t="s">
        <v>160</v>
      </c>
      <c r="B39" s="116"/>
      <c r="C39" s="107"/>
      <c r="D39" s="107"/>
      <c r="E39" s="70"/>
      <c r="F39" s="70"/>
      <c r="G39" s="103"/>
      <c r="H39" s="103"/>
    </row>
    <row r="40" spans="1:8" x14ac:dyDescent="0.25">
      <c r="A40" s="111" t="s">
        <v>221</v>
      </c>
      <c r="B40" s="107"/>
      <c r="C40" s="107"/>
      <c r="D40" s="107"/>
      <c r="E40" s="70"/>
      <c r="F40" s="70"/>
      <c r="G40" s="103"/>
      <c r="H40" s="103"/>
    </row>
    <row r="41" spans="1:8" x14ac:dyDescent="0.25">
      <c r="A41" s="108" t="s">
        <v>155</v>
      </c>
      <c r="B41" s="116">
        <v>47612.03</v>
      </c>
      <c r="C41" s="103">
        <v>57200</v>
      </c>
      <c r="D41" s="103">
        <v>40400</v>
      </c>
      <c r="E41" s="103">
        <v>40400</v>
      </c>
      <c r="F41" s="103">
        <v>40400</v>
      </c>
      <c r="G41" s="103">
        <f>E41/B41*100</f>
        <v>84.852504713619652</v>
      </c>
      <c r="H41" s="103" t="e">
        <f>E41/#REF!*100</f>
        <v>#REF!</v>
      </c>
    </row>
    <row r="42" spans="1:8" x14ac:dyDescent="0.25">
      <c r="A42" s="108" t="s">
        <v>159</v>
      </c>
      <c r="B42" s="116">
        <v>47436.67</v>
      </c>
      <c r="C42" s="103">
        <v>57200</v>
      </c>
      <c r="D42" s="103">
        <v>40400</v>
      </c>
      <c r="E42" s="103">
        <v>40400</v>
      </c>
      <c r="F42" s="103">
        <v>40400</v>
      </c>
      <c r="G42" s="103">
        <f>E42/B42*100</f>
        <v>85.166180509719595</v>
      </c>
      <c r="H42" s="103" t="e">
        <f>E42/#REF!*100</f>
        <v>#REF!</v>
      </c>
    </row>
    <row r="43" spans="1:8" x14ac:dyDescent="0.25">
      <c r="A43" s="108" t="s">
        <v>157</v>
      </c>
      <c r="B43" s="116">
        <f>B41-B42</f>
        <v>175.36000000000058</v>
      </c>
      <c r="C43" s="107">
        <f t="shared" ref="C43:F43" si="6">C41-C42</f>
        <v>0</v>
      </c>
      <c r="D43" s="107"/>
      <c r="E43" s="107">
        <f t="shared" si="6"/>
        <v>0</v>
      </c>
      <c r="F43" s="107">
        <f t="shared" si="6"/>
        <v>0</v>
      </c>
      <c r="G43" s="103">
        <v>0</v>
      </c>
      <c r="H43" s="103">
        <v>0</v>
      </c>
    </row>
    <row r="44" spans="1:8" x14ac:dyDescent="0.25">
      <c r="A44" s="111" t="s">
        <v>170</v>
      </c>
      <c r="B44" s="107"/>
      <c r="C44" s="103"/>
      <c r="D44" s="103"/>
      <c r="E44" s="119"/>
      <c r="F44" s="119"/>
      <c r="G44" s="103"/>
      <c r="H44" s="103"/>
    </row>
    <row r="45" spans="1:8" x14ac:dyDescent="0.25">
      <c r="A45" s="105" t="s">
        <v>158</v>
      </c>
      <c r="B45" s="107">
        <v>4157.71</v>
      </c>
      <c r="C45" s="103">
        <v>175.36</v>
      </c>
      <c r="D45" s="103">
        <v>2000</v>
      </c>
      <c r="E45" s="103"/>
      <c r="F45" s="103"/>
      <c r="G45" s="103">
        <v>0</v>
      </c>
      <c r="H45" s="103">
        <v>0</v>
      </c>
    </row>
    <row r="46" spans="1:8" x14ac:dyDescent="0.25">
      <c r="A46" s="105" t="s">
        <v>161</v>
      </c>
      <c r="B46" s="107"/>
      <c r="C46" s="103"/>
      <c r="D46" s="103"/>
      <c r="E46" s="119">
        <v>0</v>
      </c>
      <c r="F46" s="119"/>
      <c r="G46" s="103" t="e">
        <f>E46/B46*100</f>
        <v>#DIV/0!</v>
      </c>
      <c r="H46" s="103">
        <v>0</v>
      </c>
    </row>
    <row r="47" spans="1:8" x14ac:dyDescent="0.25">
      <c r="A47" s="108" t="s">
        <v>159</v>
      </c>
      <c r="B47" s="107">
        <v>4157.71</v>
      </c>
      <c r="C47" s="103">
        <v>175.36</v>
      </c>
      <c r="D47" s="103">
        <v>2000</v>
      </c>
      <c r="E47" s="103"/>
      <c r="F47" s="103"/>
      <c r="G47" s="103">
        <v>0</v>
      </c>
      <c r="H47" s="103">
        <v>0</v>
      </c>
    </row>
    <row r="48" spans="1:8" x14ac:dyDescent="0.25">
      <c r="A48" s="108" t="s">
        <v>157</v>
      </c>
      <c r="B48" s="119">
        <f>B45-B47</f>
        <v>0</v>
      </c>
      <c r="C48" s="119">
        <f t="shared" ref="C48:F48" si="7">C45-C47</f>
        <v>0</v>
      </c>
      <c r="D48" s="119"/>
      <c r="E48" s="119">
        <f t="shared" si="7"/>
        <v>0</v>
      </c>
      <c r="F48" s="119">
        <f t="shared" si="7"/>
        <v>0</v>
      </c>
      <c r="G48" s="103">
        <v>0</v>
      </c>
      <c r="H48" s="103">
        <v>0</v>
      </c>
    </row>
    <row r="49" spans="1:8" x14ac:dyDescent="0.25">
      <c r="A49" s="109" t="s">
        <v>115</v>
      </c>
      <c r="B49" s="107"/>
      <c r="C49" s="107"/>
      <c r="D49" s="107"/>
      <c r="E49" s="70"/>
      <c r="F49" s="70"/>
      <c r="G49" s="103"/>
      <c r="H49" s="103"/>
    </row>
    <row r="50" spans="1:8" x14ac:dyDescent="0.25">
      <c r="A50" s="111" t="s">
        <v>222</v>
      </c>
      <c r="B50" s="107"/>
      <c r="C50" s="107"/>
      <c r="D50" s="107"/>
      <c r="E50" s="70"/>
      <c r="F50" s="70"/>
      <c r="G50" s="103"/>
      <c r="H50" s="103"/>
    </row>
    <row r="51" spans="1:8" x14ac:dyDescent="0.25">
      <c r="A51" s="108" t="s">
        <v>155</v>
      </c>
      <c r="B51" s="107">
        <v>2459485.91</v>
      </c>
      <c r="C51" s="103">
        <v>2791602</v>
      </c>
      <c r="D51" s="103">
        <v>3186190</v>
      </c>
      <c r="E51" s="103">
        <v>3186190</v>
      </c>
      <c r="F51" s="103">
        <v>3186190</v>
      </c>
      <c r="G51" s="103">
        <f>E51/B51*100</f>
        <v>129.546991387318</v>
      </c>
      <c r="H51" s="103" t="e">
        <f>E51/#REF!*100</f>
        <v>#REF!</v>
      </c>
    </row>
    <row r="52" spans="1:8" x14ac:dyDescent="0.25">
      <c r="A52" s="108" t="s">
        <v>159</v>
      </c>
      <c r="B52" s="119">
        <v>2461861.34</v>
      </c>
      <c r="C52" s="119">
        <v>2778380.47</v>
      </c>
      <c r="D52" s="119">
        <v>3186190</v>
      </c>
      <c r="E52" s="119">
        <v>3186190</v>
      </c>
      <c r="F52" s="119">
        <v>3186190</v>
      </c>
      <c r="G52" s="103">
        <f>E52/B52*100</f>
        <v>129.42199254812621</v>
      </c>
      <c r="H52" s="103" t="e">
        <f>E52/#REF!*100</f>
        <v>#REF!</v>
      </c>
    </row>
    <row r="53" spans="1:8" x14ac:dyDescent="0.25">
      <c r="A53" s="108" t="s">
        <v>157</v>
      </c>
      <c r="B53" s="119">
        <f>B51-B52</f>
        <v>-2375.429999999702</v>
      </c>
      <c r="C53" s="119">
        <f t="shared" ref="C53:F53" si="8">C51-C52</f>
        <v>13221.529999999795</v>
      </c>
      <c r="D53" s="119"/>
      <c r="E53" s="119">
        <v>0</v>
      </c>
      <c r="F53" s="119">
        <f t="shared" si="8"/>
        <v>0</v>
      </c>
      <c r="G53" s="103">
        <f>E53/B53*100</f>
        <v>0</v>
      </c>
      <c r="H53" s="103">
        <v>0</v>
      </c>
    </row>
    <row r="54" spans="1:8" ht="15.6" customHeight="1" x14ac:dyDescent="0.25">
      <c r="A54" s="111" t="s">
        <v>179</v>
      </c>
      <c r="B54" s="107"/>
      <c r="C54" s="103"/>
      <c r="D54" s="103"/>
      <c r="E54" s="119"/>
      <c r="F54" s="119"/>
      <c r="G54" s="103"/>
      <c r="H54" s="103"/>
    </row>
    <row r="55" spans="1:8" x14ac:dyDescent="0.25">
      <c r="A55" s="105" t="s">
        <v>161</v>
      </c>
      <c r="B55" s="107">
        <v>-11846.1</v>
      </c>
      <c r="C55" s="103">
        <v>0</v>
      </c>
      <c r="D55" s="103"/>
      <c r="E55" s="119">
        <v>0</v>
      </c>
      <c r="F55" s="119"/>
      <c r="G55" s="103">
        <f>E55/B55*100</f>
        <v>0</v>
      </c>
      <c r="H55" s="103">
        <v>0</v>
      </c>
    </row>
    <row r="56" spans="1:8" x14ac:dyDescent="0.25">
      <c r="A56" s="108" t="s">
        <v>159</v>
      </c>
      <c r="B56" s="107">
        <v>11846.1</v>
      </c>
      <c r="C56" s="103">
        <v>0</v>
      </c>
      <c r="D56" s="103"/>
      <c r="E56" s="119">
        <v>0</v>
      </c>
      <c r="F56" s="119"/>
      <c r="G56" s="103">
        <v>0</v>
      </c>
      <c r="H56" s="103">
        <v>0</v>
      </c>
    </row>
    <row r="57" spans="1:8" x14ac:dyDescent="0.25">
      <c r="A57" s="108" t="s">
        <v>157</v>
      </c>
      <c r="B57" s="119">
        <f>B55+B56</f>
        <v>0</v>
      </c>
      <c r="C57" s="119">
        <f>C55+C56</f>
        <v>0</v>
      </c>
      <c r="D57" s="119"/>
      <c r="E57" s="119">
        <f>E55-E56</f>
        <v>0</v>
      </c>
      <c r="F57" s="119"/>
      <c r="G57" s="103" t="e">
        <f>E57/B57*100</f>
        <v>#DIV/0!</v>
      </c>
      <c r="H57" s="103">
        <v>0</v>
      </c>
    </row>
    <row r="58" spans="1:8" x14ac:dyDescent="0.25">
      <c r="A58" s="108" t="s">
        <v>158</v>
      </c>
      <c r="B58" s="119">
        <v>1000</v>
      </c>
      <c r="C58" s="119"/>
      <c r="D58" s="119"/>
      <c r="E58" s="119"/>
      <c r="F58" s="119"/>
      <c r="G58" s="103"/>
      <c r="H58" s="103"/>
    </row>
    <row r="59" spans="1:8" x14ac:dyDescent="0.25">
      <c r="A59" s="108" t="s">
        <v>159</v>
      </c>
      <c r="B59" s="119">
        <v>1000</v>
      </c>
      <c r="C59" s="119"/>
      <c r="D59" s="119"/>
      <c r="E59" s="119"/>
      <c r="F59" s="119"/>
      <c r="G59" s="103"/>
      <c r="H59" s="103"/>
    </row>
    <row r="60" spans="1:8" x14ac:dyDescent="0.25">
      <c r="A60" s="108" t="s">
        <v>157</v>
      </c>
      <c r="B60" s="119">
        <f>B58-B59</f>
        <v>0</v>
      </c>
      <c r="C60" s="119"/>
      <c r="D60" s="119"/>
      <c r="E60" s="119"/>
      <c r="F60" s="119"/>
      <c r="G60" s="103"/>
      <c r="H60" s="103"/>
    </row>
    <row r="61" spans="1:8" x14ac:dyDescent="0.25">
      <c r="A61" s="55" t="s">
        <v>223</v>
      </c>
      <c r="B61" s="119"/>
      <c r="C61" s="119"/>
      <c r="D61" s="119"/>
      <c r="E61" s="119"/>
      <c r="F61" s="119"/>
      <c r="G61" s="103"/>
      <c r="H61" s="103"/>
    </row>
    <row r="62" spans="1:8" x14ac:dyDescent="0.25">
      <c r="A62" s="108" t="s">
        <v>155</v>
      </c>
      <c r="B62" s="107">
        <v>156896.51999999999</v>
      </c>
      <c r="C62" s="103">
        <v>223144</v>
      </c>
      <c r="D62" s="103">
        <v>213100</v>
      </c>
      <c r="E62" s="103">
        <v>213100</v>
      </c>
      <c r="F62" s="103">
        <v>213100</v>
      </c>
      <c r="G62" s="103">
        <f>E62/B62*100</f>
        <v>135.82200548488902</v>
      </c>
      <c r="H62" s="103">
        <v>0</v>
      </c>
    </row>
    <row r="63" spans="1:8" x14ac:dyDescent="0.25">
      <c r="A63" s="108" t="s">
        <v>159</v>
      </c>
      <c r="B63" s="107">
        <v>156896.51999999999</v>
      </c>
      <c r="C63" s="103">
        <v>223144</v>
      </c>
      <c r="D63" s="103">
        <v>213100</v>
      </c>
      <c r="E63" s="119">
        <v>213100</v>
      </c>
      <c r="F63" s="119">
        <v>213100</v>
      </c>
      <c r="G63" s="103">
        <f>E63/B63*100</f>
        <v>135.82200548488902</v>
      </c>
      <c r="H63" s="103">
        <v>0</v>
      </c>
    </row>
    <row r="64" spans="1:8" x14ac:dyDescent="0.25">
      <c r="A64" s="108" t="s">
        <v>157</v>
      </c>
      <c r="B64" s="107">
        <f>B62-B63</f>
        <v>0</v>
      </c>
      <c r="C64" s="107"/>
      <c r="D64" s="107"/>
      <c r="E64" s="70">
        <f t="shared" ref="E64" si="9">E62-E63</f>
        <v>0</v>
      </c>
      <c r="F64" s="70"/>
      <c r="G64" s="103">
        <v>0</v>
      </c>
      <c r="H64" s="103">
        <v>0</v>
      </c>
    </row>
    <row r="65" spans="1:11" x14ac:dyDescent="0.25">
      <c r="A65" s="111" t="s">
        <v>171</v>
      </c>
      <c r="B65" s="107"/>
      <c r="C65" s="103"/>
      <c r="D65" s="103"/>
      <c r="E65" s="119"/>
      <c r="F65" s="119"/>
      <c r="G65" s="103"/>
      <c r="H65" s="103"/>
    </row>
    <row r="66" spans="1:11" x14ac:dyDescent="0.25">
      <c r="A66" s="105" t="s">
        <v>158</v>
      </c>
      <c r="B66" s="107"/>
      <c r="C66" s="103"/>
      <c r="D66" s="103"/>
      <c r="E66" s="119">
        <v>0</v>
      </c>
      <c r="F66" s="119"/>
      <c r="G66" s="103">
        <v>0</v>
      </c>
      <c r="H66" s="103">
        <v>0</v>
      </c>
    </row>
    <row r="67" spans="1:11" x14ac:dyDescent="0.25">
      <c r="A67" s="108" t="s">
        <v>159</v>
      </c>
      <c r="B67" s="107">
        <v>0</v>
      </c>
      <c r="C67" s="103"/>
      <c r="D67" s="103"/>
      <c r="E67" s="119">
        <v>0</v>
      </c>
      <c r="F67" s="119"/>
      <c r="G67" s="103">
        <v>0</v>
      </c>
      <c r="H67" s="103">
        <v>0</v>
      </c>
    </row>
    <row r="68" spans="1:11" x14ac:dyDescent="0.25">
      <c r="A68" s="108" t="s">
        <v>157</v>
      </c>
      <c r="B68" s="119">
        <f t="shared" ref="B68" si="10">B66-B67</f>
        <v>0</v>
      </c>
      <c r="C68" s="119"/>
      <c r="D68" s="119"/>
      <c r="E68" s="119">
        <f>E66-E67</f>
        <v>0</v>
      </c>
      <c r="F68" s="119"/>
      <c r="G68" s="103">
        <v>0</v>
      </c>
      <c r="H68" s="103">
        <v>0</v>
      </c>
    </row>
    <row r="69" spans="1:11" hidden="1" x14ac:dyDescent="0.25">
      <c r="A69" s="109" t="s">
        <v>162</v>
      </c>
      <c r="B69" s="107"/>
      <c r="C69" s="107"/>
      <c r="D69" s="107"/>
      <c r="E69" s="70"/>
      <c r="F69" s="70"/>
      <c r="G69" s="103"/>
      <c r="H69" s="103"/>
    </row>
    <row r="70" spans="1:11" hidden="1" x14ac:dyDescent="0.25">
      <c r="A70" s="111" t="s">
        <v>163</v>
      </c>
      <c r="B70" s="107"/>
      <c r="C70" s="107"/>
      <c r="D70" s="107"/>
      <c r="E70" s="70"/>
      <c r="F70" s="70"/>
      <c r="G70" s="103"/>
      <c r="H70" s="103"/>
    </row>
    <row r="71" spans="1:11" ht="13.15" hidden="1" customHeight="1" x14ac:dyDescent="0.25">
      <c r="A71" s="108" t="s">
        <v>155</v>
      </c>
      <c r="B71" s="107"/>
      <c r="C71" s="103"/>
      <c r="D71" s="103"/>
      <c r="E71" s="119">
        <v>122.22</v>
      </c>
      <c r="F71" s="119"/>
      <c r="G71" s="103">
        <v>0</v>
      </c>
      <c r="H71" s="103" t="e">
        <f>E71/#REF!*100</f>
        <v>#REF!</v>
      </c>
    </row>
    <row r="72" spans="1:11" ht="16.899999999999999" hidden="1" customHeight="1" x14ac:dyDescent="0.25">
      <c r="A72" s="108" t="s">
        <v>159</v>
      </c>
      <c r="B72" s="121">
        <v>0</v>
      </c>
      <c r="C72" s="121"/>
      <c r="D72" s="121"/>
      <c r="E72" s="121">
        <v>0</v>
      </c>
      <c r="F72" s="121"/>
      <c r="G72" s="103">
        <v>0</v>
      </c>
      <c r="H72" s="103" t="e">
        <f>E72/#REF!*100</f>
        <v>#REF!</v>
      </c>
      <c r="I72" s="113"/>
      <c r="J72" s="113"/>
      <c r="K72" s="113"/>
    </row>
    <row r="73" spans="1:11" ht="16.899999999999999" hidden="1" customHeight="1" x14ac:dyDescent="0.25">
      <c r="A73" s="108" t="s">
        <v>157</v>
      </c>
      <c r="B73" s="121">
        <f>B71-B72</f>
        <v>0</v>
      </c>
      <c r="C73" s="121"/>
      <c r="D73" s="121"/>
      <c r="E73" s="121">
        <f t="shared" ref="E73" si="11">E71-E72</f>
        <v>122.22</v>
      </c>
      <c r="F73" s="121"/>
      <c r="G73" s="103">
        <v>0</v>
      </c>
      <c r="H73" s="103">
        <v>0</v>
      </c>
      <c r="I73" s="113"/>
      <c r="J73" s="113"/>
      <c r="K73" s="113"/>
    </row>
    <row r="74" spans="1:11" ht="13.15" hidden="1" customHeight="1" x14ac:dyDescent="0.25">
      <c r="A74" s="110" t="s">
        <v>164</v>
      </c>
      <c r="B74" s="107"/>
      <c r="C74" s="103"/>
      <c r="D74" s="103"/>
      <c r="E74" s="119"/>
      <c r="F74" s="119"/>
      <c r="G74" s="103"/>
      <c r="H74" s="103"/>
    </row>
    <row r="75" spans="1:11" hidden="1" x14ac:dyDescent="0.25">
      <c r="A75" s="105" t="s">
        <v>158</v>
      </c>
      <c r="B75" s="107"/>
      <c r="C75" s="103"/>
      <c r="D75" s="103"/>
      <c r="E75" s="119">
        <v>3616.14</v>
      </c>
      <c r="F75" s="119"/>
      <c r="G75" s="103">
        <v>0</v>
      </c>
      <c r="H75" s="103" t="e">
        <f>E75/#REF!*100</f>
        <v>#REF!</v>
      </c>
    </row>
    <row r="76" spans="1:11" hidden="1" x14ac:dyDescent="0.25">
      <c r="A76" s="108" t="s">
        <v>159</v>
      </c>
      <c r="B76" s="107">
        <v>0</v>
      </c>
      <c r="C76" s="103"/>
      <c r="D76" s="103"/>
      <c r="E76" s="119">
        <v>0</v>
      </c>
      <c r="F76" s="119"/>
      <c r="G76" s="103">
        <v>0</v>
      </c>
      <c r="H76" s="103" t="e">
        <f>E76/#REF!*100</f>
        <v>#REF!</v>
      </c>
    </row>
    <row r="77" spans="1:11" hidden="1" x14ac:dyDescent="0.25">
      <c r="A77" s="108" t="s">
        <v>157</v>
      </c>
      <c r="B77" s="119">
        <f t="shared" ref="B77" si="12">B75-B76</f>
        <v>0</v>
      </c>
      <c r="C77" s="119"/>
      <c r="D77" s="119"/>
      <c r="E77" s="119">
        <f>E75-E76</f>
        <v>3616.14</v>
      </c>
      <c r="F77" s="119"/>
      <c r="G77" s="103">
        <v>0</v>
      </c>
      <c r="H77" s="103">
        <v>0</v>
      </c>
    </row>
    <row r="78" spans="1:11" x14ac:dyDescent="0.25">
      <c r="A78" s="8" t="s">
        <v>165</v>
      </c>
      <c r="B78" s="118">
        <f>B9+B17+B22+B32+B41+B51+B62+B71</f>
        <v>3199433.8600000003</v>
      </c>
      <c r="C78" s="118">
        <f>C9+C17+C22+C32+C41+C51+C62+C71</f>
        <v>3807089</v>
      </c>
      <c r="D78" s="118">
        <f>D9+D22+D32+D41+D51+D62</f>
        <v>3863699</v>
      </c>
      <c r="E78" s="118">
        <f>E9+E22+E32+E41+E51+E62</f>
        <v>3862949</v>
      </c>
      <c r="F78" s="118">
        <f t="shared" ref="F78" si="13">F9+F17+F22+F32+F41+F51+F62+F71</f>
        <v>3862949</v>
      </c>
      <c r="G78" s="118">
        <f t="shared" ref="G78:H78" si="14">G9+G22+G32+G41+G51</f>
        <v>548.89662320411117</v>
      </c>
      <c r="H78" s="118" t="e">
        <f t="shared" si="14"/>
        <v>#REF!</v>
      </c>
    </row>
    <row r="79" spans="1:11" ht="13.15" customHeight="1" x14ac:dyDescent="0.25">
      <c r="A79" s="84" t="s">
        <v>19</v>
      </c>
      <c r="B79" s="158">
        <v>3207629.67</v>
      </c>
      <c r="C79" s="70">
        <f>C10+C23+C27+C33+C37+C42+C47+C52+C56+C63+C55</f>
        <v>3795453.34</v>
      </c>
      <c r="D79" s="70">
        <f t="shared" ref="D79:F79" si="15">D10+D23+D27+D33+D37+D42+D47+D52+D56+D63+D55</f>
        <v>3845199.66</v>
      </c>
      <c r="E79" s="70">
        <f t="shared" si="15"/>
        <v>3839949.66</v>
      </c>
      <c r="F79" s="70">
        <f t="shared" si="15"/>
        <v>3839949.66</v>
      </c>
      <c r="G79" s="70">
        <f t="shared" ref="G79:H79" si="16">G10+G27+G33+G37+G42+G47+G52+G23</f>
        <v>571.50782433156769</v>
      </c>
      <c r="H79" s="70" t="e">
        <f t="shared" si="16"/>
        <v>#REF!</v>
      </c>
    </row>
    <row r="80" spans="1:11" x14ac:dyDescent="0.25">
      <c r="A80" s="112" t="s">
        <v>166</v>
      </c>
      <c r="B80" s="120">
        <v>-11635.66</v>
      </c>
      <c r="C80" s="119">
        <v>-11635.66</v>
      </c>
      <c r="D80" s="119">
        <f>D13+D26+D36+D45+D55+D66+D56</f>
        <v>3000</v>
      </c>
      <c r="E80" s="119">
        <f t="shared" ref="E80:H80" si="17">E13+E26+E36+E45+E55+E66</f>
        <v>0</v>
      </c>
      <c r="F80" s="119">
        <f t="shared" si="17"/>
        <v>0</v>
      </c>
      <c r="G80" s="119">
        <f t="shared" si="17"/>
        <v>0</v>
      </c>
      <c r="H80" s="119" t="e">
        <f t="shared" si="17"/>
        <v>#REF!</v>
      </c>
    </row>
  </sheetData>
  <mergeCells count="1">
    <mergeCell ref="A3:H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7"/>
  <sheetViews>
    <sheetView workbookViewId="0">
      <selection activeCell="I28" sqref="I28"/>
    </sheetView>
  </sheetViews>
  <sheetFormatPr defaultRowHeight="15" x14ac:dyDescent="0.25"/>
  <cols>
    <col min="1" max="1" width="46.85546875" customWidth="1"/>
    <col min="2" max="2" width="18.7109375" hidden="1" customWidth="1"/>
    <col min="3" max="3" width="18.7109375" customWidth="1"/>
    <col min="4" max="5" width="18.7109375" hidden="1" customWidth="1"/>
    <col min="6" max="9" width="18.7109375" customWidth="1"/>
  </cols>
  <sheetData>
    <row r="1" spans="1:9" ht="33.75" customHeight="1" x14ac:dyDescent="0.25">
      <c r="A1" s="247" t="s">
        <v>218</v>
      </c>
      <c r="B1" s="248"/>
      <c r="C1" s="248"/>
      <c r="D1" s="248"/>
      <c r="E1" s="248"/>
      <c r="F1" s="248"/>
      <c r="G1" s="248"/>
      <c r="H1" s="248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</row>
    <row r="3" spans="1:9" ht="15.75" x14ac:dyDescent="0.25">
      <c r="A3" s="248" t="s">
        <v>21</v>
      </c>
      <c r="B3" s="248"/>
      <c r="C3" s="248"/>
      <c r="D3" s="248"/>
      <c r="E3" s="248"/>
      <c r="F3" s="248"/>
      <c r="G3" s="248"/>
      <c r="H3" s="248"/>
    </row>
    <row r="4" spans="1:9" ht="18" x14ac:dyDescent="0.25">
      <c r="A4" s="4"/>
      <c r="B4" s="4"/>
      <c r="C4" s="4"/>
      <c r="D4" s="4"/>
      <c r="E4" s="4"/>
      <c r="F4" s="5"/>
      <c r="G4" s="5"/>
      <c r="H4" s="5"/>
    </row>
    <row r="5" spans="1:9" ht="15.75" x14ac:dyDescent="0.25">
      <c r="A5" s="248" t="s">
        <v>8</v>
      </c>
      <c r="B5" s="248"/>
      <c r="C5" s="248"/>
      <c r="D5" s="248"/>
      <c r="E5" s="248"/>
      <c r="F5" s="248"/>
      <c r="G5" s="248"/>
      <c r="H5" s="248"/>
    </row>
    <row r="6" spans="1:9" ht="18" x14ac:dyDescent="0.25">
      <c r="A6" s="4"/>
      <c r="B6" s="4"/>
      <c r="C6" s="4"/>
      <c r="D6" s="4"/>
      <c r="E6" s="4"/>
      <c r="F6" s="5"/>
      <c r="G6" s="5"/>
      <c r="H6" s="5"/>
    </row>
    <row r="7" spans="1:9" ht="15.75" customHeight="1" x14ac:dyDescent="0.25">
      <c r="A7" s="248" t="s">
        <v>17</v>
      </c>
      <c r="B7" s="248"/>
      <c r="C7" s="248"/>
      <c r="D7" s="248"/>
      <c r="E7" s="248"/>
      <c r="F7" s="248"/>
      <c r="G7" s="248"/>
      <c r="H7" s="248"/>
    </row>
    <row r="8" spans="1:9" ht="18" x14ac:dyDescent="0.25">
      <c r="A8" s="4"/>
      <c r="B8" s="4"/>
      <c r="C8" s="4"/>
      <c r="D8" s="4"/>
      <c r="E8" s="4"/>
      <c r="F8" s="5"/>
      <c r="G8" s="5"/>
      <c r="H8" s="5"/>
    </row>
    <row r="9" spans="1:9" ht="25.5" x14ac:dyDescent="0.25">
      <c r="A9" s="12" t="s">
        <v>18</v>
      </c>
      <c r="B9" s="11" t="s">
        <v>111</v>
      </c>
      <c r="C9" s="11" t="s">
        <v>214</v>
      </c>
      <c r="D9" s="12" t="s">
        <v>112</v>
      </c>
      <c r="E9" s="12" t="s">
        <v>113</v>
      </c>
      <c r="F9" s="157" t="s">
        <v>215</v>
      </c>
      <c r="G9" s="157" t="s">
        <v>216</v>
      </c>
      <c r="H9" s="157" t="s">
        <v>195</v>
      </c>
      <c r="I9" s="157" t="s">
        <v>202</v>
      </c>
    </row>
    <row r="10" spans="1:9" s="21" customFormat="1" x14ac:dyDescent="0.25">
      <c r="A10" s="91" t="s">
        <v>19</v>
      </c>
      <c r="B10" s="92">
        <f>B11+B17+B14</f>
        <v>14110332.259999998</v>
      </c>
      <c r="C10" s="92">
        <f>C11+C14+C17</f>
        <v>3207629.6700000004</v>
      </c>
      <c r="D10" s="92">
        <f t="shared" ref="D10:H10" si="0">D11+D17</f>
        <v>18706319.59</v>
      </c>
      <c r="E10" s="92">
        <f t="shared" si="0"/>
        <v>2482755.2710863361</v>
      </c>
      <c r="F10" s="92">
        <f t="shared" si="0"/>
        <v>3795453.34</v>
      </c>
      <c r="G10" s="92">
        <f t="shared" si="0"/>
        <v>3845199.66</v>
      </c>
      <c r="H10" s="92">
        <f t="shared" si="0"/>
        <v>3839949.66</v>
      </c>
      <c r="I10" s="92">
        <f t="shared" ref="I10" si="1">I11+I17</f>
        <v>3839949.66</v>
      </c>
    </row>
    <row r="11" spans="1:9" s="21" customFormat="1" x14ac:dyDescent="0.25">
      <c r="A11" s="93" t="s">
        <v>20</v>
      </c>
      <c r="B11" s="94">
        <f>B12</f>
        <v>34270.120000000003</v>
      </c>
      <c r="C11" s="94">
        <f t="shared" ref="C11:I12" si="2">C12</f>
        <v>348</v>
      </c>
      <c r="D11" s="94">
        <f t="shared" si="2"/>
        <v>55000</v>
      </c>
      <c r="E11" s="94">
        <f t="shared" si="2"/>
        <v>7299.7544628044325</v>
      </c>
      <c r="F11" s="94">
        <f t="shared" si="2"/>
        <v>0</v>
      </c>
      <c r="G11" s="94">
        <f t="shared" si="2"/>
        <v>0</v>
      </c>
      <c r="H11" s="94">
        <f t="shared" si="2"/>
        <v>0</v>
      </c>
      <c r="I11" s="94">
        <f t="shared" si="2"/>
        <v>0</v>
      </c>
    </row>
    <row r="12" spans="1:9" s="21" customFormat="1" x14ac:dyDescent="0.25">
      <c r="A12" s="89" t="s">
        <v>137</v>
      </c>
      <c r="B12" s="19">
        <f>B13</f>
        <v>34270.120000000003</v>
      </c>
      <c r="C12" s="19">
        <f t="shared" si="2"/>
        <v>348</v>
      </c>
      <c r="D12" s="19">
        <f t="shared" si="2"/>
        <v>55000</v>
      </c>
      <c r="E12" s="19">
        <f t="shared" si="2"/>
        <v>7299.7544628044325</v>
      </c>
      <c r="F12" s="19">
        <f t="shared" si="2"/>
        <v>0</v>
      </c>
      <c r="G12" s="19">
        <f t="shared" si="2"/>
        <v>0</v>
      </c>
      <c r="H12" s="19">
        <f t="shared" si="2"/>
        <v>0</v>
      </c>
      <c r="I12" s="19">
        <f t="shared" si="2"/>
        <v>0</v>
      </c>
    </row>
    <row r="13" spans="1:9" x14ac:dyDescent="0.25">
      <c r="A13" s="10" t="s">
        <v>138</v>
      </c>
      <c r="B13" s="20">
        <v>34270.120000000003</v>
      </c>
      <c r="C13" s="20">
        <v>348</v>
      </c>
      <c r="D13" s="20">
        <v>55000</v>
      </c>
      <c r="E13" s="20">
        <f>D13/7.5345</f>
        <v>7299.7544628044325</v>
      </c>
      <c r="F13" s="20"/>
      <c r="G13" s="20">
        <v>0</v>
      </c>
      <c r="H13" s="20">
        <v>0</v>
      </c>
      <c r="I13" s="20">
        <v>0</v>
      </c>
    </row>
    <row r="14" spans="1:9" x14ac:dyDescent="0.25">
      <c r="A14" s="9" t="s">
        <v>144</v>
      </c>
      <c r="B14" s="19">
        <f>B15</f>
        <v>22531.51</v>
      </c>
      <c r="C14" s="19"/>
      <c r="D14" s="19"/>
      <c r="E14" s="19"/>
      <c r="F14" s="19"/>
      <c r="G14" s="19"/>
      <c r="H14" s="19"/>
      <c r="I14" s="19"/>
    </row>
    <row r="15" spans="1:9" x14ac:dyDescent="0.25">
      <c r="A15" s="9" t="s">
        <v>145</v>
      </c>
      <c r="B15" s="19">
        <f>B16</f>
        <v>22531.51</v>
      </c>
      <c r="C15" s="19">
        <f>C16</f>
        <v>0</v>
      </c>
      <c r="D15" s="19"/>
      <c r="E15" s="19"/>
      <c r="F15" s="19"/>
      <c r="G15" s="19"/>
      <c r="H15" s="19"/>
      <c r="I15" s="19"/>
    </row>
    <row r="16" spans="1:9" x14ac:dyDescent="0.25">
      <c r="A16" s="10" t="s">
        <v>146</v>
      </c>
      <c r="B16" s="20">
        <v>22531.51</v>
      </c>
      <c r="C16" s="20"/>
      <c r="D16" s="20">
        <v>0</v>
      </c>
      <c r="E16" s="20">
        <v>0</v>
      </c>
      <c r="F16" s="20"/>
      <c r="G16" s="20"/>
      <c r="H16" s="20"/>
      <c r="I16" s="20"/>
    </row>
    <row r="17" spans="1:9" s="21" customFormat="1" x14ac:dyDescent="0.25">
      <c r="A17" s="93" t="s">
        <v>132</v>
      </c>
      <c r="B17" s="94">
        <f t="shared" ref="B17:H17" si="3">B18+B22+B24+B26+B20</f>
        <v>14053530.629999999</v>
      </c>
      <c r="C17" s="94">
        <f t="shared" si="3"/>
        <v>3207281.6700000004</v>
      </c>
      <c r="D17" s="94">
        <f t="shared" si="3"/>
        <v>18651319.59</v>
      </c>
      <c r="E17" s="94">
        <f t="shared" si="3"/>
        <v>2475455.5166235315</v>
      </c>
      <c r="F17" s="94">
        <f t="shared" si="3"/>
        <v>3795453.34</v>
      </c>
      <c r="G17" s="94">
        <f t="shared" si="3"/>
        <v>3845199.66</v>
      </c>
      <c r="H17" s="94">
        <f t="shared" si="3"/>
        <v>3839949.66</v>
      </c>
      <c r="I17" s="94">
        <f t="shared" ref="I17" si="4">I18+I22+I24+I26+I20</f>
        <v>3839949.66</v>
      </c>
    </row>
    <row r="18" spans="1:9" s="21" customFormat="1" x14ac:dyDescent="0.25">
      <c r="A18" s="89" t="s">
        <v>133</v>
      </c>
      <c r="B18" s="19">
        <f>B19</f>
        <v>12139879.17</v>
      </c>
      <c r="C18" s="19">
        <f>C19</f>
        <v>2415117.27</v>
      </c>
      <c r="D18" s="19">
        <f t="shared" ref="D18:I18" si="5">D19</f>
        <v>13084961.17</v>
      </c>
      <c r="E18" s="19">
        <f t="shared" si="5"/>
        <v>1736672.794478731</v>
      </c>
      <c r="F18" s="19">
        <f t="shared" si="5"/>
        <v>2726341.82</v>
      </c>
      <c r="G18" s="19">
        <f t="shared" si="5"/>
        <v>3398859</v>
      </c>
      <c r="H18" s="19">
        <f t="shared" si="5"/>
        <v>3397659</v>
      </c>
      <c r="I18" s="19">
        <f t="shared" si="5"/>
        <v>3397659</v>
      </c>
    </row>
    <row r="19" spans="1:9" x14ac:dyDescent="0.25">
      <c r="A19" s="10" t="s">
        <v>134</v>
      </c>
      <c r="B19" s="20">
        <v>12139879.17</v>
      </c>
      <c r="C19" s="20">
        <v>2415117.27</v>
      </c>
      <c r="D19" s="20">
        <v>13084961.17</v>
      </c>
      <c r="E19" s="20">
        <f>D19/7.5345</f>
        <v>1736672.794478731</v>
      </c>
      <c r="F19" s="20">
        <v>2726341.82</v>
      </c>
      <c r="G19" s="20">
        <v>3398859</v>
      </c>
      <c r="H19" s="20">
        <v>3397659</v>
      </c>
      <c r="I19" s="20">
        <v>3397659</v>
      </c>
    </row>
    <row r="20" spans="1:9" x14ac:dyDescent="0.25">
      <c r="A20" s="9" t="s">
        <v>147</v>
      </c>
      <c r="B20" s="19">
        <f>B21</f>
        <v>54500</v>
      </c>
      <c r="C20" s="19">
        <f>C21</f>
        <v>240097.22</v>
      </c>
      <c r="D20" s="19">
        <f>D21</f>
        <v>2000000</v>
      </c>
      <c r="E20" s="19">
        <f t="shared" ref="E20" si="6">D20/7.5345</f>
        <v>265445.6168292521</v>
      </c>
      <c r="F20" s="19">
        <f>F21</f>
        <v>0</v>
      </c>
      <c r="G20" s="19">
        <f>G21</f>
        <v>0</v>
      </c>
      <c r="H20" s="19">
        <f t="shared" ref="H20:I20" si="7">H21</f>
        <v>0</v>
      </c>
      <c r="I20" s="19">
        <f t="shared" si="7"/>
        <v>0</v>
      </c>
    </row>
    <row r="21" spans="1:9" x14ac:dyDescent="0.25">
      <c r="A21" s="10" t="s">
        <v>148</v>
      </c>
      <c r="B21" s="20">
        <v>54500</v>
      </c>
      <c r="C21" s="20">
        <v>240097.22</v>
      </c>
      <c r="D21" s="20">
        <v>2000000</v>
      </c>
      <c r="E21" s="20">
        <f>D21/7.5345</f>
        <v>265445.6168292521</v>
      </c>
      <c r="F21" s="20">
        <v>0</v>
      </c>
      <c r="G21" s="20">
        <v>0</v>
      </c>
      <c r="H21" s="20">
        <v>0</v>
      </c>
      <c r="I21" s="20">
        <v>0</v>
      </c>
    </row>
    <row r="22" spans="1:9" s="21" customFormat="1" x14ac:dyDescent="0.25">
      <c r="A22" s="8" t="s">
        <v>135</v>
      </c>
      <c r="B22" s="19">
        <f>B23</f>
        <v>425010.02</v>
      </c>
      <c r="C22" s="19">
        <f>C23</f>
        <v>100108.44</v>
      </c>
      <c r="D22" s="19">
        <f t="shared" ref="D22:I22" si="8">D23</f>
        <v>1700450</v>
      </c>
      <c r="E22" s="19">
        <f t="shared" si="8"/>
        <v>225688.49956865085</v>
      </c>
      <c r="F22" s="19">
        <f t="shared" si="8"/>
        <v>459526</v>
      </c>
      <c r="G22" s="19">
        <f t="shared" si="8"/>
        <v>60900</v>
      </c>
      <c r="H22" s="19">
        <f t="shared" si="8"/>
        <v>82400</v>
      </c>
      <c r="I22" s="19">
        <f t="shared" si="8"/>
        <v>82400</v>
      </c>
    </row>
    <row r="23" spans="1:9" x14ac:dyDescent="0.25">
      <c r="A23" s="10" t="s">
        <v>139</v>
      </c>
      <c r="B23" s="20">
        <v>425010.02</v>
      </c>
      <c r="C23" s="20">
        <v>100108.44</v>
      </c>
      <c r="D23" s="20">
        <v>1700450</v>
      </c>
      <c r="E23" s="20">
        <f>D23/7.5345</f>
        <v>225688.49956865085</v>
      </c>
      <c r="F23" s="20">
        <v>459526</v>
      </c>
      <c r="G23" s="20">
        <v>60900</v>
      </c>
      <c r="H23" s="20">
        <v>82400</v>
      </c>
      <c r="I23" s="20">
        <v>82400</v>
      </c>
    </row>
    <row r="24" spans="1:9" s="21" customFormat="1" x14ac:dyDescent="0.25">
      <c r="A24" s="9" t="s">
        <v>140</v>
      </c>
      <c r="B24" s="19">
        <f>B25</f>
        <v>8256.75</v>
      </c>
      <c r="C24" s="19">
        <f t="shared" ref="C24:I24" si="9">C25</f>
        <v>1186</v>
      </c>
      <c r="D24" s="19">
        <f t="shared" si="9"/>
        <v>9000</v>
      </c>
      <c r="E24" s="19">
        <f t="shared" si="9"/>
        <v>1194.5052757316344</v>
      </c>
      <c r="F24" s="19">
        <f t="shared" si="9"/>
        <v>1156</v>
      </c>
      <c r="G24" s="19">
        <f t="shared" si="9"/>
        <v>490.66</v>
      </c>
      <c r="H24" s="19">
        <f t="shared" si="9"/>
        <v>490.66</v>
      </c>
      <c r="I24" s="19">
        <f t="shared" si="9"/>
        <v>490.66</v>
      </c>
    </row>
    <row r="25" spans="1:9" x14ac:dyDescent="0.25">
      <c r="A25" s="10" t="s">
        <v>141</v>
      </c>
      <c r="B25" s="20">
        <v>8256.75</v>
      </c>
      <c r="C25" s="20">
        <v>1186</v>
      </c>
      <c r="D25" s="20">
        <v>9000</v>
      </c>
      <c r="E25" s="20">
        <f>D25/7.5345</f>
        <v>1194.5052757316344</v>
      </c>
      <c r="F25" s="20">
        <v>1156</v>
      </c>
      <c r="G25" s="20">
        <v>490.66</v>
      </c>
      <c r="H25" s="20">
        <v>490.66</v>
      </c>
      <c r="I25" s="20">
        <v>490.66</v>
      </c>
    </row>
    <row r="26" spans="1:9" s="21" customFormat="1" x14ac:dyDescent="0.25">
      <c r="A26" s="9" t="s">
        <v>142</v>
      </c>
      <c r="B26" s="19">
        <f>B27</f>
        <v>1425884.69</v>
      </c>
      <c r="C26" s="19">
        <f t="shared" ref="C26:I26" si="10">C27</f>
        <v>450772.74</v>
      </c>
      <c r="D26" s="19">
        <f t="shared" si="10"/>
        <v>1856908.42</v>
      </c>
      <c r="E26" s="19">
        <f t="shared" si="10"/>
        <v>246454.10047116593</v>
      </c>
      <c r="F26" s="19">
        <f t="shared" si="10"/>
        <v>608429.52</v>
      </c>
      <c r="G26" s="19">
        <f t="shared" si="10"/>
        <v>384950</v>
      </c>
      <c r="H26" s="19">
        <f t="shared" si="10"/>
        <v>359400</v>
      </c>
      <c r="I26" s="19">
        <f t="shared" si="10"/>
        <v>359400</v>
      </c>
    </row>
    <row r="27" spans="1:9" x14ac:dyDescent="0.25">
      <c r="A27" s="10" t="s">
        <v>143</v>
      </c>
      <c r="B27" s="20">
        <v>1425884.69</v>
      </c>
      <c r="C27" s="20">
        <v>450772.74</v>
      </c>
      <c r="D27" s="20">
        <v>1856908.42</v>
      </c>
      <c r="E27" s="20">
        <f>D27/7.5345</f>
        <v>246454.10047116593</v>
      </c>
      <c r="F27" s="20">
        <v>608429.52</v>
      </c>
      <c r="G27" s="20">
        <v>384950</v>
      </c>
      <c r="H27" s="20">
        <v>359400</v>
      </c>
      <c r="I27" s="20">
        <v>359400</v>
      </c>
    </row>
  </sheetData>
  <mergeCells count="4">
    <mergeCell ref="A1:H1"/>
    <mergeCell ref="A3:H3"/>
    <mergeCell ref="A5:H5"/>
    <mergeCell ref="A7:H7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 2024</vt:lpstr>
      <vt:lpstr>Posebni dio</vt:lpstr>
      <vt:lpstr>Račun prihoda i rashoda</vt:lpstr>
      <vt:lpstr>Prema izvorima financiranja</vt:lpstr>
      <vt:lpstr>Funkcijska</vt:lpstr>
      <vt:lpstr>'Posebni dio'!Ispis_naslova</vt:lpstr>
      <vt:lpstr>'Prema izvorima financiranja'!Ispis_naslova</vt:lpstr>
      <vt:lpstr>'Račun prihoda i rashoda'!Ispis_naslova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Jasenka Šeb</cp:lastModifiedBy>
  <cp:lastPrinted>2025-12-22T08:41:34Z</cp:lastPrinted>
  <dcterms:created xsi:type="dcterms:W3CDTF">2022-08-12T12:51:27Z</dcterms:created>
  <dcterms:modified xsi:type="dcterms:W3CDTF">2025-12-22T10:06:56Z</dcterms:modified>
</cp:coreProperties>
</file>