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Jasna\Desktop\FI 2025 i IZVRŠENJA\IZVRŠENJE FR 31.12.2025\"/>
    </mc:Choice>
  </mc:AlternateContent>
  <xr:revisionPtr revIDLastSave="0" documentId="13_ncr:1_{7108629D-AC14-4A4E-B45D-634FA706A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2025" sheetId="13" r:id="rId1"/>
    <sheet name="Račun prihoda i rashoda" sheetId="2" r:id="rId2"/>
    <sheet name="Prema izvorima financiranja" sheetId="12" r:id="rId3"/>
    <sheet name="Posebni dio" sheetId="8" r:id="rId4"/>
    <sheet name="Funkcijska" sheetId="11" r:id="rId5"/>
  </sheets>
  <definedNames>
    <definedName name="_xlnm._FilterDatabase" localSheetId="3" hidden="1">'Posebni dio'!$A$11:$K$779</definedName>
    <definedName name="_xlnm.Print_Titles" localSheetId="3">'Posebni dio'!$5:$5</definedName>
    <definedName name="_xlnm.Print_Titles" localSheetId="2">'Prema izvorima financiranja'!$5:$5</definedName>
    <definedName name="_xlnm.Print_Titles" localSheetId="1">'Račun prihoda i rashoda'!$9:$9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0" i="8" l="1"/>
  <c r="K7" i="8" s="1"/>
  <c r="L60" i="8"/>
  <c r="I60" i="8"/>
  <c r="K29" i="13"/>
  <c r="I12" i="11"/>
  <c r="I13" i="11"/>
  <c r="I14" i="11"/>
  <c r="I18" i="11"/>
  <c r="I19" i="11"/>
  <c r="I20" i="11"/>
  <c r="I21" i="11"/>
  <c r="I22" i="11"/>
  <c r="I23" i="11"/>
  <c r="I24" i="11"/>
  <c r="I25" i="11"/>
  <c r="I26" i="11"/>
  <c r="I27" i="11"/>
  <c r="I28" i="11"/>
  <c r="J18" i="11"/>
  <c r="J19" i="11"/>
  <c r="J20" i="11"/>
  <c r="J23" i="11"/>
  <c r="J24" i="11"/>
  <c r="J25" i="11"/>
  <c r="J26" i="11"/>
  <c r="J27" i="11"/>
  <c r="J28" i="11"/>
  <c r="M269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101" i="8"/>
  <c r="M102" i="8"/>
  <c r="M103" i="8"/>
  <c r="M104" i="8"/>
  <c r="M105" i="8"/>
  <c r="M106" i="8"/>
  <c r="M113" i="8"/>
  <c r="M114" i="8"/>
  <c r="M115" i="8"/>
  <c r="M116" i="8"/>
  <c r="M117" i="8"/>
  <c r="M118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7" i="8"/>
  <c r="M208" i="8"/>
  <c r="M209" i="8"/>
  <c r="M210" i="8"/>
  <c r="M211" i="8"/>
  <c r="M212" i="8"/>
  <c r="M213" i="8"/>
  <c r="M214" i="8"/>
  <c r="M215" i="8"/>
  <c r="M216" i="8"/>
  <c r="M221" i="8"/>
  <c r="M222" i="8"/>
  <c r="M223" i="8"/>
  <c r="M224" i="8"/>
  <c r="M225" i="8"/>
  <c r="M227" i="8"/>
  <c r="M228" i="8"/>
  <c r="M229" i="8"/>
  <c r="M231" i="8"/>
  <c r="M232" i="8"/>
  <c r="M233" i="8"/>
  <c r="M234" i="8"/>
  <c r="M235" i="8"/>
  <c r="M237" i="8"/>
  <c r="M238" i="8"/>
  <c r="M239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3" i="8"/>
  <c r="M265" i="8"/>
  <c r="M266" i="8"/>
  <c r="M267" i="8"/>
  <c r="M268" i="8"/>
  <c r="M270" i="8"/>
  <c r="M271" i="8"/>
  <c r="M272" i="8"/>
  <c r="M294" i="8"/>
  <c r="M295" i="8"/>
  <c r="M296" i="8"/>
  <c r="M297" i="8"/>
  <c r="M298" i="8"/>
  <c r="M299" i="8"/>
  <c r="M300" i="8"/>
  <c r="M302" i="8"/>
  <c r="M304" i="8"/>
  <c r="M322" i="8"/>
  <c r="M323" i="8"/>
  <c r="M327" i="8"/>
  <c r="M328" i="8"/>
  <c r="M329" i="8"/>
  <c r="M330" i="8"/>
  <c r="M331" i="8"/>
  <c r="M332" i="8"/>
  <c r="M333" i="8"/>
  <c r="M335" i="8"/>
  <c r="M337" i="8"/>
  <c r="M338" i="8"/>
  <c r="M340" i="8"/>
  <c r="M345" i="8"/>
  <c r="M346" i="8"/>
  <c r="M347" i="8"/>
  <c r="M348" i="8"/>
  <c r="M349" i="8"/>
  <c r="M350" i="8"/>
  <c r="M351" i="8"/>
  <c r="M352" i="8"/>
  <c r="M369" i="8"/>
  <c r="M380" i="8"/>
  <c r="M381" i="8"/>
  <c r="M382" i="8"/>
  <c r="M383" i="8"/>
  <c r="M384" i="8"/>
  <c r="M385" i="8"/>
  <c r="M386" i="8"/>
  <c r="M387" i="8"/>
  <c r="M388" i="8"/>
  <c r="M389" i="8"/>
  <c r="M390" i="8"/>
  <c r="M391" i="8"/>
  <c r="M392" i="8"/>
  <c r="M393" i="8"/>
  <c r="M394" i="8"/>
  <c r="M402" i="8"/>
  <c r="M403" i="8"/>
  <c r="M404" i="8"/>
  <c r="M405" i="8"/>
  <c r="M406" i="8"/>
  <c r="M407" i="8"/>
  <c r="M408" i="8"/>
  <c r="M409" i="8"/>
  <c r="M410" i="8"/>
  <c r="M411" i="8"/>
  <c r="M414" i="8"/>
  <c r="M415" i="8"/>
  <c r="M416" i="8"/>
  <c r="M417" i="8"/>
  <c r="M441" i="8"/>
  <c r="M474" i="8"/>
  <c r="M475" i="8"/>
  <c r="M476" i="8"/>
  <c r="M477" i="8"/>
  <c r="M478" i="8"/>
  <c r="M541" i="8"/>
  <c r="M585" i="8"/>
  <c r="M586" i="8"/>
  <c r="M587" i="8"/>
  <c r="M588" i="8"/>
  <c r="M589" i="8"/>
  <c r="M591" i="8"/>
  <c r="M592" i="8"/>
  <c r="M611" i="8"/>
  <c r="M612" i="8"/>
  <c r="M613" i="8"/>
  <c r="M614" i="8"/>
  <c r="M615" i="8"/>
  <c r="M616" i="8"/>
  <c r="M617" i="8"/>
  <c r="M618" i="8"/>
  <c r="M619" i="8"/>
  <c r="M620" i="8"/>
  <c r="M621" i="8"/>
  <c r="M622" i="8"/>
  <c r="M623" i="8"/>
  <c r="M625" i="8"/>
  <c r="M626" i="8"/>
  <c r="M627" i="8"/>
  <c r="M628" i="8"/>
  <c r="M629" i="8"/>
  <c r="M630" i="8"/>
  <c r="M631" i="8"/>
  <c r="M632" i="8"/>
  <c r="M633" i="8"/>
  <c r="M634" i="8"/>
  <c r="M635" i="8"/>
  <c r="M645" i="8"/>
  <c r="M646" i="8"/>
  <c r="M647" i="8"/>
  <c r="M648" i="8"/>
  <c r="M649" i="8"/>
  <c r="M651" i="8"/>
  <c r="M652" i="8"/>
  <c r="M653" i="8"/>
  <c r="M654" i="8"/>
  <c r="M655" i="8"/>
  <c r="M656" i="8"/>
  <c r="M658" i="8"/>
  <c r="M684" i="8"/>
  <c r="M685" i="8"/>
  <c r="M686" i="8"/>
  <c r="M687" i="8"/>
  <c r="M694" i="8"/>
  <c r="M695" i="8"/>
  <c r="M705" i="8"/>
  <c r="M706" i="8"/>
  <c r="M707" i="8"/>
  <c r="M708" i="8"/>
  <c r="M709" i="8"/>
  <c r="M710" i="8"/>
  <c r="M712" i="8"/>
  <c r="M713" i="8"/>
  <c r="M714" i="8"/>
  <c r="M715" i="8"/>
  <c r="M716" i="8"/>
  <c r="M717" i="8"/>
  <c r="M719" i="8"/>
  <c r="M728" i="8"/>
  <c r="M729" i="8"/>
  <c r="M730" i="8"/>
  <c r="M734" i="8"/>
  <c r="M735" i="8"/>
  <c r="M757" i="8"/>
  <c r="M758" i="8"/>
  <c r="M759" i="8"/>
  <c r="M765" i="8"/>
  <c r="M766" i="8"/>
  <c r="M767" i="8"/>
  <c r="M768" i="8"/>
  <c r="M769" i="8"/>
  <c r="M770" i="8"/>
  <c r="M771" i="8"/>
  <c r="M772" i="8"/>
  <c r="M773" i="8"/>
  <c r="M774" i="8"/>
  <c r="M775" i="8"/>
  <c r="M776" i="8"/>
  <c r="M777" i="8"/>
  <c r="L224" i="8"/>
  <c r="L227" i="8"/>
  <c r="L228" i="8"/>
  <c r="L229" i="8"/>
  <c r="L231" i="8"/>
  <c r="L232" i="8"/>
  <c r="L233" i="8"/>
  <c r="L234" i="8"/>
  <c r="L235" i="8"/>
  <c r="L236" i="8"/>
  <c r="L237" i="8"/>
  <c r="L238" i="8"/>
  <c r="L239" i="8"/>
  <c r="L243" i="8"/>
  <c r="L244" i="8"/>
  <c r="L245" i="8"/>
  <c r="L246" i="8"/>
  <c r="L247" i="8"/>
  <c r="L248" i="8"/>
  <c r="L249" i="8"/>
  <c r="L250" i="8"/>
  <c r="L251" i="8"/>
  <c r="L252" i="8"/>
  <c r="L255" i="8"/>
  <c r="L256" i="8"/>
  <c r="L258" i="8"/>
  <c r="L263" i="8"/>
  <c r="L265" i="8"/>
  <c r="L270" i="8"/>
  <c r="L271" i="8"/>
  <c r="L272" i="8"/>
  <c r="L273" i="8"/>
  <c r="L294" i="8"/>
  <c r="L295" i="8"/>
  <c r="L296" i="8"/>
  <c r="L297" i="8"/>
  <c r="L298" i="8"/>
  <c r="L299" i="8"/>
  <c r="L300" i="8"/>
  <c r="L302" i="8"/>
  <c r="L304" i="8"/>
  <c r="L311" i="8"/>
  <c r="L312" i="8"/>
  <c r="L313" i="8"/>
  <c r="L314" i="8"/>
  <c r="L315" i="8"/>
  <c r="L316" i="8"/>
  <c r="L317" i="8"/>
  <c r="L318" i="8"/>
  <c r="L319" i="8"/>
  <c r="L322" i="8"/>
  <c r="L323" i="8"/>
  <c r="L327" i="8"/>
  <c r="L333" i="8"/>
  <c r="L335" i="8"/>
  <c r="L337" i="8"/>
  <c r="L340" i="8"/>
  <c r="L341" i="8"/>
  <c r="L345" i="8"/>
  <c r="L346" i="8"/>
  <c r="L347" i="8"/>
  <c r="L348" i="8"/>
  <c r="L349" i="8"/>
  <c r="L350" i="8"/>
  <c r="L351" i="8"/>
  <c r="L352" i="8"/>
  <c r="L353" i="8"/>
  <c r="L359" i="8"/>
  <c r="L360" i="8"/>
  <c r="L361" i="8"/>
  <c r="L365" i="8"/>
  <c r="L366" i="8"/>
  <c r="L367" i="8"/>
  <c r="L368" i="8"/>
  <c r="L36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402" i="8"/>
  <c r="L403" i="8"/>
  <c r="L404" i="8"/>
  <c r="L405" i="8"/>
  <c r="L406" i="8"/>
  <c r="L407" i="8"/>
  <c r="L410" i="8"/>
  <c r="L411" i="8"/>
  <c r="L414" i="8"/>
  <c r="L415" i="8"/>
  <c r="L416" i="8"/>
  <c r="L417" i="8"/>
  <c r="L441" i="8"/>
  <c r="L474" i="8"/>
  <c r="L475" i="8"/>
  <c r="L476" i="8"/>
  <c r="L477" i="8"/>
  <c r="L478" i="8"/>
  <c r="L541" i="8"/>
  <c r="L585" i="8"/>
  <c r="L586" i="8"/>
  <c r="L587" i="8"/>
  <c r="L588" i="8"/>
  <c r="L589" i="8"/>
  <c r="L590" i="8"/>
  <c r="L611" i="8"/>
  <c r="L612" i="8"/>
  <c r="L613" i="8"/>
  <c r="L614" i="8"/>
  <c r="L619" i="8"/>
  <c r="L620" i="8"/>
  <c r="L621" i="8"/>
  <c r="L623" i="8"/>
  <c r="L624" i="8"/>
  <c r="L625" i="8"/>
  <c r="L626" i="8"/>
  <c r="L627" i="8"/>
  <c r="L628" i="8"/>
  <c r="L629" i="8"/>
  <c r="L630" i="8"/>
  <c r="L631" i="8"/>
  <c r="L632" i="8"/>
  <c r="L633" i="8"/>
  <c r="L634" i="8"/>
  <c r="L635" i="8"/>
  <c r="L636" i="8"/>
  <c r="L637" i="8"/>
  <c r="L638" i="8"/>
  <c r="L639" i="8"/>
  <c r="L645" i="8"/>
  <c r="L646" i="8"/>
  <c r="L647" i="8"/>
  <c r="L648" i="8"/>
  <c r="L649" i="8"/>
  <c r="L650" i="8"/>
  <c r="L651" i="8"/>
  <c r="L652" i="8"/>
  <c r="L653" i="8"/>
  <c r="L654" i="8"/>
  <c r="L655" i="8"/>
  <c r="L656" i="8"/>
  <c r="L658" i="8"/>
  <c r="L684" i="8"/>
  <c r="L685" i="8"/>
  <c r="L686" i="8"/>
  <c r="L687" i="8"/>
  <c r="L694" i="8"/>
  <c r="L695" i="8"/>
  <c r="L705" i="8"/>
  <c r="L706" i="8"/>
  <c r="L707" i="8"/>
  <c r="L712" i="8"/>
  <c r="L713" i="8"/>
  <c r="L714" i="8"/>
  <c r="L715" i="8"/>
  <c r="L716" i="8"/>
  <c r="L717" i="8"/>
  <c r="L718" i="8"/>
  <c r="L719" i="8"/>
  <c r="L728" i="8"/>
  <c r="L729" i="8"/>
  <c r="L730" i="8"/>
  <c r="L731" i="8"/>
  <c r="L734" i="8"/>
  <c r="L735" i="8"/>
  <c r="L736" i="8"/>
  <c r="L737" i="8"/>
  <c r="L738" i="8"/>
  <c r="L757" i="8"/>
  <c r="L758" i="8"/>
  <c r="L759" i="8"/>
  <c r="L765" i="8"/>
  <c r="L766" i="8"/>
  <c r="L767" i="8"/>
  <c r="L768" i="8"/>
  <c r="L769" i="8"/>
  <c r="L770" i="8"/>
  <c r="L771" i="8"/>
  <c r="L772" i="8"/>
  <c r="L773" i="8"/>
  <c r="L774" i="8"/>
  <c r="L775" i="8"/>
  <c r="L776" i="8"/>
  <c r="L777" i="8"/>
  <c r="L10" i="8"/>
  <c r="L11" i="8"/>
  <c r="L12" i="8"/>
  <c r="L13" i="8"/>
  <c r="L14" i="8"/>
  <c r="L15" i="8"/>
  <c r="L16" i="8"/>
  <c r="L17" i="8"/>
  <c r="L18" i="8"/>
  <c r="L19" i="8"/>
  <c r="L22" i="8"/>
  <c r="L23" i="8"/>
  <c r="L25" i="8"/>
  <c r="L26" i="8"/>
  <c r="L27" i="8"/>
  <c r="L28" i="8"/>
  <c r="L29" i="8"/>
  <c r="L30" i="8"/>
  <c r="L31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4" i="8"/>
  <c r="L55" i="8"/>
  <c r="L56" i="8"/>
  <c r="L57" i="8"/>
  <c r="L58" i="8"/>
  <c r="L59" i="8"/>
  <c r="L61" i="8"/>
  <c r="L62" i="8"/>
  <c r="L63" i="8"/>
  <c r="L64" i="8"/>
  <c r="L65" i="8"/>
  <c r="L66" i="8"/>
  <c r="L67" i="8"/>
  <c r="L68" i="8"/>
  <c r="L69" i="8"/>
  <c r="L70" i="8"/>
  <c r="L71" i="8"/>
  <c r="L72" i="8"/>
  <c r="L75" i="8"/>
  <c r="L76" i="8"/>
  <c r="L77" i="8"/>
  <c r="L78" i="8"/>
  <c r="L79" i="8"/>
  <c r="L80" i="8"/>
  <c r="L81" i="8"/>
  <c r="L82" i="8"/>
  <c r="L83" i="8"/>
  <c r="L84" i="8"/>
  <c r="L85" i="8"/>
  <c r="L86" i="8"/>
  <c r="L89" i="8"/>
  <c r="L90" i="8"/>
  <c r="L91" i="8"/>
  <c r="L92" i="8"/>
  <c r="L93" i="8"/>
  <c r="L94" i="8"/>
  <c r="L101" i="8"/>
  <c r="L102" i="8"/>
  <c r="L103" i="8"/>
  <c r="L104" i="8"/>
  <c r="L105" i="8"/>
  <c r="L106" i="8"/>
  <c r="L113" i="8"/>
  <c r="L114" i="8"/>
  <c r="L115" i="8"/>
  <c r="L116" i="8"/>
  <c r="L117" i="8"/>
  <c r="L118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6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21" i="8"/>
  <c r="L222" i="8"/>
  <c r="L223" i="8"/>
  <c r="L8" i="8"/>
  <c r="L9" i="8"/>
  <c r="I45" i="12"/>
  <c r="J29" i="13"/>
  <c r="K708" i="8"/>
  <c r="K619" i="8"/>
  <c r="K625" i="8"/>
  <c r="K330" i="8"/>
  <c r="I277" i="8"/>
  <c r="K214" i="8"/>
  <c r="K223" i="8"/>
  <c r="F80" i="12"/>
  <c r="J80" i="12"/>
  <c r="F53" i="12"/>
  <c r="G15" i="13"/>
  <c r="G29" i="13"/>
  <c r="E247" i="8"/>
  <c r="E725" i="8"/>
  <c r="E648" i="8"/>
  <c r="E633" i="8"/>
  <c r="E638" i="8"/>
  <c r="E634" i="8"/>
  <c r="E625" i="8"/>
  <c r="E619" i="8"/>
  <c r="E588" i="8"/>
  <c r="E395" i="8"/>
  <c r="E365" i="8"/>
  <c r="E367" i="8"/>
  <c r="E351" i="8"/>
  <c r="E346" i="8"/>
  <c r="E318" i="8"/>
  <c r="E314" i="8"/>
  <c r="E234" i="8"/>
  <c r="E228" i="8"/>
  <c r="E172" i="8"/>
  <c r="E93" i="8"/>
  <c r="E92" i="8" s="1"/>
  <c r="B61" i="12"/>
  <c r="B58" i="12"/>
  <c r="B48" i="12"/>
  <c r="G37" i="12"/>
  <c r="B11" i="12"/>
  <c r="E126" i="2"/>
  <c r="E127" i="2"/>
  <c r="E68" i="2"/>
  <c r="E12" i="2"/>
  <c r="E17" i="2"/>
  <c r="F23" i="13"/>
  <c r="I730" i="8"/>
  <c r="I729" i="8" s="1"/>
  <c r="I728" i="8" s="1"/>
  <c r="I734" i="8"/>
  <c r="I708" i="8"/>
  <c r="I694" i="8"/>
  <c r="I687" i="8" s="1"/>
  <c r="I686" i="8" s="1"/>
  <c r="I685" i="8" s="1"/>
  <c r="I629" i="8"/>
  <c r="I625" i="8"/>
  <c r="I598" i="8"/>
  <c r="I528" i="8"/>
  <c r="I526" i="8"/>
  <c r="I517" i="8"/>
  <c r="I505" i="8"/>
  <c r="I383" i="8"/>
  <c r="I333" i="8"/>
  <c r="I330" i="8"/>
  <c r="I328" i="8"/>
  <c r="I297" i="8"/>
  <c r="I228" i="8"/>
  <c r="I223" i="8"/>
  <c r="I172" i="8"/>
  <c r="I105" i="8"/>
  <c r="I104" i="8" s="1"/>
  <c r="I103" i="8" s="1"/>
  <c r="I102" i="8" s="1"/>
  <c r="I101" i="8" s="1"/>
  <c r="I65" i="8"/>
  <c r="I64" i="8" s="1"/>
  <c r="I63" i="8" s="1"/>
  <c r="I62" i="8" s="1"/>
  <c r="I61" i="8" s="1"/>
  <c r="D79" i="12"/>
  <c r="G64" i="2"/>
  <c r="G42" i="2"/>
  <c r="G12" i="2"/>
  <c r="G17" i="2"/>
  <c r="J10" i="12"/>
  <c r="J16" i="12"/>
  <c r="J17" i="12"/>
  <c r="J18" i="12"/>
  <c r="J22" i="12"/>
  <c r="J23" i="12"/>
  <c r="J26" i="12"/>
  <c r="J27" i="12"/>
  <c r="J32" i="12"/>
  <c r="J33" i="12"/>
  <c r="J36" i="12"/>
  <c r="J37" i="12"/>
  <c r="J41" i="12"/>
  <c r="J42" i="12"/>
  <c r="J45" i="12"/>
  <c r="J51" i="12"/>
  <c r="J52" i="12"/>
  <c r="J63" i="12"/>
  <c r="J64" i="12"/>
  <c r="J70" i="12"/>
  <c r="J71" i="12"/>
  <c r="J72" i="12"/>
  <c r="J73" i="12"/>
  <c r="J74" i="12"/>
  <c r="J75" i="12"/>
  <c r="J76" i="12"/>
  <c r="J77" i="12"/>
  <c r="J78" i="12"/>
  <c r="I10" i="12"/>
  <c r="I16" i="12"/>
  <c r="I17" i="12"/>
  <c r="I18" i="12"/>
  <c r="I22" i="12"/>
  <c r="I23" i="12"/>
  <c r="I26" i="12"/>
  <c r="I27" i="12"/>
  <c r="I32" i="12"/>
  <c r="I33" i="12"/>
  <c r="I36" i="12"/>
  <c r="I37" i="12"/>
  <c r="I41" i="12"/>
  <c r="I42" i="12"/>
  <c r="I47" i="12"/>
  <c r="I51" i="12"/>
  <c r="I52" i="12"/>
  <c r="I55" i="12"/>
  <c r="I56" i="12"/>
  <c r="I59" i="12"/>
  <c r="I60" i="12"/>
  <c r="I63" i="12"/>
  <c r="I64" i="12"/>
  <c r="I70" i="12"/>
  <c r="I71" i="12"/>
  <c r="I72" i="12"/>
  <c r="I73" i="12"/>
  <c r="I74" i="12"/>
  <c r="I75" i="12"/>
  <c r="I76" i="12"/>
  <c r="I77" i="12"/>
  <c r="I78" i="12"/>
  <c r="J9" i="12"/>
  <c r="I9" i="12"/>
  <c r="F79" i="12"/>
  <c r="F61" i="12"/>
  <c r="F65" i="12"/>
  <c r="F11" i="12"/>
  <c r="K93" i="8"/>
  <c r="K92" i="8" s="1"/>
  <c r="J28" i="13"/>
  <c r="K10" i="13"/>
  <c r="K13" i="13"/>
  <c r="K14" i="13"/>
  <c r="J10" i="13"/>
  <c r="J13" i="13"/>
  <c r="J14" i="13"/>
  <c r="K65" i="2"/>
  <c r="K66" i="2"/>
  <c r="K67" i="2"/>
  <c r="K69" i="2"/>
  <c r="K71" i="2"/>
  <c r="K73" i="2"/>
  <c r="K74" i="2"/>
  <c r="K75" i="2"/>
  <c r="K76" i="2"/>
  <c r="K77" i="2"/>
  <c r="K80" i="2"/>
  <c r="K81" i="2"/>
  <c r="K82" i="2"/>
  <c r="K83" i="2"/>
  <c r="K85" i="2"/>
  <c r="K86" i="2"/>
  <c r="K87" i="2"/>
  <c r="K88" i="2"/>
  <c r="K89" i="2"/>
  <c r="K90" i="2"/>
  <c r="K92" i="2"/>
  <c r="K93" i="2"/>
  <c r="K94" i="2"/>
  <c r="K95" i="2"/>
  <c r="K96" i="2"/>
  <c r="K97" i="2"/>
  <c r="K98" i="2"/>
  <c r="K99" i="2"/>
  <c r="K100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20" i="2"/>
  <c r="K122" i="2"/>
  <c r="K123" i="2"/>
  <c r="K124" i="2"/>
  <c r="K125" i="2"/>
  <c r="K131" i="2"/>
  <c r="K132" i="2"/>
  <c r="K134" i="2"/>
  <c r="K135" i="2"/>
  <c r="K138" i="2"/>
  <c r="K141" i="2"/>
  <c r="K145" i="2"/>
  <c r="K147" i="2"/>
  <c r="K148" i="2"/>
  <c r="K149" i="2"/>
  <c r="K152" i="2"/>
  <c r="K154" i="2"/>
  <c r="K155" i="2"/>
  <c r="K156" i="2"/>
  <c r="K157" i="2"/>
  <c r="K158" i="2"/>
  <c r="K159" i="2"/>
  <c r="K160" i="2"/>
  <c r="K161" i="2"/>
  <c r="K162" i="2"/>
  <c r="K165" i="2"/>
  <c r="K166" i="2"/>
  <c r="J65" i="2"/>
  <c r="J66" i="2"/>
  <c r="J67" i="2"/>
  <c r="J69" i="2"/>
  <c r="J71" i="2"/>
  <c r="J73" i="2"/>
  <c r="J74" i="2"/>
  <c r="J75" i="2"/>
  <c r="J76" i="2"/>
  <c r="J77" i="2"/>
  <c r="J80" i="2"/>
  <c r="J81" i="2"/>
  <c r="J82" i="2"/>
  <c r="J83" i="2"/>
  <c r="J85" i="2"/>
  <c r="J86" i="2"/>
  <c r="J87" i="2"/>
  <c r="J88" i="2"/>
  <c r="J89" i="2"/>
  <c r="J90" i="2"/>
  <c r="J92" i="2"/>
  <c r="J93" i="2"/>
  <c r="J95" i="2"/>
  <c r="J96" i="2"/>
  <c r="J97" i="2"/>
  <c r="J98" i="2"/>
  <c r="J99" i="2"/>
  <c r="J100" i="2"/>
  <c r="J102" i="2"/>
  <c r="J105" i="2"/>
  <c r="J106" i="2"/>
  <c r="J108" i="2"/>
  <c r="J109" i="2"/>
  <c r="J110" i="2"/>
  <c r="J111" i="2"/>
  <c r="J112" i="2"/>
  <c r="J113" i="2"/>
  <c r="J114" i="2"/>
  <c r="J115" i="2"/>
  <c r="J116" i="2"/>
  <c r="J117" i="2"/>
  <c r="J120" i="2"/>
  <c r="J122" i="2"/>
  <c r="J123" i="2"/>
  <c r="J124" i="2"/>
  <c r="J125" i="2"/>
  <c r="J128" i="2"/>
  <c r="J131" i="2"/>
  <c r="J132" i="2"/>
  <c r="J133" i="2"/>
  <c r="J134" i="2"/>
  <c r="J135" i="2"/>
  <c r="J138" i="2"/>
  <c r="J141" i="2"/>
  <c r="J145" i="2"/>
  <c r="J147" i="2"/>
  <c r="J152" i="2"/>
  <c r="J154" i="2"/>
  <c r="J155" i="2"/>
  <c r="J156" i="2"/>
  <c r="J157" i="2"/>
  <c r="J158" i="2"/>
  <c r="J159" i="2"/>
  <c r="J160" i="2"/>
  <c r="J161" i="2"/>
  <c r="J162" i="2"/>
  <c r="J165" i="2"/>
  <c r="J166" i="2"/>
  <c r="K14" i="2"/>
  <c r="K15" i="2"/>
  <c r="K18" i="2"/>
  <c r="K22" i="2"/>
  <c r="K25" i="2"/>
  <c r="K26" i="2"/>
  <c r="K27" i="2"/>
  <c r="K30" i="2"/>
  <c r="K31" i="2"/>
  <c r="K33" i="2"/>
  <c r="K34" i="2"/>
  <c r="K35" i="2"/>
  <c r="K36" i="2"/>
  <c r="K39" i="2"/>
  <c r="K40" i="2"/>
  <c r="K45" i="2"/>
  <c r="K46" i="2"/>
  <c r="K47" i="2"/>
  <c r="K48" i="2"/>
  <c r="K49" i="2"/>
  <c r="K50" i="2"/>
  <c r="K51" i="2"/>
  <c r="J14" i="2"/>
  <c r="J15" i="2"/>
  <c r="J18" i="2"/>
  <c r="J22" i="2"/>
  <c r="J25" i="2"/>
  <c r="J26" i="2"/>
  <c r="J27" i="2"/>
  <c r="J31" i="2"/>
  <c r="J33" i="2"/>
  <c r="J34" i="2"/>
  <c r="J35" i="2"/>
  <c r="J36" i="2"/>
  <c r="J39" i="2"/>
  <c r="J40" i="2"/>
  <c r="J45" i="2"/>
  <c r="J46" i="2"/>
  <c r="J47" i="2"/>
  <c r="J48" i="2"/>
  <c r="J49" i="2"/>
  <c r="J50" i="2"/>
  <c r="J51" i="2"/>
  <c r="I127" i="2"/>
  <c r="J127" i="2" s="1"/>
  <c r="I79" i="2"/>
  <c r="I64" i="2"/>
  <c r="I44" i="2"/>
  <c r="I17" i="2"/>
  <c r="J17" i="2" s="1"/>
  <c r="K648" i="8"/>
  <c r="K318" i="8"/>
  <c r="K314" i="8"/>
  <c r="K725" i="8"/>
  <c r="K629" i="8"/>
  <c r="K638" i="8"/>
  <c r="K228" i="8"/>
  <c r="K87" i="8"/>
  <c r="K383" i="8"/>
  <c r="E392" i="8"/>
  <c r="E342" i="8"/>
  <c r="E699" i="8"/>
  <c r="E591" i="8"/>
  <c r="E562" i="8"/>
  <c r="E560" i="8"/>
  <c r="E449" i="8"/>
  <c r="E445" i="8"/>
  <c r="E424" i="8"/>
  <c r="E421" i="8"/>
  <c r="E406" i="8"/>
  <c r="E383" i="8"/>
  <c r="I272" i="8" l="1"/>
  <c r="I271" i="8" s="1"/>
  <c r="I270" i="8" s="1"/>
  <c r="I126" i="2"/>
  <c r="K17" i="2"/>
  <c r="E391" i="8"/>
  <c r="I525" i="8"/>
  <c r="I524" i="8" s="1"/>
  <c r="I523" i="8" s="1"/>
  <c r="I504" i="8"/>
  <c r="I496" i="8" s="1"/>
  <c r="I495" i="8" s="1"/>
  <c r="I222" i="8"/>
  <c r="E420" i="8"/>
  <c r="E444" i="8"/>
  <c r="B80" i="12"/>
  <c r="I80" i="12" s="1"/>
  <c r="B79" i="12"/>
  <c r="I79" i="12" s="1"/>
  <c r="E137" i="2"/>
  <c r="E64" i="2"/>
  <c r="J64" i="2" s="1"/>
  <c r="K64" i="2"/>
  <c r="J126" i="2" l="1"/>
  <c r="I81" i="12"/>
  <c r="F13" i="2" l="1"/>
  <c r="F12" i="2" s="1"/>
  <c r="F20" i="2"/>
  <c r="F19" i="2" s="1"/>
  <c r="F24" i="2"/>
  <c r="F23" i="2" s="1"/>
  <c r="F29" i="2"/>
  <c r="F32" i="2"/>
  <c r="F38" i="2"/>
  <c r="F37" i="2" s="1"/>
  <c r="F44" i="2"/>
  <c r="F43" i="2" s="1"/>
  <c r="F42" i="2" s="1"/>
  <c r="F64" i="2"/>
  <c r="F68" i="2"/>
  <c r="F70" i="2"/>
  <c r="F79" i="2"/>
  <c r="F84" i="2"/>
  <c r="F91" i="2"/>
  <c r="F101" i="2"/>
  <c r="F119" i="2"/>
  <c r="F118" i="2" s="1"/>
  <c r="F130" i="2"/>
  <c r="F129" i="2" s="1"/>
  <c r="F139" i="2"/>
  <c r="F136" i="2" s="1"/>
  <c r="F144" i="2"/>
  <c r="F146" i="2"/>
  <c r="F153" i="2"/>
  <c r="F164" i="2"/>
  <c r="F163" i="2" s="1"/>
  <c r="F166" i="2" s="1"/>
  <c r="J79" i="12"/>
  <c r="I634" i="8"/>
  <c r="I633" i="8" s="1"/>
  <c r="I632" i="8" s="1"/>
  <c r="I631" i="8" s="1"/>
  <c r="I725" i="8"/>
  <c r="I724" i="8" s="1"/>
  <c r="I723" i="8" s="1"/>
  <c r="I722" i="8" s="1"/>
  <c r="F38" i="13"/>
  <c r="H35" i="13" s="1"/>
  <c r="I35" i="13" s="1"/>
  <c r="I38" i="13" s="1"/>
  <c r="I22" i="13"/>
  <c r="H22" i="13"/>
  <c r="G22" i="13"/>
  <c r="F22" i="13"/>
  <c r="I12" i="13"/>
  <c r="H12" i="13"/>
  <c r="G12" i="13"/>
  <c r="K12" i="13" s="1"/>
  <c r="F12" i="13"/>
  <c r="J12" i="13" s="1"/>
  <c r="I9" i="13"/>
  <c r="H9" i="13"/>
  <c r="G9" i="13"/>
  <c r="F9" i="13"/>
  <c r="J9" i="13" s="1"/>
  <c r="D48" i="12"/>
  <c r="G21" i="11"/>
  <c r="H21" i="11"/>
  <c r="K9" i="13" l="1"/>
  <c r="F28" i="2"/>
  <c r="F11" i="2" s="1"/>
  <c r="F52" i="2" s="1"/>
  <c r="F143" i="2"/>
  <c r="F142" i="2" s="1"/>
  <c r="F78" i="2"/>
  <c r="F63" i="2"/>
  <c r="F16" i="2"/>
  <c r="I15" i="13"/>
  <c r="F15" i="13"/>
  <c r="H15" i="13"/>
  <c r="H23" i="13" s="1"/>
  <c r="H29" i="13" s="1"/>
  <c r="H26" i="12"/>
  <c r="H27" i="12"/>
  <c r="G26" i="12"/>
  <c r="D28" i="12"/>
  <c r="E28" i="12"/>
  <c r="F28" i="12"/>
  <c r="D24" i="12"/>
  <c r="E24" i="12"/>
  <c r="F24" i="12"/>
  <c r="D53" i="12"/>
  <c r="E53" i="12"/>
  <c r="E48" i="12"/>
  <c r="F48" i="12"/>
  <c r="J48" i="12" s="1"/>
  <c r="D43" i="12"/>
  <c r="E43" i="12"/>
  <c r="F43" i="12"/>
  <c r="J81" i="12"/>
  <c r="E81" i="12"/>
  <c r="E80" i="12"/>
  <c r="E79" i="12"/>
  <c r="H37" i="12"/>
  <c r="H36" i="12"/>
  <c r="G36" i="12"/>
  <c r="D38" i="12"/>
  <c r="E38" i="12"/>
  <c r="F38" i="12"/>
  <c r="D34" i="12"/>
  <c r="E34" i="12"/>
  <c r="F34" i="12"/>
  <c r="G33" i="12"/>
  <c r="H146" i="2"/>
  <c r="I146" i="2"/>
  <c r="I164" i="2"/>
  <c r="I163" i="2" s="1"/>
  <c r="H137" i="2"/>
  <c r="I137" i="2"/>
  <c r="J137" i="2" s="1"/>
  <c r="G137" i="2"/>
  <c r="K137" i="2" s="1"/>
  <c r="I602" i="8"/>
  <c r="I601" i="8" s="1"/>
  <c r="I600" i="8" s="1"/>
  <c r="I591" i="8"/>
  <c r="J591" i="8"/>
  <c r="I588" i="8"/>
  <c r="I579" i="8"/>
  <c r="I576" i="8"/>
  <c r="J576" i="8"/>
  <c r="K576" i="8"/>
  <c r="I571" i="8"/>
  <c r="I567" i="8"/>
  <c r="J560" i="8"/>
  <c r="K560" i="8"/>
  <c r="I560" i="8"/>
  <c r="J562" i="8"/>
  <c r="K562" i="8"/>
  <c r="I562" i="8"/>
  <c r="I351" i="8"/>
  <c r="I357" i="8"/>
  <c r="J357" i="8"/>
  <c r="K357" i="8"/>
  <c r="I742" i="8"/>
  <c r="J739" i="8"/>
  <c r="K739" i="8"/>
  <c r="I739" i="8"/>
  <c r="I367" i="8"/>
  <c r="I365" i="8"/>
  <c r="I362" i="8"/>
  <c r="I656" i="8"/>
  <c r="I655" i="8" s="1"/>
  <c r="J656" i="8"/>
  <c r="K656" i="8"/>
  <c r="I653" i="8"/>
  <c r="J653" i="8"/>
  <c r="K653" i="8"/>
  <c r="I651" i="8"/>
  <c r="J651" i="8"/>
  <c r="K651" i="8"/>
  <c r="I648" i="8"/>
  <c r="J648" i="8"/>
  <c r="I551" i="8"/>
  <c r="I544" i="8" s="1"/>
  <c r="I543" i="8" s="1"/>
  <c r="I542" i="8" s="1"/>
  <c r="J551" i="8"/>
  <c r="K551" i="8"/>
  <c r="I439" i="8"/>
  <c r="J439" i="8"/>
  <c r="K439" i="8"/>
  <c r="I434" i="8"/>
  <c r="J434" i="8"/>
  <c r="K434" i="8"/>
  <c r="K428" i="8"/>
  <c r="J428" i="8"/>
  <c r="J420" i="8" s="1"/>
  <c r="J419" i="8" s="1"/>
  <c r="J418" i="8" s="1"/>
  <c r="I428" i="8"/>
  <c r="I420" i="8" s="1"/>
  <c r="I419" i="8" s="1"/>
  <c r="I418" i="8" s="1"/>
  <c r="H428" i="8"/>
  <c r="H420" i="8" s="1"/>
  <c r="H419" i="8" s="1"/>
  <c r="H418" i="8" s="1"/>
  <c r="G428" i="8"/>
  <c r="G420" i="8" s="1"/>
  <c r="G419" i="8" s="1"/>
  <c r="G418" i="8" s="1"/>
  <c r="F428" i="8"/>
  <c r="F420" i="8" s="1"/>
  <c r="F419" i="8" s="1"/>
  <c r="F418" i="8" s="1"/>
  <c r="E428" i="8"/>
  <c r="E419" i="8" s="1"/>
  <c r="E418" i="8" s="1"/>
  <c r="I416" i="8"/>
  <c r="J416" i="8"/>
  <c r="K416" i="8"/>
  <c r="I414" i="8"/>
  <c r="J414" i="8"/>
  <c r="K414" i="8"/>
  <c r="I410" i="8"/>
  <c r="J406" i="8"/>
  <c r="K406" i="8"/>
  <c r="I406" i="8"/>
  <c r="I776" i="8"/>
  <c r="I775" i="8" s="1"/>
  <c r="I774" i="8" s="1"/>
  <c r="J776" i="8"/>
  <c r="J775" i="8" s="1"/>
  <c r="J774" i="8" s="1"/>
  <c r="K776" i="8"/>
  <c r="I772" i="8"/>
  <c r="I771" i="8" s="1"/>
  <c r="I770" i="8" s="1"/>
  <c r="J772" i="8"/>
  <c r="J771" i="8" s="1"/>
  <c r="J770" i="8" s="1"/>
  <c r="K772" i="8"/>
  <c r="I763" i="8"/>
  <c r="J763" i="8"/>
  <c r="K763" i="8"/>
  <c r="I766" i="8"/>
  <c r="I765" i="8" s="1"/>
  <c r="I759" i="8" s="1"/>
  <c r="I758" i="8" s="1"/>
  <c r="I757" i="8" s="1"/>
  <c r="J699" i="8"/>
  <c r="K699" i="8"/>
  <c r="I699" i="8"/>
  <c r="I698" i="8" s="1"/>
  <c r="I442" i="8"/>
  <c r="I451" i="8"/>
  <c r="I477" i="8"/>
  <c r="I476" i="8" s="1"/>
  <c r="I475" i="8" s="1"/>
  <c r="I474" i="8" s="1"/>
  <c r="J392" i="8"/>
  <c r="K392" i="8"/>
  <c r="I392" i="8"/>
  <c r="I391" i="8" s="1"/>
  <c r="I389" i="8"/>
  <c r="I387" i="8"/>
  <c r="J387" i="8"/>
  <c r="K387" i="8"/>
  <c r="I346" i="8"/>
  <c r="I345" i="8" s="1"/>
  <c r="E345" i="8"/>
  <c r="E341" i="8" s="1"/>
  <c r="G346" i="8"/>
  <c r="G345" i="8" s="1"/>
  <c r="K346" i="8"/>
  <c r="J346" i="8"/>
  <c r="J345" i="8" s="1"/>
  <c r="H346" i="8"/>
  <c r="F346" i="8"/>
  <c r="F345" i="8" s="1"/>
  <c r="I337" i="8"/>
  <c r="I327" i="8" s="1"/>
  <c r="I717" i="8"/>
  <c r="I716" i="8" s="1"/>
  <c r="I715" i="8" s="1"/>
  <c r="I714" i="8" s="1"/>
  <c r="J308" i="8"/>
  <c r="K308" i="8"/>
  <c r="I308" i="8"/>
  <c r="I307" i="8" s="1"/>
  <c r="I306" i="8" s="1"/>
  <c r="I305" i="8" s="1"/>
  <c r="I619" i="8"/>
  <c r="J619" i="8"/>
  <c r="I615" i="8"/>
  <c r="I302" i="8"/>
  <c r="I299" i="8"/>
  <c r="J299" i="8"/>
  <c r="K299" i="8"/>
  <c r="J708" i="8"/>
  <c r="I712" i="8"/>
  <c r="I267" i="8"/>
  <c r="I266" i="8" s="1"/>
  <c r="I263" i="8"/>
  <c r="I255" i="8"/>
  <c r="I251" i="8"/>
  <c r="I244" i="8"/>
  <c r="I243" i="8" s="1"/>
  <c r="I239" i="8" s="1"/>
  <c r="I238" i="8" s="1"/>
  <c r="I237" i="8" s="1"/>
  <c r="F234" i="8"/>
  <c r="F233" i="8" s="1"/>
  <c r="F232" i="8" s="1"/>
  <c r="G234" i="8"/>
  <c r="G233" i="8" s="1"/>
  <c r="G232" i="8" s="1"/>
  <c r="H234" i="8"/>
  <c r="H233" i="8" s="1"/>
  <c r="H232" i="8" s="1"/>
  <c r="I234" i="8"/>
  <c r="I233" i="8" s="1"/>
  <c r="I232" i="8" s="1"/>
  <c r="I231" i="8" s="1"/>
  <c r="J234" i="8"/>
  <c r="J233" i="8" s="1"/>
  <c r="J232" i="8" s="1"/>
  <c r="K234" i="8"/>
  <c r="I221" i="8"/>
  <c r="I216" i="8" s="1"/>
  <c r="I215" i="8" s="1"/>
  <c r="I212" i="8"/>
  <c r="I211" i="8" s="1"/>
  <c r="I210" i="8" s="1"/>
  <c r="I205" i="8"/>
  <c r="I204" i="8" s="1"/>
  <c r="I203" i="8" s="1"/>
  <c r="I202" i="8" s="1"/>
  <c r="I201" i="8" s="1"/>
  <c r="I200" i="8" s="1"/>
  <c r="I198" i="8"/>
  <c r="I197" i="8" s="1"/>
  <c r="I196" i="8" s="1"/>
  <c r="I195" i="8" s="1"/>
  <c r="I194" i="8" s="1"/>
  <c r="I193" i="8" s="1"/>
  <c r="K189" i="8"/>
  <c r="J189" i="8"/>
  <c r="J188" i="8" s="1"/>
  <c r="I189" i="8"/>
  <c r="I188" i="8" s="1"/>
  <c r="I186" i="8"/>
  <c r="I184" i="8"/>
  <c r="I182" i="8"/>
  <c r="J172" i="8"/>
  <c r="K172" i="8"/>
  <c r="I171" i="8"/>
  <c r="I169" i="8"/>
  <c r="I167" i="8"/>
  <c r="I165" i="8"/>
  <c r="E123" i="8"/>
  <c r="F123" i="8"/>
  <c r="G123" i="8"/>
  <c r="H123" i="8"/>
  <c r="J123" i="8"/>
  <c r="K123" i="8"/>
  <c r="E125" i="8"/>
  <c r="F125" i="8"/>
  <c r="G125" i="8"/>
  <c r="H125" i="8"/>
  <c r="J125" i="8"/>
  <c r="K125" i="8"/>
  <c r="E127" i="8"/>
  <c r="F127" i="8"/>
  <c r="G127" i="8"/>
  <c r="H127" i="8"/>
  <c r="J127" i="8"/>
  <c r="K127" i="8"/>
  <c r="E130" i="8"/>
  <c r="E129" i="8" s="1"/>
  <c r="F130" i="8"/>
  <c r="F129" i="8" s="1"/>
  <c r="G130" i="8"/>
  <c r="G129" i="8" s="1"/>
  <c r="H130" i="8"/>
  <c r="H129" i="8" s="1"/>
  <c r="J130" i="8"/>
  <c r="J129" i="8" s="1"/>
  <c r="K130" i="8"/>
  <c r="K129" i="8" s="1"/>
  <c r="H189" i="8"/>
  <c r="H188" i="8" s="1"/>
  <c r="G189" i="8"/>
  <c r="G188" i="8" s="1"/>
  <c r="F189" i="8"/>
  <c r="F188" i="8" s="1"/>
  <c r="E189" i="8"/>
  <c r="E188" i="8" s="1"/>
  <c r="K186" i="8"/>
  <c r="J186" i="8"/>
  <c r="H186" i="8"/>
  <c r="G186" i="8"/>
  <c r="F186" i="8"/>
  <c r="E186" i="8"/>
  <c r="K184" i="8"/>
  <c r="J184" i="8"/>
  <c r="H184" i="8"/>
  <c r="G184" i="8"/>
  <c r="F184" i="8"/>
  <c r="E184" i="8"/>
  <c r="K182" i="8"/>
  <c r="J182" i="8"/>
  <c r="H182" i="8"/>
  <c r="G182" i="8"/>
  <c r="F182" i="8"/>
  <c r="E182" i="8"/>
  <c r="I117" i="8"/>
  <c r="I116" i="8" s="1"/>
  <c r="I115" i="8" s="1"/>
  <c r="I114" i="8" s="1"/>
  <c r="I113" i="8" s="1"/>
  <c r="I89" i="8"/>
  <c r="I86" i="8" s="1"/>
  <c r="I85" i="8" s="1"/>
  <c r="I84" i="8" s="1"/>
  <c r="I83" i="8" s="1"/>
  <c r="I81" i="8"/>
  <c r="I79" i="8"/>
  <c r="J79" i="8"/>
  <c r="K79" i="8"/>
  <c r="I75" i="8"/>
  <c r="I71" i="8"/>
  <c r="I51" i="8"/>
  <c r="I49" i="8"/>
  <c r="I43" i="8"/>
  <c r="I42" i="8" s="1"/>
  <c r="I41" i="8" s="1"/>
  <c r="I40" i="8" s="1"/>
  <c r="I38" i="8"/>
  <c r="I37" i="8" s="1"/>
  <c r="I31" i="8"/>
  <c r="K24" i="8"/>
  <c r="I22" i="8"/>
  <c r="I17" i="8"/>
  <c r="I13" i="8"/>
  <c r="J23" i="13" l="1"/>
  <c r="G23" i="13"/>
  <c r="K15" i="13"/>
  <c r="J15" i="13"/>
  <c r="J53" i="12"/>
  <c r="F62" i="2"/>
  <c r="F167" i="2"/>
  <c r="K345" i="8"/>
  <c r="K775" i="8"/>
  <c r="K420" i="8"/>
  <c r="K171" i="8"/>
  <c r="K771" i="8"/>
  <c r="K188" i="8"/>
  <c r="K233" i="8"/>
  <c r="H30" i="13"/>
  <c r="H81" i="12"/>
  <c r="I209" i="8"/>
  <c r="I208" i="8" s="1"/>
  <c r="I207" i="8" s="1"/>
  <c r="G181" i="8"/>
  <c r="G180" i="8" s="1"/>
  <c r="G179" i="8" s="1"/>
  <c r="G178" i="8" s="1"/>
  <c r="I559" i="8"/>
  <c r="I433" i="8"/>
  <c r="I432" i="8" s="1"/>
  <c r="I431" i="8" s="1"/>
  <c r="I430" i="8" s="1"/>
  <c r="J559" i="8"/>
  <c r="K559" i="8"/>
  <c r="I587" i="8"/>
  <c r="I586" i="8" s="1"/>
  <c r="I585" i="8" s="1"/>
  <c r="I350" i="8"/>
  <c r="I349" i="8" s="1"/>
  <c r="I348" i="8" s="1"/>
  <c r="I214" i="8"/>
  <c r="I647" i="8"/>
  <c r="I646" i="8" s="1"/>
  <c r="I645" i="8" s="1"/>
  <c r="I738" i="8"/>
  <c r="I737" i="8" s="1"/>
  <c r="I736" i="8" s="1"/>
  <c r="I566" i="8"/>
  <c r="I361" i="8"/>
  <c r="I360" i="8" s="1"/>
  <c r="I359" i="8" s="1"/>
  <c r="E181" i="8"/>
  <c r="E180" i="8" s="1"/>
  <c r="E179" i="8" s="1"/>
  <c r="E178" i="8" s="1"/>
  <c r="K647" i="8"/>
  <c r="J647" i="8"/>
  <c r="J181" i="8"/>
  <c r="J180" i="8" s="1"/>
  <c r="I441" i="8"/>
  <c r="I697" i="8"/>
  <c r="I696" i="8" s="1"/>
  <c r="I769" i="8"/>
  <c r="I768" i="8" s="1"/>
  <c r="I405" i="8"/>
  <c r="I404" i="8" s="1"/>
  <c r="I403" i="8" s="1"/>
  <c r="I402" i="8" s="1"/>
  <c r="I323" i="8"/>
  <c r="I322" i="8" s="1"/>
  <c r="I382" i="8"/>
  <c r="I381" i="8" s="1"/>
  <c r="I380" i="8" s="1"/>
  <c r="I369" i="8" s="1"/>
  <c r="I707" i="8"/>
  <c r="I706" i="8" s="1"/>
  <c r="I705" i="8" s="1"/>
  <c r="I296" i="8"/>
  <c r="I295" i="8" s="1"/>
  <c r="I294" i="8" s="1"/>
  <c r="I250" i="8"/>
  <c r="I249" i="8" s="1"/>
  <c r="I248" i="8" s="1"/>
  <c r="I614" i="8"/>
  <c r="I181" i="8"/>
  <c r="I180" i="8" s="1"/>
  <c r="I179" i="8" s="1"/>
  <c r="I178" i="8" s="1"/>
  <c r="I164" i="8"/>
  <c r="I163" i="8" s="1"/>
  <c r="I162" i="8" s="1"/>
  <c r="I161" i="8" s="1"/>
  <c r="K181" i="8"/>
  <c r="K122" i="8"/>
  <c r="K121" i="8" s="1"/>
  <c r="K120" i="8" s="1"/>
  <c r="K119" i="8" s="1"/>
  <c r="F122" i="8"/>
  <c r="F121" i="8" s="1"/>
  <c r="F120" i="8" s="1"/>
  <c r="F119" i="8" s="1"/>
  <c r="E122" i="8"/>
  <c r="E121" i="8" s="1"/>
  <c r="E120" i="8" s="1"/>
  <c r="E119" i="8" s="1"/>
  <c r="J122" i="8"/>
  <c r="J121" i="8" s="1"/>
  <c r="J120" i="8" s="1"/>
  <c r="J119" i="8" s="1"/>
  <c r="H122" i="8"/>
  <c r="H121" i="8" s="1"/>
  <c r="H120" i="8" s="1"/>
  <c r="H119" i="8" s="1"/>
  <c r="G122" i="8"/>
  <c r="G121" i="8" s="1"/>
  <c r="G120" i="8" s="1"/>
  <c r="G119" i="8" s="1"/>
  <c r="F181" i="8"/>
  <c r="F180" i="8" s="1"/>
  <c r="F179" i="8" s="1"/>
  <c r="F178" i="8" s="1"/>
  <c r="H181" i="8"/>
  <c r="H180" i="8" s="1"/>
  <c r="H179" i="8" s="1"/>
  <c r="H178" i="8" s="1"/>
  <c r="I70" i="8"/>
  <c r="I69" i="8" s="1"/>
  <c r="I68" i="8" s="1"/>
  <c r="I67" i="8" s="1"/>
  <c r="K31" i="8"/>
  <c r="I48" i="8"/>
  <c r="I47" i="8" s="1"/>
  <c r="I46" i="8" s="1"/>
  <c r="I45" i="8" s="1"/>
  <c r="J31" i="8"/>
  <c r="I12" i="8"/>
  <c r="I11" i="8" s="1"/>
  <c r="I10" i="8" s="1"/>
  <c r="I9" i="8" s="1"/>
  <c r="C80" i="12"/>
  <c r="C48" i="12"/>
  <c r="C81" i="12"/>
  <c r="C79" i="12"/>
  <c r="C28" i="12"/>
  <c r="J17" i="8"/>
  <c r="B28" i="12"/>
  <c r="E78" i="12"/>
  <c r="C78" i="12"/>
  <c r="B78" i="12"/>
  <c r="H77" i="12"/>
  <c r="H76" i="12"/>
  <c r="E74" i="12"/>
  <c r="C74" i="12"/>
  <c r="B74" i="12"/>
  <c r="H73" i="12"/>
  <c r="H72" i="12"/>
  <c r="E69" i="12"/>
  <c r="C69" i="12"/>
  <c r="B69" i="12"/>
  <c r="E65" i="12"/>
  <c r="C65" i="12"/>
  <c r="B65" i="12"/>
  <c r="G64" i="12"/>
  <c r="G63" i="12"/>
  <c r="E58" i="12"/>
  <c r="C58" i="12"/>
  <c r="G55" i="12"/>
  <c r="G81" i="12" s="1"/>
  <c r="C53" i="12"/>
  <c r="B53" i="12"/>
  <c r="I53" i="12" s="1"/>
  <c r="H52" i="12"/>
  <c r="G52" i="12"/>
  <c r="H51" i="12"/>
  <c r="G51" i="12"/>
  <c r="G46" i="12"/>
  <c r="C43" i="12"/>
  <c r="B43" i="12"/>
  <c r="I43" i="12" s="1"/>
  <c r="H42" i="12"/>
  <c r="G42" i="12"/>
  <c r="H41" i="12"/>
  <c r="G41" i="12"/>
  <c r="C38" i="12"/>
  <c r="B38" i="12"/>
  <c r="C34" i="12"/>
  <c r="B34" i="12"/>
  <c r="H33" i="12"/>
  <c r="H32" i="12"/>
  <c r="G32" i="12"/>
  <c r="C24" i="12"/>
  <c r="B24" i="12"/>
  <c r="H23" i="12"/>
  <c r="G23" i="12"/>
  <c r="H22" i="12"/>
  <c r="G22" i="12"/>
  <c r="E15" i="12"/>
  <c r="C15" i="12"/>
  <c r="E11" i="12"/>
  <c r="C11" i="12"/>
  <c r="H10" i="12"/>
  <c r="G10" i="12"/>
  <c r="H9" i="12"/>
  <c r="G9" i="12"/>
  <c r="I613" i="8" l="1"/>
  <c r="I612" i="8" s="1"/>
  <c r="I611" i="8" s="1"/>
  <c r="K23" i="13"/>
  <c r="G38" i="12"/>
  <c r="G34" i="12"/>
  <c r="I34" i="12"/>
  <c r="G28" i="12"/>
  <c r="I28" i="12"/>
  <c r="G24" i="12"/>
  <c r="K419" i="8"/>
  <c r="K180" i="8"/>
  <c r="K774" i="8"/>
  <c r="K770" i="8"/>
  <c r="K232" i="8"/>
  <c r="H79" i="12"/>
  <c r="G80" i="12"/>
  <c r="H80" i="12"/>
  <c r="G79" i="12"/>
  <c r="I558" i="8"/>
  <c r="I557" i="8" s="1"/>
  <c r="I541" i="8" s="1"/>
  <c r="I684" i="8"/>
  <c r="I247" i="8"/>
  <c r="J179" i="8"/>
  <c r="J178" i="8" s="1"/>
  <c r="I8" i="8"/>
  <c r="G58" i="12"/>
  <c r="G53" i="12"/>
  <c r="K179" i="8" l="1"/>
  <c r="K178" i="8" s="1"/>
  <c r="K418" i="8"/>
  <c r="I246" i="8"/>
  <c r="I7" i="8" s="1"/>
  <c r="C19" i="11"/>
  <c r="C23" i="11"/>
  <c r="C16" i="11"/>
  <c r="C21" i="11"/>
  <c r="E71" i="8"/>
  <c r="E629" i="8"/>
  <c r="E656" i="8"/>
  <c r="E500" i="8"/>
  <c r="E498" i="8"/>
  <c r="E241" i="8"/>
  <c r="E240" i="8" s="1"/>
  <c r="K231" i="8"/>
  <c r="J231" i="8"/>
  <c r="H231" i="8"/>
  <c r="G231" i="8"/>
  <c r="F231" i="8"/>
  <c r="E223" i="8"/>
  <c r="E219" i="8"/>
  <c r="E218" i="8" s="1"/>
  <c r="E217" i="8" s="1"/>
  <c r="H27" i="11"/>
  <c r="H25" i="11"/>
  <c r="H23" i="11"/>
  <c r="H19" i="11"/>
  <c r="H13" i="11"/>
  <c r="H12" i="11" s="1"/>
  <c r="F13" i="8"/>
  <c r="F17" i="8"/>
  <c r="F22" i="8"/>
  <c r="F31" i="8"/>
  <c r="F38" i="8"/>
  <c r="F37" i="8" s="1"/>
  <c r="F43" i="8"/>
  <c r="F42" i="8" s="1"/>
  <c r="F41" i="8" s="1"/>
  <c r="F40" i="8" s="1"/>
  <c r="F49" i="8"/>
  <c r="F51" i="8"/>
  <c r="F58" i="8"/>
  <c r="F57" i="8" s="1"/>
  <c r="F56" i="8" s="1"/>
  <c r="F55" i="8" s="1"/>
  <c r="F54" i="8" s="1"/>
  <c r="F65" i="8"/>
  <c r="F64" i="8" s="1"/>
  <c r="F63" i="8" s="1"/>
  <c r="F62" i="8" s="1"/>
  <c r="F61" i="8" s="1"/>
  <c r="F71" i="8"/>
  <c r="F75" i="8"/>
  <c r="F79" i="8"/>
  <c r="F81" i="8"/>
  <c r="F89" i="8"/>
  <c r="F86" i="8" s="1"/>
  <c r="F85" i="8" s="1"/>
  <c r="F84" i="8" s="1"/>
  <c r="F83" i="8" s="1"/>
  <c r="F99" i="8"/>
  <c r="F98" i="8" s="1"/>
  <c r="F97" i="8" s="1"/>
  <c r="F96" i="8" s="1"/>
  <c r="F95" i="8" s="1"/>
  <c r="F105" i="8"/>
  <c r="F104" i="8" s="1"/>
  <c r="F103" i="8" s="1"/>
  <c r="F102" i="8" s="1"/>
  <c r="F101" i="8" s="1"/>
  <c r="F111" i="8"/>
  <c r="F110" i="8" s="1"/>
  <c r="F109" i="8" s="1"/>
  <c r="F108" i="8" s="1"/>
  <c r="F107" i="8" s="1"/>
  <c r="F117" i="8"/>
  <c r="F116" i="8" s="1"/>
  <c r="F115" i="8" s="1"/>
  <c r="F114" i="8" s="1"/>
  <c r="F113" i="8" s="1"/>
  <c r="F137" i="8"/>
  <c r="F139" i="8"/>
  <c r="F141" i="8"/>
  <c r="F144" i="8"/>
  <c r="F143" i="8" s="1"/>
  <c r="F151" i="8"/>
  <c r="F153" i="8"/>
  <c r="F155" i="8"/>
  <c r="F158" i="8"/>
  <c r="F157" i="8" s="1"/>
  <c r="F165" i="8"/>
  <c r="F167" i="8"/>
  <c r="F169" i="8"/>
  <c r="F172" i="8"/>
  <c r="F171" i="8" s="1"/>
  <c r="F198" i="8"/>
  <c r="F197" i="8" s="1"/>
  <c r="F196" i="8" s="1"/>
  <c r="F195" i="8" s="1"/>
  <c r="F194" i="8" s="1"/>
  <c r="F193" i="8" s="1"/>
  <c r="F205" i="8"/>
  <c r="F204" i="8" s="1"/>
  <c r="F203" i="8" s="1"/>
  <c r="F202" i="8" s="1"/>
  <c r="F201" i="8" s="1"/>
  <c r="F200" i="8" s="1"/>
  <c r="F212" i="8"/>
  <c r="F211" i="8" s="1"/>
  <c r="F210" i="8" s="1"/>
  <c r="F209" i="8" s="1"/>
  <c r="F208" i="8" s="1"/>
  <c r="F207" i="8" s="1"/>
  <c r="F223" i="8"/>
  <c r="F222" i="8" s="1"/>
  <c r="F221" i="8" s="1"/>
  <c r="F216" i="8" s="1"/>
  <c r="F215" i="8" s="1"/>
  <c r="F244" i="8"/>
  <c r="F243" i="8" s="1"/>
  <c r="F239" i="8" s="1"/>
  <c r="F238" i="8" s="1"/>
  <c r="F237" i="8" s="1"/>
  <c r="F251" i="8"/>
  <c r="F255" i="8"/>
  <c r="F260" i="8"/>
  <c r="F263" i="8"/>
  <c r="F267" i="8"/>
  <c r="F266" i="8" s="1"/>
  <c r="F273" i="8"/>
  <c r="F277" i="8"/>
  <c r="F282" i="8"/>
  <c r="F284" i="8"/>
  <c r="F291" i="8"/>
  <c r="F290" i="8" s="1"/>
  <c r="F297" i="8"/>
  <c r="F299" i="8"/>
  <c r="F302" i="8"/>
  <c r="F308" i="8"/>
  <c r="F307" i="8" s="1"/>
  <c r="F306" i="8" s="1"/>
  <c r="F305" i="8" s="1"/>
  <c r="F320" i="8"/>
  <c r="F313" i="8" s="1"/>
  <c r="F312" i="8" s="1"/>
  <c r="F311" i="8" s="1"/>
  <c r="F325" i="8"/>
  <c r="F324" i="8" s="1"/>
  <c r="F328" i="8"/>
  <c r="F330" i="8"/>
  <c r="F333" i="8"/>
  <c r="F337" i="8"/>
  <c r="F342" i="8"/>
  <c r="F341" i="8" s="1"/>
  <c r="F351" i="8"/>
  <c r="F354" i="8"/>
  <c r="F357" i="8"/>
  <c r="F362" i="8"/>
  <c r="F365" i="8"/>
  <c r="F361" i="8" s="1"/>
  <c r="F360" i="8" s="1"/>
  <c r="F359" i="8" s="1"/>
  <c r="F373" i="8"/>
  <c r="F375" i="8"/>
  <c r="F377" i="8"/>
  <c r="F383" i="8"/>
  <c r="F387" i="8"/>
  <c r="F389" i="8"/>
  <c r="F392" i="8"/>
  <c r="F395" i="8"/>
  <c r="F400" i="8"/>
  <c r="F399" i="8" s="1"/>
  <c r="F406" i="8"/>
  <c r="F410" i="8"/>
  <c r="F414" i="8"/>
  <c r="F416" i="8"/>
  <c r="F434" i="8"/>
  <c r="F437" i="8"/>
  <c r="F439" i="8"/>
  <c r="F445" i="8"/>
  <c r="F444" i="8" s="1"/>
  <c r="F443" i="8" s="1"/>
  <c r="F442" i="8" s="1"/>
  <c r="F454" i="8"/>
  <c r="F457" i="8"/>
  <c r="F464" i="8"/>
  <c r="F469" i="8"/>
  <c r="F472" i="8"/>
  <c r="F471" i="8" s="1"/>
  <c r="F477" i="8"/>
  <c r="F476" i="8" s="1"/>
  <c r="F475" i="8" s="1"/>
  <c r="F474" i="8" s="1"/>
  <c r="F483" i="8"/>
  <c r="F485" i="8"/>
  <c r="F489" i="8"/>
  <c r="F493" i="8"/>
  <c r="F492" i="8" s="1"/>
  <c r="F491" i="8" s="1"/>
  <c r="F498" i="8"/>
  <c r="F500" i="8"/>
  <c r="F502" i="8"/>
  <c r="F505" i="8"/>
  <c r="F509" i="8"/>
  <c r="F514" i="8"/>
  <c r="F517" i="8"/>
  <c r="F521" i="8"/>
  <c r="F520" i="8" s="1"/>
  <c r="F519" i="8" s="1"/>
  <c r="F526" i="8"/>
  <c r="F535" i="8"/>
  <c r="F539" i="8"/>
  <c r="F538" i="8" s="1"/>
  <c r="F537" i="8" s="1"/>
  <c r="F545" i="8"/>
  <c r="F547" i="8"/>
  <c r="F551" i="8"/>
  <c r="F555" i="8"/>
  <c r="F554" i="8" s="1"/>
  <c r="F553" i="8" s="1"/>
  <c r="F560" i="8"/>
  <c r="F562" i="8"/>
  <c r="F564" i="8"/>
  <c r="F567" i="8"/>
  <c r="F571" i="8"/>
  <c r="F576" i="8"/>
  <c r="F579" i="8"/>
  <c r="F583" i="8"/>
  <c r="F582" i="8" s="1"/>
  <c r="F581" i="8" s="1"/>
  <c r="F588" i="8"/>
  <c r="F598" i="8"/>
  <c r="F602" i="8"/>
  <c r="F601" i="8" s="1"/>
  <c r="F600" i="8" s="1"/>
  <c r="F609" i="8"/>
  <c r="F608" i="8" s="1"/>
  <c r="F607" i="8" s="1"/>
  <c r="F606" i="8" s="1"/>
  <c r="F605" i="8" s="1"/>
  <c r="F615" i="8"/>
  <c r="F619" i="8"/>
  <c r="F625" i="8"/>
  <c r="F632" i="8"/>
  <c r="F631" i="8" s="1"/>
  <c r="F634" i="8"/>
  <c r="F643" i="8"/>
  <c r="F642" i="8" s="1"/>
  <c r="F641" i="8" s="1"/>
  <c r="F640" i="8" s="1"/>
  <c r="F648" i="8"/>
  <c r="F651" i="8"/>
  <c r="F653" i="8"/>
  <c r="F656" i="8"/>
  <c r="F659" i="8"/>
  <c r="F663" i="8"/>
  <c r="F662" i="8" s="1"/>
  <c r="F669" i="8"/>
  <c r="F668" i="8" s="1"/>
  <c r="F667" i="8" s="1"/>
  <c r="F666" i="8" s="1"/>
  <c r="F674" i="8"/>
  <c r="F676" i="8"/>
  <c r="F682" i="8"/>
  <c r="F681" i="8" s="1"/>
  <c r="F680" i="8" s="1"/>
  <c r="F679" i="8" s="1"/>
  <c r="F678" i="8" s="1"/>
  <c r="F688" i="8"/>
  <c r="F694" i="8"/>
  <c r="F699" i="8"/>
  <c r="F703" i="8"/>
  <c r="F708" i="8"/>
  <c r="F712" i="8"/>
  <c r="F717" i="8"/>
  <c r="F720" i="8"/>
  <c r="F725" i="8"/>
  <c r="F724" i="8" s="1"/>
  <c r="F723" i="8" s="1"/>
  <c r="F722" i="8" s="1"/>
  <c r="F731" i="8"/>
  <c r="F730" i="8" s="1"/>
  <c r="F729" i="8" s="1"/>
  <c r="F728" i="8" s="1"/>
  <c r="F734" i="8"/>
  <c r="F739" i="8"/>
  <c r="F742" i="8"/>
  <c r="F748" i="8"/>
  <c r="F747" i="8" s="1"/>
  <c r="F746" i="8" s="1"/>
  <c r="F745" i="8" s="1"/>
  <c r="F753" i="8"/>
  <c r="F755" i="8"/>
  <c r="F761" i="8"/>
  <c r="F763" i="8"/>
  <c r="F766" i="8"/>
  <c r="F765" i="8" s="1"/>
  <c r="F772" i="8"/>
  <c r="F771" i="8" s="1"/>
  <c r="F770" i="8" s="1"/>
  <c r="F776" i="8"/>
  <c r="F775" i="8" s="1"/>
  <c r="F774" i="8" s="1"/>
  <c r="I153" i="2"/>
  <c r="I144" i="2"/>
  <c r="I139" i="2"/>
  <c r="I136" i="2" s="1"/>
  <c r="I130" i="2"/>
  <c r="I129" i="2" s="1"/>
  <c r="I119" i="2"/>
  <c r="I118" i="2" s="1"/>
  <c r="I101" i="2"/>
  <c r="I91" i="2"/>
  <c r="I84" i="2"/>
  <c r="I70" i="2"/>
  <c r="I68" i="2"/>
  <c r="I63" i="2" s="1"/>
  <c r="I43" i="2"/>
  <c r="I42" i="2" s="1"/>
  <c r="I38" i="2"/>
  <c r="I37" i="2" s="1"/>
  <c r="I41" i="2" s="1"/>
  <c r="I32" i="2"/>
  <c r="I29" i="2"/>
  <c r="I24" i="2"/>
  <c r="I23" i="2" s="1"/>
  <c r="I20" i="2"/>
  <c r="I19" i="2" s="1"/>
  <c r="I13" i="2"/>
  <c r="E13" i="2"/>
  <c r="E22" i="2"/>
  <c r="E20" i="2"/>
  <c r="E19" i="2" s="1"/>
  <c r="E24" i="2"/>
  <c r="E26" i="2"/>
  <c r="E27" i="2"/>
  <c r="E29" i="2"/>
  <c r="J29" i="2" s="1"/>
  <c r="E36" i="2"/>
  <c r="E32" i="2"/>
  <c r="E35" i="2"/>
  <c r="E38" i="2"/>
  <c r="E44" i="2"/>
  <c r="E47" i="2"/>
  <c r="E48" i="2"/>
  <c r="E50" i="2"/>
  <c r="E51" i="2"/>
  <c r="E70" i="2"/>
  <c r="J70" i="2" s="1"/>
  <c r="E73" i="2"/>
  <c r="E74" i="2"/>
  <c r="E75" i="2"/>
  <c r="E76" i="2"/>
  <c r="E77" i="2"/>
  <c r="E79" i="2"/>
  <c r="J79" i="2" s="1"/>
  <c r="E84" i="2"/>
  <c r="E91" i="2"/>
  <c r="E101" i="2"/>
  <c r="J101" i="2" s="1"/>
  <c r="E109" i="2"/>
  <c r="E110" i="2"/>
  <c r="E111" i="2"/>
  <c r="E112" i="2"/>
  <c r="E113" i="2"/>
  <c r="E114" i="2"/>
  <c r="E115" i="2"/>
  <c r="E116" i="2"/>
  <c r="E117" i="2"/>
  <c r="E119" i="2"/>
  <c r="E122" i="2"/>
  <c r="E124" i="2"/>
  <c r="E125" i="2"/>
  <c r="E130" i="2"/>
  <c r="E134" i="2"/>
  <c r="E135" i="2"/>
  <c r="E139" i="2"/>
  <c r="E136" i="2" s="1"/>
  <c r="J136" i="2" s="1"/>
  <c r="E141" i="2"/>
  <c r="E144" i="2"/>
  <c r="J144" i="2" s="1"/>
  <c r="E146" i="2"/>
  <c r="J146" i="2" s="1"/>
  <c r="E153" i="2"/>
  <c r="E155" i="2"/>
  <c r="E156" i="2"/>
  <c r="E157" i="2"/>
  <c r="E160" i="2"/>
  <c r="E161" i="2"/>
  <c r="E162" i="2"/>
  <c r="E164" i="2"/>
  <c r="E166" i="2"/>
  <c r="J153" i="2" l="1"/>
  <c r="J91" i="2"/>
  <c r="J84" i="2"/>
  <c r="J68" i="2"/>
  <c r="J32" i="2"/>
  <c r="E163" i="2"/>
  <c r="J163" i="2" s="1"/>
  <c r="J164" i="2"/>
  <c r="E129" i="2"/>
  <c r="J130" i="2"/>
  <c r="E118" i="2"/>
  <c r="J118" i="2" s="1"/>
  <c r="J119" i="2"/>
  <c r="E43" i="2"/>
  <c r="J44" i="2"/>
  <c r="E37" i="2"/>
  <c r="J38" i="2"/>
  <c r="E23" i="2"/>
  <c r="J23" i="2" s="1"/>
  <c r="J24" i="2"/>
  <c r="J13" i="2"/>
  <c r="I78" i="2"/>
  <c r="I62" i="2" s="1"/>
  <c r="I12" i="2"/>
  <c r="I16" i="2" s="1"/>
  <c r="E233" i="8"/>
  <c r="I143" i="2"/>
  <c r="I142" i="2" s="1"/>
  <c r="F707" i="8"/>
  <c r="F706" i="8" s="1"/>
  <c r="F705" i="8" s="1"/>
  <c r="F48" i="8"/>
  <c r="F47" i="8" s="1"/>
  <c r="F46" i="8" s="1"/>
  <c r="F45" i="8" s="1"/>
  <c r="F655" i="8"/>
  <c r="F453" i="8"/>
  <c r="F452" i="8" s="1"/>
  <c r="F451" i="8" s="1"/>
  <c r="F441" i="8" s="1"/>
  <c r="F12" i="8"/>
  <c r="F11" i="8" s="1"/>
  <c r="F10" i="8" s="1"/>
  <c r="F9" i="8" s="1"/>
  <c r="F497" i="8"/>
  <c r="F525" i="8"/>
  <c r="F524" i="8" s="1"/>
  <c r="F523" i="8" s="1"/>
  <c r="F296" i="8"/>
  <c r="F295" i="8" s="1"/>
  <c r="F294" i="8" s="1"/>
  <c r="F559" i="8"/>
  <c r="F350" i="8"/>
  <c r="F349" i="8" s="1"/>
  <c r="F348" i="8" s="1"/>
  <c r="F716" i="8"/>
  <c r="F715" i="8" s="1"/>
  <c r="F714" i="8" s="1"/>
  <c r="F136" i="8"/>
  <c r="F135" i="8" s="1"/>
  <c r="F134" i="8" s="1"/>
  <c r="F133" i="8" s="1"/>
  <c r="F433" i="8"/>
  <c r="F432" i="8" s="1"/>
  <c r="F431" i="8" s="1"/>
  <c r="F430" i="8" s="1"/>
  <c r="F760" i="8"/>
  <c r="F759" i="8" s="1"/>
  <c r="F758" i="8" s="1"/>
  <c r="F757" i="8" s="1"/>
  <c r="F673" i="8"/>
  <c r="F672" i="8" s="1"/>
  <c r="F671" i="8" s="1"/>
  <c r="F665" i="8" s="1"/>
  <c r="F391" i="8"/>
  <c r="F372" i="8"/>
  <c r="F371" i="8" s="1"/>
  <c r="F370" i="8" s="1"/>
  <c r="F272" i="8"/>
  <c r="F271" i="8" s="1"/>
  <c r="F270" i="8" s="1"/>
  <c r="F150" i="8"/>
  <c r="F149" i="8" s="1"/>
  <c r="F148" i="8" s="1"/>
  <c r="F147" i="8" s="1"/>
  <c r="F698" i="8"/>
  <c r="F697" i="8" s="1"/>
  <c r="F696" i="8" s="1"/>
  <c r="F70" i="8"/>
  <c r="F69" i="8" s="1"/>
  <c r="F68" i="8" s="1"/>
  <c r="F67" i="8" s="1"/>
  <c r="F752" i="8"/>
  <c r="F751" i="8" s="1"/>
  <c r="F750" i="8" s="1"/>
  <c r="F744" i="8" s="1"/>
  <c r="F566" i="8"/>
  <c r="F504" i="8"/>
  <c r="F496" i="8" s="1"/>
  <c r="F495" i="8" s="1"/>
  <c r="F738" i="8"/>
  <c r="F737" i="8" s="1"/>
  <c r="F736" i="8" s="1"/>
  <c r="F687" i="8"/>
  <c r="F686" i="8" s="1"/>
  <c r="F685" i="8" s="1"/>
  <c r="F614" i="8"/>
  <c r="F613" i="8" s="1"/>
  <c r="F612" i="8" s="1"/>
  <c r="F587" i="8"/>
  <c r="F586" i="8" s="1"/>
  <c r="F585" i="8" s="1"/>
  <c r="F382" i="8"/>
  <c r="F164" i="8"/>
  <c r="F163" i="8" s="1"/>
  <c r="F162" i="8" s="1"/>
  <c r="F161" i="8" s="1"/>
  <c r="F405" i="8"/>
  <c r="F404" i="8" s="1"/>
  <c r="F403" i="8" s="1"/>
  <c r="F402" i="8" s="1"/>
  <c r="F647" i="8"/>
  <c r="F544" i="8"/>
  <c r="F543" i="8" s="1"/>
  <c r="F542" i="8" s="1"/>
  <c r="F482" i="8"/>
  <c r="F481" i="8" s="1"/>
  <c r="F480" i="8" s="1"/>
  <c r="F327" i="8"/>
  <c r="F323" i="8" s="1"/>
  <c r="F322" i="8" s="1"/>
  <c r="F250" i="8"/>
  <c r="F249" i="8" s="1"/>
  <c r="F248" i="8" s="1"/>
  <c r="E78" i="2"/>
  <c r="H18" i="11"/>
  <c r="H11" i="11" s="1"/>
  <c r="F769" i="8"/>
  <c r="F768" i="8" s="1"/>
  <c r="F214" i="8"/>
  <c r="I28" i="2"/>
  <c r="E143" i="2"/>
  <c r="E63" i="2"/>
  <c r="J63" i="2" s="1"/>
  <c r="E28" i="2"/>
  <c r="F21" i="11"/>
  <c r="E28" i="11"/>
  <c r="E24" i="11"/>
  <c r="E22" i="11"/>
  <c r="D21" i="11"/>
  <c r="E21" i="11" s="1"/>
  <c r="E20" i="11"/>
  <c r="J78" i="2" l="1"/>
  <c r="J28" i="2"/>
  <c r="J12" i="2"/>
  <c r="J129" i="2"/>
  <c r="E62" i="2"/>
  <c r="E142" i="2"/>
  <c r="J142" i="2" s="1"/>
  <c r="J143" i="2"/>
  <c r="E42" i="2"/>
  <c r="J42" i="2" s="1"/>
  <c r="J43" i="2"/>
  <c r="E41" i="2"/>
  <c r="J41" i="2" s="1"/>
  <c r="J37" i="2"/>
  <c r="E16" i="2"/>
  <c r="J16" i="2" s="1"/>
  <c r="I11" i="2"/>
  <c r="I52" i="2" s="1"/>
  <c r="E232" i="8"/>
  <c r="F8" i="8"/>
  <c r="F646" i="8"/>
  <c r="F645" i="8" s="1"/>
  <c r="F611" i="8" s="1"/>
  <c r="F558" i="8"/>
  <c r="F557" i="8" s="1"/>
  <c r="F541" i="8" s="1"/>
  <c r="F247" i="8"/>
  <c r="F479" i="8"/>
  <c r="F60" i="8"/>
  <c r="F684" i="8"/>
  <c r="F381" i="8"/>
  <c r="F380" i="8" s="1"/>
  <c r="F369" i="8" s="1"/>
  <c r="E11" i="2"/>
  <c r="I167" i="2"/>
  <c r="B23" i="11"/>
  <c r="B21" i="11"/>
  <c r="B16" i="11"/>
  <c r="B15" i="11" s="1"/>
  <c r="E167" i="2" l="1"/>
  <c r="J167" i="2" s="1"/>
  <c r="J62" i="2"/>
  <c r="E52" i="2"/>
  <c r="J52" i="2" s="1"/>
  <c r="J11" i="2"/>
  <c r="E231" i="8"/>
  <c r="F246" i="8"/>
  <c r="F7" i="8" s="1"/>
  <c r="G25" i="11"/>
  <c r="F25" i="11"/>
  <c r="E26" i="11"/>
  <c r="E14" i="11"/>
  <c r="E13" i="11" s="1"/>
  <c r="E12" i="11" s="1"/>
  <c r="C13" i="11"/>
  <c r="G101" i="2"/>
  <c r="K101" i="2" s="1"/>
  <c r="B13" i="11"/>
  <c r="B12" i="11" s="1"/>
  <c r="D13" i="11"/>
  <c r="D12" i="11" s="1"/>
  <c r="B19" i="11"/>
  <c r="D19" i="11"/>
  <c r="E19" i="11"/>
  <c r="F19" i="11"/>
  <c r="G19" i="11"/>
  <c r="D23" i="11"/>
  <c r="E23" i="11"/>
  <c r="F23" i="11"/>
  <c r="G23" i="11"/>
  <c r="B25" i="11"/>
  <c r="D25" i="11"/>
  <c r="E25" i="11"/>
  <c r="C25" i="11"/>
  <c r="B27" i="11"/>
  <c r="D27" i="11"/>
  <c r="E27" i="11"/>
  <c r="F27" i="11"/>
  <c r="G27" i="11"/>
  <c r="C27" i="11"/>
  <c r="C12" i="11" l="1"/>
  <c r="G18" i="11"/>
  <c r="D18" i="11"/>
  <c r="D11" i="11" s="1"/>
  <c r="E18" i="11"/>
  <c r="E11" i="11" s="1"/>
  <c r="F18" i="11"/>
  <c r="B18" i="11"/>
  <c r="B11" i="11" s="1"/>
  <c r="C18" i="11"/>
  <c r="C11" i="11" l="1"/>
  <c r="I11" i="11" s="1"/>
  <c r="F13" i="11"/>
  <c r="G13" i="11"/>
  <c r="G12" i="11" s="1"/>
  <c r="G11" i="11" s="1"/>
  <c r="J75" i="8"/>
  <c r="K75" i="8"/>
  <c r="K71" i="8"/>
  <c r="J71" i="8"/>
  <c r="H439" i="8"/>
  <c r="H434" i="8"/>
  <c r="J410" i="8"/>
  <c r="J405" i="8" s="1"/>
  <c r="J404" i="8" s="1"/>
  <c r="J403" i="8" s="1"/>
  <c r="J402" i="8" s="1"/>
  <c r="K410" i="8"/>
  <c r="H410" i="8"/>
  <c r="H406" i="8"/>
  <c r="K342" i="8"/>
  <c r="J342" i="8"/>
  <c r="H342" i="8"/>
  <c r="K339" i="8"/>
  <c r="H337" i="8"/>
  <c r="H591" i="8"/>
  <c r="K602" i="8"/>
  <c r="J602" i="8"/>
  <c r="H602" i="8"/>
  <c r="K591" i="8"/>
  <c r="H588" i="8"/>
  <c r="K588" i="8"/>
  <c r="J588" i="8"/>
  <c r="H571" i="8"/>
  <c r="H567" i="8"/>
  <c r="H560" i="8"/>
  <c r="K365" i="8"/>
  <c r="J365" i="8"/>
  <c r="K351" i="8"/>
  <c r="J351" i="8"/>
  <c r="H351" i="8"/>
  <c r="K362" i="8"/>
  <c r="H365" i="8"/>
  <c r="H367" i="8"/>
  <c r="K367" i="8"/>
  <c r="J367" i="8"/>
  <c r="J362" i="8"/>
  <c r="H362" i="8"/>
  <c r="G363" i="8"/>
  <c r="G362" i="8" s="1"/>
  <c r="K472" i="8"/>
  <c r="J472" i="8"/>
  <c r="J471" i="8" s="1"/>
  <c r="H472" i="8"/>
  <c r="H471" i="8" s="1"/>
  <c r="G472" i="8"/>
  <c r="G471" i="8" s="1"/>
  <c r="E472" i="8"/>
  <c r="E471" i="8" s="1"/>
  <c r="H464" i="8"/>
  <c r="H469" i="8"/>
  <c r="K469" i="8"/>
  <c r="J469" i="8"/>
  <c r="H457" i="8"/>
  <c r="H454" i="8"/>
  <c r="H634" i="8"/>
  <c r="H633" i="8" s="1"/>
  <c r="K618" i="8"/>
  <c r="J618" i="8"/>
  <c r="H615" i="8"/>
  <c r="K303" i="8"/>
  <c r="J303" i="8"/>
  <c r="J302" i="8" s="1"/>
  <c r="K267" i="8"/>
  <c r="J267" i="8"/>
  <c r="J266" i="8" s="1"/>
  <c r="H267" i="8"/>
  <c r="H266" i="8" s="1"/>
  <c r="G269" i="8"/>
  <c r="E267" i="8"/>
  <c r="E266" i="8" s="1"/>
  <c r="G268" i="8"/>
  <c r="J264" i="8"/>
  <c r="K264" i="8" s="1"/>
  <c r="H263" i="8"/>
  <c r="H255" i="8"/>
  <c r="K251" i="8"/>
  <c r="J251" i="8"/>
  <c r="H251" i="8"/>
  <c r="F12" i="11" l="1"/>
  <c r="K266" i="8"/>
  <c r="K405" i="8"/>
  <c r="K302" i="8"/>
  <c r="K471" i="8"/>
  <c r="K361" i="8"/>
  <c r="J361" i="8"/>
  <c r="J360" i="8" s="1"/>
  <c r="J359" i="8" s="1"/>
  <c r="K571" i="8"/>
  <c r="J634" i="8"/>
  <c r="J633" i="8" s="1"/>
  <c r="H361" i="8"/>
  <c r="K634" i="8"/>
  <c r="K633" i="8" s="1"/>
  <c r="J567" i="8"/>
  <c r="J571" i="8"/>
  <c r="K567" i="8"/>
  <c r="J337" i="8"/>
  <c r="K337" i="8"/>
  <c r="K327" i="8" s="1"/>
  <c r="K323" i="8" s="1"/>
  <c r="J615" i="8"/>
  <c r="K255" i="8"/>
  <c r="K615" i="8"/>
  <c r="K464" i="8"/>
  <c r="H453" i="8"/>
  <c r="H452" i="8" s="1"/>
  <c r="K457" i="8"/>
  <c r="J457" i="8"/>
  <c r="J454" i="8"/>
  <c r="J464" i="8"/>
  <c r="K454" i="8"/>
  <c r="G267" i="8"/>
  <c r="G266" i="8" s="1"/>
  <c r="J263" i="8"/>
  <c r="J255" i="8"/>
  <c r="H71" i="8"/>
  <c r="H75" i="8"/>
  <c r="H31" i="8"/>
  <c r="G603" i="8"/>
  <c r="G602" i="8" s="1"/>
  <c r="G601" i="8" s="1"/>
  <c r="G600" i="8" s="1"/>
  <c r="E602" i="8"/>
  <c r="E601" i="8" s="1"/>
  <c r="E600" i="8" s="1"/>
  <c r="K601" i="8"/>
  <c r="J601" i="8"/>
  <c r="J600" i="8" s="1"/>
  <c r="H601" i="8"/>
  <c r="H600" i="8" s="1"/>
  <c r="G599" i="8"/>
  <c r="G598" i="8" s="1"/>
  <c r="K598" i="8"/>
  <c r="J598" i="8"/>
  <c r="J587" i="8" s="1"/>
  <c r="J586" i="8" s="1"/>
  <c r="H598" i="8"/>
  <c r="H587" i="8" s="1"/>
  <c r="E598" i="8"/>
  <c r="E596" i="8"/>
  <c r="G589" i="8"/>
  <c r="G588" i="8" s="1"/>
  <c r="K583" i="8"/>
  <c r="J583" i="8"/>
  <c r="J582" i="8" s="1"/>
  <c r="J581" i="8" s="1"/>
  <c r="H583" i="8"/>
  <c r="H582" i="8" s="1"/>
  <c r="H581" i="8" s="1"/>
  <c r="G583" i="8"/>
  <c r="G582" i="8" s="1"/>
  <c r="G581" i="8" s="1"/>
  <c r="E583" i="8"/>
  <c r="E582" i="8" s="1"/>
  <c r="E581" i="8" s="1"/>
  <c r="G580" i="8"/>
  <c r="G579" i="8" s="1"/>
  <c r="K579" i="8"/>
  <c r="J579" i="8"/>
  <c r="H579" i="8"/>
  <c r="E579" i="8"/>
  <c r="G578" i="8"/>
  <c r="G577" i="8"/>
  <c r="H576" i="8"/>
  <c r="E576" i="8"/>
  <c r="G575" i="8"/>
  <c r="G574" i="8"/>
  <c r="E571" i="8"/>
  <c r="G573" i="8"/>
  <c r="G572" i="8"/>
  <c r="G569" i="8"/>
  <c r="G568" i="8"/>
  <c r="E567" i="8"/>
  <c r="K564" i="8"/>
  <c r="J564" i="8"/>
  <c r="H564" i="8"/>
  <c r="H559" i="8" s="1"/>
  <c r="G564" i="8"/>
  <c r="E564" i="8"/>
  <c r="E559" i="8" s="1"/>
  <c r="G563" i="8"/>
  <c r="G562" i="8" s="1"/>
  <c r="G561" i="8"/>
  <c r="G560" i="8" s="1"/>
  <c r="K555" i="8"/>
  <c r="J555" i="8"/>
  <c r="J554" i="8" s="1"/>
  <c r="J553" i="8" s="1"/>
  <c r="H555" i="8"/>
  <c r="H554" i="8" s="1"/>
  <c r="H553" i="8" s="1"/>
  <c r="G555" i="8"/>
  <c r="G554" i="8" s="1"/>
  <c r="G553" i="8" s="1"/>
  <c r="E555" i="8"/>
  <c r="E554" i="8" s="1"/>
  <c r="E553" i="8" s="1"/>
  <c r="G552" i="8"/>
  <c r="G551" i="8" s="1"/>
  <c r="H551" i="8"/>
  <c r="E551" i="8"/>
  <c r="K547" i="8"/>
  <c r="J547" i="8"/>
  <c r="H547" i="8"/>
  <c r="G547" i="8"/>
  <c r="E547" i="8"/>
  <c r="K545" i="8"/>
  <c r="J545" i="8"/>
  <c r="H545" i="8"/>
  <c r="G545" i="8"/>
  <c r="E545" i="8"/>
  <c r="J171" i="8"/>
  <c r="H172" i="8"/>
  <c r="H171" i="8" s="1"/>
  <c r="G172" i="8"/>
  <c r="G171" i="8" s="1"/>
  <c r="E171" i="8"/>
  <c r="K169" i="8"/>
  <c r="J169" i="8"/>
  <c r="H169" i="8"/>
  <c r="G169" i="8"/>
  <c r="E169" i="8"/>
  <c r="K167" i="8"/>
  <c r="J167" i="8"/>
  <c r="H167" i="8"/>
  <c r="G167" i="8"/>
  <c r="E167" i="8"/>
  <c r="K165" i="8"/>
  <c r="J165" i="8"/>
  <c r="H165" i="8"/>
  <c r="G165" i="8"/>
  <c r="E165" i="8"/>
  <c r="F11" i="11" l="1"/>
  <c r="J11" i="11" s="1"/>
  <c r="K404" i="8"/>
  <c r="K360" i="8"/>
  <c r="K600" i="8"/>
  <c r="K582" i="8"/>
  <c r="K554" i="8"/>
  <c r="K587" i="8"/>
  <c r="J544" i="8"/>
  <c r="J543" i="8" s="1"/>
  <c r="J542" i="8" s="1"/>
  <c r="K544" i="8"/>
  <c r="J585" i="8"/>
  <c r="K453" i="8"/>
  <c r="G567" i="8"/>
  <c r="J453" i="8"/>
  <c r="J452" i="8" s="1"/>
  <c r="K164" i="8"/>
  <c r="E544" i="8"/>
  <c r="E543" i="8" s="1"/>
  <c r="E542" i="8" s="1"/>
  <c r="E164" i="8"/>
  <c r="E163" i="8" s="1"/>
  <c r="E162" i="8" s="1"/>
  <c r="E161" i="8" s="1"/>
  <c r="G576" i="8"/>
  <c r="H566" i="8"/>
  <c r="H558" i="8" s="1"/>
  <c r="H557" i="8" s="1"/>
  <c r="E566" i="8"/>
  <c r="E558" i="8" s="1"/>
  <c r="E557" i="8" s="1"/>
  <c r="J566" i="8"/>
  <c r="J558" i="8" s="1"/>
  <c r="J557" i="8" s="1"/>
  <c r="G164" i="8"/>
  <c r="G163" i="8" s="1"/>
  <c r="G162" i="8" s="1"/>
  <c r="G161" i="8" s="1"/>
  <c r="J164" i="8"/>
  <c r="J163" i="8" s="1"/>
  <c r="J162" i="8" s="1"/>
  <c r="J161" i="8" s="1"/>
  <c r="H164" i="8"/>
  <c r="H163" i="8" s="1"/>
  <c r="H162" i="8" s="1"/>
  <c r="H161" i="8" s="1"/>
  <c r="E587" i="8"/>
  <c r="E586" i="8" s="1"/>
  <c r="E585" i="8" s="1"/>
  <c r="H544" i="8"/>
  <c r="H543" i="8" s="1"/>
  <c r="H542" i="8" s="1"/>
  <c r="K566" i="8"/>
  <c r="G587" i="8"/>
  <c r="G586" i="8" s="1"/>
  <c r="G585" i="8" s="1"/>
  <c r="G571" i="8"/>
  <c r="G559" i="8"/>
  <c r="G544" i="8"/>
  <c r="G543" i="8" s="1"/>
  <c r="G542" i="8" s="1"/>
  <c r="K452" i="8" l="1"/>
  <c r="K359" i="8"/>
  <c r="K558" i="8"/>
  <c r="K543" i="8"/>
  <c r="K553" i="8"/>
  <c r="K163" i="8"/>
  <c r="K581" i="8"/>
  <c r="K403" i="8"/>
  <c r="J541" i="8"/>
  <c r="G566" i="8"/>
  <c r="G558" i="8" s="1"/>
  <c r="G557" i="8" s="1"/>
  <c r="G541" i="8" s="1"/>
  <c r="E541" i="8"/>
  <c r="K542" i="8" l="1"/>
  <c r="K402" i="8"/>
  <c r="K162" i="8"/>
  <c r="K557" i="8"/>
  <c r="H164" i="2"/>
  <c r="H163" i="2" s="1"/>
  <c r="G164" i="2"/>
  <c r="H153" i="2"/>
  <c r="G153" i="2"/>
  <c r="K153" i="2" s="1"/>
  <c r="G146" i="2"/>
  <c r="K146" i="2" s="1"/>
  <c r="H144" i="2"/>
  <c r="G144" i="2"/>
  <c r="K144" i="2" s="1"/>
  <c r="H139" i="2"/>
  <c r="H136" i="2" s="1"/>
  <c r="G139" i="2"/>
  <c r="G136" i="2" s="1"/>
  <c r="K136" i="2" s="1"/>
  <c r="H130" i="2"/>
  <c r="H166" i="2" s="1"/>
  <c r="G130" i="2"/>
  <c r="H119" i="2"/>
  <c r="H118" i="2" s="1"/>
  <c r="G119" i="2"/>
  <c r="H101" i="2"/>
  <c r="H91" i="2"/>
  <c r="G91" i="2"/>
  <c r="K91" i="2" s="1"/>
  <c r="H84" i="2"/>
  <c r="G84" i="2"/>
  <c r="K84" i="2" s="1"/>
  <c r="H79" i="2"/>
  <c r="G79" i="2"/>
  <c r="K79" i="2" s="1"/>
  <c r="H70" i="2"/>
  <c r="G70" i="2"/>
  <c r="K70" i="2" s="1"/>
  <c r="H68" i="2"/>
  <c r="G68" i="2"/>
  <c r="K68" i="2" s="1"/>
  <c r="H64" i="2"/>
  <c r="H44" i="2"/>
  <c r="G44" i="2"/>
  <c r="K44" i="2" s="1"/>
  <c r="H38" i="2"/>
  <c r="H37" i="2" s="1"/>
  <c r="H41" i="2" s="1"/>
  <c r="G38" i="2"/>
  <c r="H32" i="2"/>
  <c r="G32" i="2"/>
  <c r="K32" i="2" s="1"/>
  <c r="H29" i="2"/>
  <c r="G29" i="2"/>
  <c r="K29" i="2" s="1"/>
  <c r="H24" i="2"/>
  <c r="H23" i="2" s="1"/>
  <c r="G24" i="2"/>
  <c r="H20" i="2"/>
  <c r="G20" i="2"/>
  <c r="H13" i="2"/>
  <c r="H12" i="2" s="1"/>
  <c r="H16" i="2" s="1"/>
  <c r="G13" i="2"/>
  <c r="G163" i="2" l="1"/>
  <c r="K163" i="2" s="1"/>
  <c r="K164" i="2"/>
  <c r="G166" i="2"/>
  <c r="K130" i="2"/>
  <c r="G118" i="2"/>
  <c r="K118" i="2" s="1"/>
  <c r="K119" i="2"/>
  <c r="G37" i="2"/>
  <c r="K38" i="2"/>
  <c r="G23" i="2"/>
  <c r="K24" i="2"/>
  <c r="K12" i="2"/>
  <c r="K13" i="2"/>
  <c r="K161" i="8"/>
  <c r="G28" i="2"/>
  <c r="K28" i="2" s="1"/>
  <c r="G143" i="2"/>
  <c r="H143" i="2"/>
  <c r="H142" i="2" s="1"/>
  <c r="G78" i="2"/>
  <c r="K78" i="2" s="1"/>
  <c r="H78" i="2"/>
  <c r="H28" i="2"/>
  <c r="H43" i="2"/>
  <c r="H19" i="2"/>
  <c r="G63" i="2"/>
  <c r="K63" i="2" s="1"/>
  <c r="G19" i="2"/>
  <c r="H63" i="2"/>
  <c r="G129" i="2"/>
  <c r="K129" i="2" s="1"/>
  <c r="H129" i="2"/>
  <c r="G43" i="2"/>
  <c r="K43" i="2" s="1"/>
  <c r="G142" i="2" l="1"/>
  <c r="K142" i="2" s="1"/>
  <c r="K143" i="2"/>
  <c r="G41" i="2"/>
  <c r="K41" i="2" s="1"/>
  <c r="K37" i="2"/>
  <c r="G11" i="2"/>
  <c r="K11" i="2" s="1"/>
  <c r="K23" i="2"/>
  <c r="G16" i="2"/>
  <c r="K16" i="2" s="1"/>
  <c r="G62" i="2"/>
  <c r="K62" i="2" s="1"/>
  <c r="H11" i="2"/>
  <c r="H42" i="2"/>
  <c r="K42" i="2"/>
  <c r="H62" i="2"/>
  <c r="H52" i="2" l="1"/>
  <c r="G52" i="2"/>
  <c r="K52" i="2" s="1"/>
  <c r="G167" i="2"/>
  <c r="K167" i="2" s="1"/>
  <c r="H167" i="2"/>
  <c r="E739" i="8" l="1"/>
  <c r="E533" i="8"/>
  <c r="E439" i="8"/>
  <c r="E615" i="8"/>
  <c r="E614" i="8" s="1"/>
  <c r="G635" i="8"/>
  <c r="G634" i="8" s="1"/>
  <c r="G308" i="8"/>
  <c r="G307" i="8" s="1"/>
  <c r="H308" i="8"/>
  <c r="H307" i="8" s="1"/>
  <c r="J307" i="8"/>
  <c r="K307" i="8"/>
  <c r="E307" i="8"/>
  <c r="E284" i="8"/>
  <c r="E277" i="8"/>
  <c r="E282" i="8"/>
  <c r="E291" i="8"/>
  <c r="E337" i="8" l="1"/>
  <c r="E528" i="8"/>
  <c r="E410" i="8"/>
  <c r="E457" i="8"/>
  <c r="E464" i="8"/>
  <c r="E308" i="8"/>
  <c r="E251" i="8"/>
  <c r="E255" i="8"/>
  <c r="E75" i="8"/>
  <c r="G540" i="8" l="1"/>
  <c r="G539" i="8" s="1"/>
  <c r="G538" i="8" s="1"/>
  <c r="G537" i="8" s="1"/>
  <c r="K539" i="8"/>
  <c r="J539" i="8"/>
  <c r="J538" i="8" s="1"/>
  <c r="J537" i="8" s="1"/>
  <c r="H539" i="8"/>
  <c r="H538" i="8" s="1"/>
  <c r="H537" i="8" s="1"/>
  <c r="E539" i="8"/>
  <c r="E538" i="8" s="1"/>
  <c r="E537" i="8" s="1"/>
  <c r="G536" i="8"/>
  <c r="G535" i="8" s="1"/>
  <c r="G518" i="8"/>
  <c r="G516" i="8"/>
  <c r="G515" i="8"/>
  <c r="G511" i="8"/>
  <c r="G512" i="8"/>
  <c r="G513" i="8"/>
  <c r="G510" i="8"/>
  <c r="E509" i="8"/>
  <c r="G507" i="8"/>
  <c r="G508" i="8"/>
  <c r="G506" i="8"/>
  <c r="G527" i="8"/>
  <c r="G526" i="8" s="1"/>
  <c r="E526" i="8"/>
  <c r="H526" i="8"/>
  <c r="J526" i="8"/>
  <c r="K526" i="8"/>
  <c r="G499" i="8"/>
  <c r="G498" i="8" s="1"/>
  <c r="G501" i="8"/>
  <c r="G500" i="8" s="1"/>
  <c r="H739" i="8"/>
  <c r="E742" i="8"/>
  <c r="H742" i="8"/>
  <c r="J742" i="8"/>
  <c r="J738" i="8" s="1"/>
  <c r="J737" i="8" s="1"/>
  <c r="J736" i="8" s="1"/>
  <c r="K742" i="8"/>
  <c r="G743" i="8"/>
  <c r="G742" i="8" s="1"/>
  <c r="G741" i="8"/>
  <c r="G739" i="8" s="1"/>
  <c r="G735" i="8"/>
  <c r="G734" i="8" s="1"/>
  <c r="K734" i="8"/>
  <c r="J734" i="8"/>
  <c r="H734" i="8"/>
  <c r="E734" i="8"/>
  <c r="G733" i="8"/>
  <c r="G732" i="8"/>
  <c r="E731" i="8"/>
  <c r="H731" i="8"/>
  <c r="J731" i="8"/>
  <c r="K731" i="8"/>
  <c r="G356" i="8"/>
  <c r="G355" i="8"/>
  <c r="G366" i="8"/>
  <c r="G365" i="8" s="1"/>
  <c r="G361" i="8" s="1"/>
  <c r="G360" i="8" s="1"/>
  <c r="G359" i="8" s="1"/>
  <c r="G358" i="8"/>
  <c r="G352" i="8"/>
  <c r="G351" i="8" s="1"/>
  <c r="G726" i="8"/>
  <c r="G725" i="8" s="1"/>
  <c r="E724" i="8"/>
  <c r="E723" i="8" s="1"/>
  <c r="E722" i="8" s="1"/>
  <c r="H725" i="8"/>
  <c r="H724" i="8" s="1"/>
  <c r="H723" i="8" s="1"/>
  <c r="H722" i="8" s="1"/>
  <c r="J725" i="8"/>
  <c r="J724" i="8" s="1"/>
  <c r="G719" i="8"/>
  <c r="G717" i="8" s="1"/>
  <c r="E717" i="8"/>
  <c r="H717" i="8"/>
  <c r="J717" i="8"/>
  <c r="K717" i="8"/>
  <c r="K720" i="8"/>
  <c r="J720" i="8"/>
  <c r="H720" i="8"/>
  <c r="G720" i="8"/>
  <c r="E720" i="8"/>
  <c r="G621" i="8"/>
  <c r="G622" i="8"/>
  <c r="G623" i="8"/>
  <c r="G620" i="8"/>
  <c r="G618" i="8"/>
  <c r="G616" i="8"/>
  <c r="G470" i="8"/>
  <c r="G469" i="8" s="1"/>
  <c r="G466" i="8"/>
  <c r="G467" i="8"/>
  <c r="G468" i="8"/>
  <c r="G465" i="8"/>
  <c r="G463" i="8"/>
  <c r="G462" i="8"/>
  <c r="G461" i="8"/>
  <c r="G460" i="8"/>
  <c r="G459" i="8"/>
  <c r="G458" i="8"/>
  <c r="G456" i="8"/>
  <c r="G455" i="8"/>
  <c r="G304" i="8"/>
  <c r="G300" i="8"/>
  <c r="G374" i="8"/>
  <c r="G777" i="8"/>
  <c r="G773" i="8"/>
  <c r="G767" i="8"/>
  <c r="G713" i="8"/>
  <c r="G711" i="8"/>
  <c r="G709" i="8"/>
  <c r="G658" i="8"/>
  <c r="G654" i="8"/>
  <c r="G652" i="8"/>
  <c r="G649" i="8"/>
  <c r="G490" i="8"/>
  <c r="G440" i="8"/>
  <c r="G439" i="8" s="1"/>
  <c r="G436" i="8"/>
  <c r="G435" i="8"/>
  <c r="G417" i="8"/>
  <c r="G415" i="8"/>
  <c r="G412" i="8"/>
  <c r="G413" i="8"/>
  <c r="G411" i="8"/>
  <c r="G409" i="8"/>
  <c r="G408" i="8"/>
  <c r="G407" i="8"/>
  <c r="G394" i="8"/>
  <c r="G390" i="8"/>
  <c r="G388" i="8"/>
  <c r="G384" i="8"/>
  <c r="G344" i="8"/>
  <c r="G342" i="8" s="1"/>
  <c r="G341" i="8" s="1"/>
  <c r="G340" i="8"/>
  <c r="G339" i="8"/>
  <c r="G338" i="8"/>
  <c r="G332" i="8"/>
  <c r="G330" i="8" s="1"/>
  <c r="G329" i="8"/>
  <c r="K724" i="8" l="1"/>
  <c r="K738" i="8"/>
  <c r="K538" i="8"/>
  <c r="G454" i="8"/>
  <c r="G434" i="8"/>
  <c r="G708" i="8"/>
  <c r="G525" i="8"/>
  <c r="G497" i="8"/>
  <c r="G509" i="8"/>
  <c r="G505" i="8"/>
  <c r="H738" i="8"/>
  <c r="H737" i="8" s="1"/>
  <c r="H736" i="8" s="1"/>
  <c r="E738" i="8"/>
  <c r="E737" i="8" s="1"/>
  <c r="E736" i="8" s="1"/>
  <c r="G738" i="8"/>
  <c r="G737" i="8" s="1"/>
  <c r="G736" i="8" s="1"/>
  <c r="J716" i="8"/>
  <c r="J715" i="8" s="1"/>
  <c r="J714" i="8" s="1"/>
  <c r="J723" i="8"/>
  <c r="J722" i="8" s="1"/>
  <c r="G731" i="8"/>
  <c r="G464" i="8"/>
  <c r="G724" i="8"/>
  <c r="G723" i="8" s="1"/>
  <c r="G722" i="8" s="1"/>
  <c r="E716" i="8"/>
  <c r="E715" i="8" s="1"/>
  <c r="E714" i="8" s="1"/>
  <c r="K716" i="8"/>
  <c r="G457" i="8"/>
  <c r="H716" i="8"/>
  <c r="H715" i="8" s="1"/>
  <c r="H714" i="8" s="1"/>
  <c r="G615" i="8"/>
  <c r="G716" i="8"/>
  <c r="G715" i="8" s="1"/>
  <c r="G714" i="8" s="1"/>
  <c r="G337" i="8"/>
  <c r="G406" i="8"/>
  <c r="G410" i="8"/>
  <c r="G689" i="8"/>
  <c r="G265" i="8"/>
  <c r="G257" i="8"/>
  <c r="G256" i="8"/>
  <c r="G702" i="8"/>
  <c r="G700" i="8"/>
  <c r="G704" i="8"/>
  <c r="G703" i="8" s="1"/>
  <c r="G756" i="8"/>
  <c r="G754" i="8"/>
  <c r="G753" i="8" s="1"/>
  <c r="G379" i="8"/>
  <c r="G378" i="8"/>
  <c r="G293" i="8"/>
  <c r="G292" i="8"/>
  <c r="K291" i="8"/>
  <c r="J291" i="8"/>
  <c r="J290" i="8" s="1"/>
  <c r="H291" i="8"/>
  <c r="H290" i="8" s="1"/>
  <c r="E290" i="8"/>
  <c r="G286" i="8"/>
  <c r="G287" i="8"/>
  <c r="G288" i="8"/>
  <c r="G285" i="8"/>
  <c r="K284" i="8"/>
  <c r="J284" i="8"/>
  <c r="H284" i="8"/>
  <c r="G283" i="8"/>
  <c r="G282" i="8" s="1"/>
  <c r="G280" i="8"/>
  <c r="G281" i="8"/>
  <c r="G279" i="8"/>
  <c r="K277" i="8"/>
  <c r="J277" i="8"/>
  <c r="H277" i="8"/>
  <c r="K273" i="8"/>
  <c r="J273" i="8"/>
  <c r="H273" i="8"/>
  <c r="G275" i="8"/>
  <c r="G276" i="8"/>
  <c r="E273" i="8"/>
  <c r="E272" i="8" s="1"/>
  <c r="G274" i="8"/>
  <c r="G252" i="8"/>
  <c r="G224" i="8"/>
  <c r="G245" i="8"/>
  <c r="G227" i="8"/>
  <c r="H223" i="8"/>
  <c r="J223" i="8"/>
  <c r="G206" i="8"/>
  <c r="G146" i="8"/>
  <c r="G145" i="8"/>
  <c r="G142" i="8"/>
  <c r="G140" i="8"/>
  <c r="G138" i="8"/>
  <c r="G118" i="8"/>
  <c r="G91" i="8"/>
  <c r="G90" i="8"/>
  <c r="G82" i="8"/>
  <c r="G80" i="8"/>
  <c r="G77" i="8"/>
  <c r="G78" i="8"/>
  <c r="G76" i="8"/>
  <c r="G73" i="8"/>
  <c r="G74" i="8"/>
  <c r="G72" i="8"/>
  <c r="G213" i="8"/>
  <c r="G53" i="8"/>
  <c r="G52" i="8"/>
  <c r="G50" i="8"/>
  <c r="G44" i="8"/>
  <c r="G39" i="8"/>
  <c r="G33" i="8"/>
  <c r="G34" i="8"/>
  <c r="G35" i="8"/>
  <c r="G36" i="8"/>
  <c r="G32" i="8"/>
  <c r="G30" i="8"/>
  <c r="G29" i="8"/>
  <c r="G28" i="8"/>
  <c r="G27" i="8"/>
  <c r="G26" i="8"/>
  <c r="G25" i="8"/>
  <c r="G24" i="8"/>
  <c r="G23" i="8"/>
  <c r="G21" i="8"/>
  <c r="G20" i="8"/>
  <c r="G19" i="8"/>
  <c r="G18" i="8"/>
  <c r="G15" i="8"/>
  <c r="G16" i="8"/>
  <c r="G14" i="8"/>
  <c r="K737" i="8" l="1"/>
  <c r="K537" i="8"/>
  <c r="K290" i="8"/>
  <c r="K723" i="8"/>
  <c r="K715" i="8"/>
  <c r="E271" i="8"/>
  <c r="E270" i="8" s="1"/>
  <c r="G453" i="8"/>
  <c r="G255" i="8"/>
  <c r="G377" i="8"/>
  <c r="G699" i="8"/>
  <c r="G698" i="8" s="1"/>
  <c r="G697" i="8" s="1"/>
  <c r="G696" i="8" s="1"/>
  <c r="G291" i="8"/>
  <c r="G290" i="8" s="1"/>
  <c r="G277" i="8"/>
  <c r="G284" i="8"/>
  <c r="G273" i="8"/>
  <c r="G223" i="8"/>
  <c r="G222" i="8" s="1"/>
  <c r="G221" i="8" s="1"/>
  <c r="G216" i="8" s="1"/>
  <c r="G215" i="8" s="1"/>
  <c r="G71" i="8"/>
  <c r="G75" i="8"/>
  <c r="K769" i="8"/>
  <c r="J769" i="8"/>
  <c r="J768" i="8" s="1"/>
  <c r="H776" i="8"/>
  <c r="H775" i="8" s="1"/>
  <c r="H774" i="8" s="1"/>
  <c r="G776" i="8"/>
  <c r="G775" i="8" s="1"/>
  <c r="G774" i="8" s="1"/>
  <c r="E776" i="8"/>
  <c r="H772" i="8"/>
  <c r="H771" i="8" s="1"/>
  <c r="H770" i="8" s="1"/>
  <c r="G772" i="8"/>
  <c r="G771" i="8" s="1"/>
  <c r="G770" i="8" s="1"/>
  <c r="E772" i="8"/>
  <c r="K766" i="8"/>
  <c r="J766" i="8"/>
  <c r="J765" i="8" s="1"/>
  <c r="H766" i="8"/>
  <c r="H765" i="8" s="1"/>
  <c r="G766" i="8"/>
  <c r="G765" i="8" s="1"/>
  <c r="E766" i="8"/>
  <c r="E765" i="8" s="1"/>
  <c r="H763" i="8"/>
  <c r="G763" i="8"/>
  <c r="E763" i="8"/>
  <c r="K761" i="8"/>
  <c r="J761" i="8"/>
  <c r="H761" i="8"/>
  <c r="G761" i="8"/>
  <c r="E761" i="8"/>
  <c r="K755" i="8"/>
  <c r="J755" i="8"/>
  <c r="J752" i="8" s="1"/>
  <c r="J751" i="8" s="1"/>
  <c r="J750" i="8" s="1"/>
  <c r="H755" i="8"/>
  <c r="H752" i="8" s="1"/>
  <c r="H751" i="8" s="1"/>
  <c r="H750" i="8" s="1"/>
  <c r="G755" i="8"/>
  <c r="G752" i="8" s="1"/>
  <c r="G751" i="8" s="1"/>
  <c r="G750" i="8" s="1"/>
  <c r="E755" i="8"/>
  <c r="E752" i="8" s="1"/>
  <c r="E751" i="8" s="1"/>
  <c r="E750" i="8" s="1"/>
  <c r="K748" i="8"/>
  <c r="J748" i="8"/>
  <c r="J747" i="8" s="1"/>
  <c r="J746" i="8" s="1"/>
  <c r="J745" i="8" s="1"/>
  <c r="H748" i="8"/>
  <c r="H747" i="8" s="1"/>
  <c r="H746" i="8" s="1"/>
  <c r="H745" i="8" s="1"/>
  <c r="G748" i="8"/>
  <c r="G747" i="8" s="1"/>
  <c r="G746" i="8" s="1"/>
  <c r="G745" i="8" s="1"/>
  <c r="E748" i="8"/>
  <c r="E747" i="8" s="1"/>
  <c r="E746" i="8" s="1"/>
  <c r="E745" i="8" s="1"/>
  <c r="K730" i="8"/>
  <c r="J730" i="8"/>
  <c r="J729" i="8" s="1"/>
  <c r="J728" i="8" s="1"/>
  <c r="H730" i="8"/>
  <c r="H729" i="8" s="1"/>
  <c r="H728" i="8" s="1"/>
  <c r="G730" i="8"/>
  <c r="G729" i="8" s="1"/>
  <c r="G728" i="8" s="1"/>
  <c r="E730" i="8"/>
  <c r="E729" i="8" s="1"/>
  <c r="E728" i="8" s="1"/>
  <c r="K712" i="8"/>
  <c r="J712" i="8"/>
  <c r="H712" i="8"/>
  <c r="H707" i="8" s="1"/>
  <c r="H706" i="8" s="1"/>
  <c r="H705" i="8" s="1"/>
  <c r="G712" i="8"/>
  <c r="E712" i="8"/>
  <c r="E707" i="8" s="1"/>
  <c r="E706" i="8" s="1"/>
  <c r="E705" i="8" s="1"/>
  <c r="K698" i="8"/>
  <c r="J698" i="8"/>
  <c r="H699" i="8"/>
  <c r="H698" i="8" s="1"/>
  <c r="H697" i="8" s="1"/>
  <c r="H696" i="8" s="1"/>
  <c r="E698" i="8"/>
  <c r="E697" i="8" s="1"/>
  <c r="E696" i="8" s="1"/>
  <c r="K694" i="8"/>
  <c r="J694" i="8"/>
  <c r="H694" i="8"/>
  <c r="G694" i="8"/>
  <c r="E694" i="8"/>
  <c r="K688" i="8"/>
  <c r="J688" i="8"/>
  <c r="H688" i="8"/>
  <c r="G688" i="8"/>
  <c r="E688" i="8"/>
  <c r="K682" i="8"/>
  <c r="J682" i="8"/>
  <c r="J681" i="8" s="1"/>
  <c r="J680" i="8" s="1"/>
  <c r="J679" i="8" s="1"/>
  <c r="J678" i="8" s="1"/>
  <c r="H682" i="8"/>
  <c r="H681" i="8" s="1"/>
  <c r="H680" i="8" s="1"/>
  <c r="H679" i="8" s="1"/>
  <c r="H678" i="8" s="1"/>
  <c r="G682" i="8"/>
  <c r="G681" i="8" s="1"/>
  <c r="G680" i="8" s="1"/>
  <c r="G679" i="8" s="1"/>
  <c r="G678" i="8" s="1"/>
  <c r="E682" i="8"/>
  <c r="E681" i="8" s="1"/>
  <c r="E680" i="8" s="1"/>
  <c r="E679" i="8" s="1"/>
  <c r="E678" i="8" s="1"/>
  <c r="K676" i="8"/>
  <c r="J676" i="8"/>
  <c r="H676" i="8"/>
  <c r="G676" i="8"/>
  <c r="E676" i="8"/>
  <c r="K674" i="8"/>
  <c r="J674" i="8"/>
  <c r="H674" i="8"/>
  <c r="G674" i="8"/>
  <c r="E674" i="8"/>
  <c r="K669" i="8"/>
  <c r="J669" i="8"/>
  <c r="J668" i="8" s="1"/>
  <c r="J667" i="8" s="1"/>
  <c r="J666" i="8" s="1"/>
  <c r="H669" i="8"/>
  <c r="H668" i="8" s="1"/>
  <c r="H667" i="8" s="1"/>
  <c r="H666" i="8" s="1"/>
  <c r="G669" i="8"/>
  <c r="G668" i="8" s="1"/>
  <c r="G667" i="8" s="1"/>
  <c r="G666" i="8" s="1"/>
  <c r="E669" i="8"/>
  <c r="E668" i="8" s="1"/>
  <c r="E667" i="8" s="1"/>
  <c r="E666" i="8" s="1"/>
  <c r="K663" i="8"/>
  <c r="J663" i="8"/>
  <c r="J662" i="8" s="1"/>
  <c r="H663" i="8"/>
  <c r="H662" i="8" s="1"/>
  <c r="G663" i="8"/>
  <c r="G662" i="8" s="1"/>
  <c r="E663" i="8"/>
  <c r="E662" i="8" s="1"/>
  <c r="K659" i="8"/>
  <c r="J659" i="8"/>
  <c r="J655" i="8" s="1"/>
  <c r="H659" i="8"/>
  <c r="G659" i="8"/>
  <c r="E659" i="8"/>
  <c r="H656" i="8"/>
  <c r="G656" i="8"/>
  <c r="H653" i="8"/>
  <c r="G653" i="8"/>
  <c r="E653" i="8"/>
  <c r="H651" i="8"/>
  <c r="G651" i="8"/>
  <c r="E651" i="8"/>
  <c r="H648" i="8"/>
  <c r="G648" i="8"/>
  <c r="K643" i="8"/>
  <c r="J643" i="8"/>
  <c r="J642" i="8" s="1"/>
  <c r="J641" i="8" s="1"/>
  <c r="J640" i="8" s="1"/>
  <c r="H643" i="8"/>
  <c r="H642" i="8" s="1"/>
  <c r="H641" i="8" s="1"/>
  <c r="H640" i="8" s="1"/>
  <c r="G643" i="8"/>
  <c r="G642" i="8" s="1"/>
  <c r="G641" i="8" s="1"/>
  <c r="G640" i="8" s="1"/>
  <c r="G632" i="8" s="1"/>
  <c r="G631" i="8" s="1"/>
  <c r="E643" i="8"/>
  <c r="E642" i="8" s="1"/>
  <c r="E641" i="8" s="1"/>
  <c r="E640" i="8" s="1"/>
  <c r="K614" i="8"/>
  <c r="J625" i="8"/>
  <c r="H625" i="8"/>
  <c r="G625" i="8"/>
  <c r="H619" i="8"/>
  <c r="G619" i="8"/>
  <c r="K609" i="8"/>
  <c r="J609" i="8"/>
  <c r="J608" i="8" s="1"/>
  <c r="J607" i="8" s="1"/>
  <c r="J606" i="8" s="1"/>
  <c r="J605" i="8" s="1"/>
  <c r="H609" i="8"/>
  <c r="H608" i="8" s="1"/>
  <c r="H607" i="8" s="1"/>
  <c r="H606" i="8" s="1"/>
  <c r="H605" i="8" s="1"/>
  <c r="G609" i="8"/>
  <c r="G608" i="8" s="1"/>
  <c r="G607" i="8" s="1"/>
  <c r="G606" i="8" s="1"/>
  <c r="G605" i="8" s="1"/>
  <c r="E609" i="8"/>
  <c r="E608" i="8" s="1"/>
  <c r="E607" i="8" s="1"/>
  <c r="E606" i="8" s="1"/>
  <c r="E605" i="8" s="1"/>
  <c r="K535" i="8"/>
  <c r="J535" i="8"/>
  <c r="H535" i="8"/>
  <c r="H525" i="8" s="1"/>
  <c r="H524" i="8" s="1"/>
  <c r="E535" i="8"/>
  <c r="E525" i="8" s="1"/>
  <c r="K521" i="8"/>
  <c r="J521" i="8"/>
  <c r="J520" i="8" s="1"/>
  <c r="J519" i="8" s="1"/>
  <c r="H521" i="8"/>
  <c r="H520" i="8" s="1"/>
  <c r="H519" i="8" s="1"/>
  <c r="G521" i="8"/>
  <c r="G520" i="8" s="1"/>
  <c r="G519" i="8" s="1"/>
  <c r="E521" i="8"/>
  <c r="E520" i="8" s="1"/>
  <c r="E519" i="8" s="1"/>
  <c r="K517" i="8"/>
  <c r="J517" i="8"/>
  <c r="H517" i="8"/>
  <c r="G517" i="8"/>
  <c r="E517" i="8"/>
  <c r="K514" i="8"/>
  <c r="J514" i="8"/>
  <c r="H514" i="8"/>
  <c r="G514" i="8"/>
  <c r="E514" i="8"/>
  <c r="K509" i="8"/>
  <c r="J509" i="8"/>
  <c r="H509" i="8"/>
  <c r="K505" i="8"/>
  <c r="J505" i="8"/>
  <c r="H505" i="8"/>
  <c r="E505" i="8"/>
  <c r="K502" i="8"/>
  <c r="J502" i="8"/>
  <c r="J497" i="8" s="1"/>
  <c r="H502" i="8"/>
  <c r="H497" i="8" s="1"/>
  <c r="G502" i="8"/>
  <c r="E502" i="8"/>
  <c r="E497" i="8" s="1"/>
  <c r="K493" i="8"/>
  <c r="J493" i="8"/>
  <c r="J492" i="8" s="1"/>
  <c r="J491" i="8" s="1"/>
  <c r="H493" i="8"/>
  <c r="H492" i="8" s="1"/>
  <c r="H491" i="8" s="1"/>
  <c r="G493" i="8"/>
  <c r="G492" i="8" s="1"/>
  <c r="G491" i="8" s="1"/>
  <c r="E493" i="8"/>
  <c r="E492" i="8" s="1"/>
  <c r="E491" i="8" s="1"/>
  <c r="K489" i="8"/>
  <c r="J489" i="8"/>
  <c r="H489" i="8"/>
  <c r="G489" i="8"/>
  <c r="E489" i="8"/>
  <c r="K485" i="8"/>
  <c r="J485" i="8"/>
  <c r="H485" i="8"/>
  <c r="G485" i="8"/>
  <c r="E485" i="8"/>
  <c r="K483" i="8"/>
  <c r="J483" i="8"/>
  <c r="H483" i="8"/>
  <c r="G483" i="8"/>
  <c r="E483" i="8"/>
  <c r="K477" i="8"/>
  <c r="J477" i="8"/>
  <c r="J476" i="8" s="1"/>
  <c r="H477" i="8"/>
  <c r="H476" i="8" s="1"/>
  <c r="H475" i="8" s="1"/>
  <c r="H474" i="8" s="1"/>
  <c r="G477" i="8"/>
  <c r="G476" i="8" s="1"/>
  <c r="G475" i="8" s="1"/>
  <c r="G474" i="8" s="1"/>
  <c r="E477" i="8"/>
  <c r="E476" i="8" s="1"/>
  <c r="E475" i="8" s="1"/>
  <c r="E474" i="8" s="1"/>
  <c r="K445" i="8"/>
  <c r="J445" i="8"/>
  <c r="J444" i="8" s="1"/>
  <c r="J443" i="8" s="1"/>
  <c r="J442" i="8" s="1"/>
  <c r="H445" i="8"/>
  <c r="H444" i="8" s="1"/>
  <c r="H443" i="8" s="1"/>
  <c r="H442" i="8" s="1"/>
  <c r="G445" i="8"/>
  <c r="G444" i="8" s="1"/>
  <c r="G443" i="8" s="1"/>
  <c r="G442" i="8" s="1"/>
  <c r="E443" i="8"/>
  <c r="E442" i="8" s="1"/>
  <c r="K437" i="8"/>
  <c r="J437" i="8"/>
  <c r="J433" i="8" s="1"/>
  <c r="J432" i="8" s="1"/>
  <c r="J431" i="8" s="1"/>
  <c r="J430" i="8" s="1"/>
  <c r="H437" i="8"/>
  <c r="H433" i="8" s="1"/>
  <c r="G437" i="8"/>
  <c r="G433" i="8" s="1"/>
  <c r="E437" i="8"/>
  <c r="E434" i="8"/>
  <c r="H416" i="8"/>
  <c r="G416" i="8"/>
  <c r="E416" i="8"/>
  <c r="H414" i="8"/>
  <c r="G414" i="8"/>
  <c r="E414" i="8"/>
  <c r="K400" i="8"/>
  <c r="J400" i="8"/>
  <c r="J399" i="8" s="1"/>
  <c r="H400" i="8"/>
  <c r="H399" i="8" s="1"/>
  <c r="G400" i="8"/>
  <c r="G399" i="8" s="1"/>
  <c r="E400" i="8"/>
  <c r="E399" i="8" s="1"/>
  <c r="K395" i="8"/>
  <c r="J395" i="8"/>
  <c r="J391" i="8" s="1"/>
  <c r="H395" i="8"/>
  <c r="G395" i="8"/>
  <c r="H392" i="8"/>
  <c r="G392" i="8"/>
  <c r="K389" i="8"/>
  <c r="J389" i="8"/>
  <c r="H389" i="8"/>
  <c r="G389" i="8"/>
  <c r="E389" i="8"/>
  <c r="H387" i="8"/>
  <c r="G387" i="8"/>
  <c r="E387" i="8"/>
  <c r="J383" i="8"/>
  <c r="H383" i="8"/>
  <c r="G383" i="8"/>
  <c r="K377" i="8"/>
  <c r="J377" i="8"/>
  <c r="H377" i="8"/>
  <c r="E377" i="8"/>
  <c r="K375" i="8"/>
  <c r="J375" i="8"/>
  <c r="H375" i="8"/>
  <c r="G375" i="8"/>
  <c r="E375" i="8"/>
  <c r="K373" i="8"/>
  <c r="J373" i="8"/>
  <c r="H373" i="8"/>
  <c r="G373" i="8"/>
  <c r="E373" i="8"/>
  <c r="H357" i="8"/>
  <c r="G357" i="8"/>
  <c r="E357" i="8"/>
  <c r="K354" i="8"/>
  <c r="J354" i="8"/>
  <c r="J350" i="8" s="1"/>
  <c r="J349" i="8" s="1"/>
  <c r="J348" i="8" s="1"/>
  <c r="H354" i="8"/>
  <c r="G354" i="8"/>
  <c r="E354" i="8"/>
  <c r="K333" i="8"/>
  <c r="J333" i="8"/>
  <c r="H333" i="8"/>
  <c r="G333" i="8"/>
  <c r="E333" i="8"/>
  <c r="K328" i="8"/>
  <c r="J328" i="8"/>
  <c r="H328" i="8"/>
  <c r="G328" i="8"/>
  <c r="E328" i="8"/>
  <c r="K325" i="8"/>
  <c r="J325" i="8"/>
  <c r="J324" i="8" s="1"/>
  <c r="H325" i="8"/>
  <c r="H324" i="8" s="1"/>
  <c r="G325" i="8"/>
  <c r="G324" i="8" s="1"/>
  <c r="E325" i="8"/>
  <c r="E324" i="8" s="1"/>
  <c r="K320" i="8"/>
  <c r="K313" i="8" s="1"/>
  <c r="J320" i="8"/>
  <c r="J313" i="8" s="1"/>
  <c r="J312" i="8" s="1"/>
  <c r="J311" i="8" s="1"/>
  <c r="J306" i="8" s="1"/>
  <c r="J305" i="8" s="1"/>
  <c r="H320" i="8"/>
  <c r="H313" i="8" s="1"/>
  <c r="H312" i="8" s="1"/>
  <c r="H311" i="8" s="1"/>
  <c r="H306" i="8" s="1"/>
  <c r="H305" i="8" s="1"/>
  <c r="G320" i="8"/>
  <c r="G313" i="8" s="1"/>
  <c r="G312" i="8" s="1"/>
  <c r="G311" i="8" s="1"/>
  <c r="G306" i="8" s="1"/>
  <c r="G305" i="8" s="1"/>
  <c r="E320" i="8"/>
  <c r="H302" i="8"/>
  <c r="G302" i="8"/>
  <c r="E302" i="8"/>
  <c r="H299" i="8"/>
  <c r="G299" i="8"/>
  <c r="E299" i="8"/>
  <c r="K297" i="8"/>
  <c r="J297" i="8"/>
  <c r="J296" i="8" s="1"/>
  <c r="J295" i="8" s="1"/>
  <c r="J294" i="8" s="1"/>
  <c r="H297" i="8"/>
  <c r="G297" i="8"/>
  <c r="E297" i="8"/>
  <c r="K282" i="8"/>
  <c r="K272" i="8" s="1"/>
  <c r="J282" i="8"/>
  <c r="J272" i="8" s="1"/>
  <c r="J271" i="8" s="1"/>
  <c r="J270" i="8" s="1"/>
  <c r="H282" i="8"/>
  <c r="H272" i="8" s="1"/>
  <c r="H271" i="8" s="1"/>
  <c r="H270" i="8" s="1"/>
  <c r="K263" i="8"/>
  <c r="G263" i="8"/>
  <c r="E263" i="8"/>
  <c r="K260" i="8"/>
  <c r="J260" i="8"/>
  <c r="H260" i="8"/>
  <c r="G260" i="8"/>
  <c r="E260" i="8"/>
  <c r="G251" i="8"/>
  <c r="K244" i="8"/>
  <c r="J244" i="8"/>
  <c r="J243" i="8" s="1"/>
  <c r="H244" i="8"/>
  <c r="H243" i="8" s="1"/>
  <c r="H239" i="8" s="1"/>
  <c r="H238" i="8" s="1"/>
  <c r="H237" i="8" s="1"/>
  <c r="G244" i="8"/>
  <c r="G243" i="8" s="1"/>
  <c r="G239" i="8" s="1"/>
  <c r="G238" i="8" s="1"/>
  <c r="G237" i="8" s="1"/>
  <c r="E244" i="8"/>
  <c r="E243" i="8" s="1"/>
  <c r="E239" i="8" s="1"/>
  <c r="K222" i="8"/>
  <c r="H222" i="8"/>
  <c r="H221" i="8" s="1"/>
  <c r="H216" i="8" s="1"/>
  <c r="H215" i="8" s="1"/>
  <c r="E222" i="8"/>
  <c r="E221" i="8" s="1"/>
  <c r="J222" i="8"/>
  <c r="J221" i="8" s="1"/>
  <c r="J216" i="8" s="1"/>
  <c r="J215" i="8" s="1"/>
  <c r="J214" i="8" s="1"/>
  <c r="K212" i="8"/>
  <c r="J212" i="8"/>
  <c r="J211" i="8" s="1"/>
  <c r="J210" i="8" s="1"/>
  <c r="J209" i="8" s="1"/>
  <c r="J208" i="8" s="1"/>
  <c r="J207" i="8" s="1"/>
  <c r="H212" i="8"/>
  <c r="H211" i="8" s="1"/>
  <c r="H210" i="8" s="1"/>
  <c r="H209" i="8" s="1"/>
  <c r="H208" i="8" s="1"/>
  <c r="H207" i="8" s="1"/>
  <c r="G212" i="8"/>
  <c r="G211" i="8" s="1"/>
  <c r="G210" i="8" s="1"/>
  <c r="G209" i="8" s="1"/>
  <c r="G208" i="8" s="1"/>
  <c r="G207" i="8" s="1"/>
  <c r="E212" i="8"/>
  <c r="E211" i="8" s="1"/>
  <c r="E210" i="8" s="1"/>
  <c r="E209" i="8" s="1"/>
  <c r="E208" i="8" s="1"/>
  <c r="E207" i="8" s="1"/>
  <c r="K205" i="8"/>
  <c r="J205" i="8"/>
  <c r="J204" i="8" s="1"/>
  <c r="J203" i="8" s="1"/>
  <c r="J202" i="8" s="1"/>
  <c r="J201" i="8" s="1"/>
  <c r="J200" i="8" s="1"/>
  <c r="H205" i="8"/>
  <c r="H204" i="8" s="1"/>
  <c r="H203" i="8" s="1"/>
  <c r="H202" i="8" s="1"/>
  <c r="H201" i="8" s="1"/>
  <c r="H200" i="8" s="1"/>
  <c r="G205" i="8"/>
  <c r="G204" i="8" s="1"/>
  <c r="G203" i="8" s="1"/>
  <c r="G202" i="8" s="1"/>
  <c r="G201" i="8" s="1"/>
  <c r="G200" i="8" s="1"/>
  <c r="E205" i="8"/>
  <c r="E204" i="8" s="1"/>
  <c r="E203" i="8" s="1"/>
  <c r="E202" i="8" s="1"/>
  <c r="E201" i="8" s="1"/>
  <c r="E200" i="8" s="1"/>
  <c r="K198" i="8"/>
  <c r="J198" i="8"/>
  <c r="J197" i="8" s="1"/>
  <c r="J196" i="8" s="1"/>
  <c r="J195" i="8" s="1"/>
  <c r="J194" i="8" s="1"/>
  <c r="J193" i="8" s="1"/>
  <c r="H198" i="8"/>
  <c r="H197" i="8" s="1"/>
  <c r="H196" i="8" s="1"/>
  <c r="H195" i="8" s="1"/>
  <c r="H194" i="8" s="1"/>
  <c r="H193" i="8" s="1"/>
  <c r="G198" i="8"/>
  <c r="G197" i="8" s="1"/>
  <c r="G196" i="8" s="1"/>
  <c r="G195" i="8" s="1"/>
  <c r="G194" i="8" s="1"/>
  <c r="G193" i="8" s="1"/>
  <c r="E198" i="8"/>
  <c r="E197" i="8" s="1"/>
  <c r="E196" i="8" s="1"/>
  <c r="E195" i="8" s="1"/>
  <c r="E194" i="8" s="1"/>
  <c r="E193" i="8" s="1"/>
  <c r="K158" i="8"/>
  <c r="K157" i="8" s="1"/>
  <c r="J158" i="8"/>
  <c r="J157" i="8" s="1"/>
  <c r="H158" i="8"/>
  <c r="H157" i="8" s="1"/>
  <c r="G158" i="8"/>
  <c r="G157" i="8" s="1"/>
  <c r="E158" i="8"/>
  <c r="E157" i="8" s="1"/>
  <c r="K155" i="8"/>
  <c r="J155" i="8"/>
  <c r="H155" i="8"/>
  <c r="G155" i="8"/>
  <c r="E155" i="8"/>
  <c r="K153" i="8"/>
  <c r="J153" i="8"/>
  <c r="H153" i="8"/>
  <c r="G153" i="8"/>
  <c r="E153" i="8"/>
  <c r="K151" i="8"/>
  <c r="J151" i="8"/>
  <c r="H151" i="8"/>
  <c r="G151" i="8"/>
  <c r="E151" i="8"/>
  <c r="K144" i="8"/>
  <c r="K143" i="8" s="1"/>
  <c r="J144" i="8"/>
  <c r="J143" i="8" s="1"/>
  <c r="H144" i="8"/>
  <c r="H143" i="8" s="1"/>
  <c r="G144" i="8"/>
  <c r="G143" i="8" s="1"/>
  <c r="E144" i="8"/>
  <c r="E143" i="8" s="1"/>
  <c r="K141" i="8"/>
  <c r="J141" i="8"/>
  <c r="H141" i="8"/>
  <c r="G141" i="8"/>
  <c r="E141" i="8"/>
  <c r="K139" i="8"/>
  <c r="J139" i="8"/>
  <c r="H139" i="8"/>
  <c r="G139" i="8"/>
  <c r="E139" i="8"/>
  <c r="K137" i="8"/>
  <c r="J137" i="8"/>
  <c r="H137" i="8"/>
  <c r="G137" i="8"/>
  <c r="E137" i="8"/>
  <c r="K117" i="8"/>
  <c r="J117" i="8"/>
  <c r="J116" i="8" s="1"/>
  <c r="J115" i="8" s="1"/>
  <c r="J114" i="8" s="1"/>
  <c r="J113" i="8" s="1"/>
  <c r="H117" i="8"/>
  <c r="H116" i="8" s="1"/>
  <c r="H115" i="8" s="1"/>
  <c r="H114" i="8" s="1"/>
  <c r="H113" i="8" s="1"/>
  <c r="G117" i="8"/>
  <c r="G116" i="8" s="1"/>
  <c r="G115" i="8" s="1"/>
  <c r="G114" i="8" s="1"/>
  <c r="G113" i="8" s="1"/>
  <c r="E117" i="8"/>
  <c r="E116" i="8" s="1"/>
  <c r="E115" i="8" s="1"/>
  <c r="E114" i="8" s="1"/>
  <c r="E113" i="8" s="1"/>
  <c r="K111" i="8"/>
  <c r="K110" i="8" s="1"/>
  <c r="K109" i="8" s="1"/>
  <c r="K108" i="8" s="1"/>
  <c r="K107" i="8" s="1"/>
  <c r="J111" i="8"/>
  <c r="J110" i="8" s="1"/>
  <c r="J109" i="8" s="1"/>
  <c r="J108" i="8" s="1"/>
  <c r="J107" i="8" s="1"/>
  <c r="H111" i="8"/>
  <c r="H110" i="8" s="1"/>
  <c r="H109" i="8" s="1"/>
  <c r="H108" i="8" s="1"/>
  <c r="H107" i="8" s="1"/>
  <c r="G111" i="8"/>
  <c r="G110" i="8" s="1"/>
  <c r="G109" i="8" s="1"/>
  <c r="G108" i="8" s="1"/>
  <c r="G107" i="8" s="1"/>
  <c r="E111" i="8"/>
  <c r="E110" i="8" s="1"/>
  <c r="E109" i="8" s="1"/>
  <c r="E108" i="8" s="1"/>
  <c r="E107" i="8" s="1"/>
  <c r="K105" i="8"/>
  <c r="K104" i="8" s="1"/>
  <c r="K103" i="8" s="1"/>
  <c r="K102" i="8" s="1"/>
  <c r="K101" i="8" s="1"/>
  <c r="J105" i="8"/>
  <c r="J104" i="8" s="1"/>
  <c r="J103" i="8" s="1"/>
  <c r="J102" i="8" s="1"/>
  <c r="J101" i="8" s="1"/>
  <c r="H105" i="8"/>
  <c r="H104" i="8" s="1"/>
  <c r="H103" i="8" s="1"/>
  <c r="H102" i="8" s="1"/>
  <c r="H101" i="8" s="1"/>
  <c r="G105" i="8"/>
  <c r="G104" i="8" s="1"/>
  <c r="G103" i="8" s="1"/>
  <c r="G102" i="8" s="1"/>
  <c r="G101" i="8" s="1"/>
  <c r="E105" i="8"/>
  <c r="E104" i="8" s="1"/>
  <c r="E103" i="8" s="1"/>
  <c r="E102" i="8" s="1"/>
  <c r="E101" i="8" s="1"/>
  <c r="K99" i="8"/>
  <c r="K98" i="8" s="1"/>
  <c r="K97" i="8" s="1"/>
  <c r="K96" i="8" s="1"/>
  <c r="K95" i="8" s="1"/>
  <c r="J99" i="8"/>
  <c r="J98" i="8" s="1"/>
  <c r="J97" i="8" s="1"/>
  <c r="J96" i="8" s="1"/>
  <c r="J95" i="8" s="1"/>
  <c r="H99" i="8"/>
  <c r="H98" i="8" s="1"/>
  <c r="H97" i="8" s="1"/>
  <c r="H96" i="8" s="1"/>
  <c r="H95" i="8" s="1"/>
  <c r="G99" i="8"/>
  <c r="G98" i="8" s="1"/>
  <c r="G97" i="8" s="1"/>
  <c r="G96" i="8" s="1"/>
  <c r="G95" i="8" s="1"/>
  <c r="E99" i="8"/>
  <c r="E98" i="8" s="1"/>
  <c r="E97" i="8" s="1"/>
  <c r="E96" i="8" s="1"/>
  <c r="E95" i="8" s="1"/>
  <c r="K89" i="8"/>
  <c r="J89" i="8"/>
  <c r="J86" i="8" s="1"/>
  <c r="J85" i="8" s="1"/>
  <c r="J84" i="8" s="1"/>
  <c r="J83" i="8" s="1"/>
  <c r="H89" i="8"/>
  <c r="H86" i="8" s="1"/>
  <c r="G89" i="8"/>
  <c r="G86" i="8" s="1"/>
  <c r="E89" i="8"/>
  <c r="E86" i="8" s="1"/>
  <c r="E85" i="8" s="1"/>
  <c r="K81" i="8"/>
  <c r="J81" i="8"/>
  <c r="H81" i="8"/>
  <c r="G81" i="8"/>
  <c r="E81" i="8"/>
  <c r="H79" i="8"/>
  <c r="G79" i="8"/>
  <c r="E79" i="8"/>
  <c r="K65" i="8"/>
  <c r="K64" i="8" s="1"/>
  <c r="K63" i="8" s="1"/>
  <c r="K62" i="8" s="1"/>
  <c r="K61" i="8" s="1"/>
  <c r="J65" i="8"/>
  <c r="J64" i="8" s="1"/>
  <c r="J63" i="8" s="1"/>
  <c r="J62" i="8" s="1"/>
  <c r="J61" i="8" s="1"/>
  <c r="H65" i="8"/>
  <c r="H64" i="8" s="1"/>
  <c r="H63" i="8" s="1"/>
  <c r="H62" i="8" s="1"/>
  <c r="H61" i="8" s="1"/>
  <c r="G65" i="8"/>
  <c r="G64" i="8" s="1"/>
  <c r="G63" i="8" s="1"/>
  <c r="G62" i="8" s="1"/>
  <c r="G61" i="8" s="1"/>
  <c r="E65" i="8"/>
  <c r="E64" i="8" s="1"/>
  <c r="E63" i="8" s="1"/>
  <c r="E62" i="8" s="1"/>
  <c r="E61" i="8" s="1"/>
  <c r="K58" i="8"/>
  <c r="K57" i="8" s="1"/>
  <c r="K56" i="8" s="1"/>
  <c r="K55" i="8" s="1"/>
  <c r="K54" i="8" s="1"/>
  <c r="J58" i="8"/>
  <c r="J57" i="8" s="1"/>
  <c r="J56" i="8" s="1"/>
  <c r="J55" i="8" s="1"/>
  <c r="J54" i="8" s="1"/>
  <c r="H58" i="8"/>
  <c r="H57" i="8" s="1"/>
  <c r="H56" i="8" s="1"/>
  <c r="H55" i="8" s="1"/>
  <c r="H54" i="8" s="1"/>
  <c r="G58" i="8"/>
  <c r="G57" i="8" s="1"/>
  <c r="G56" i="8" s="1"/>
  <c r="G55" i="8" s="1"/>
  <c r="G54" i="8" s="1"/>
  <c r="E58" i="8"/>
  <c r="E57" i="8" s="1"/>
  <c r="E56" i="8" s="1"/>
  <c r="E55" i="8" s="1"/>
  <c r="E54" i="8" s="1"/>
  <c r="K51" i="8"/>
  <c r="J51" i="8"/>
  <c r="H51" i="8"/>
  <c r="G51" i="8"/>
  <c r="E51" i="8"/>
  <c r="K49" i="8"/>
  <c r="J49" i="8"/>
  <c r="H49" i="8"/>
  <c r="G49" i="8"/>
  <c r="E49" i="8"/>
  <c r="K43" i="8"/>
  <c r="J43" i="8"/>
  <c r="J42" i="8" s="1"/>
  <c r="J41" i="8" s="1"/>
  <c r="J40" i="8" s="1"/>
  <c r="H43" i="8"/>
  <c r="H42" i="8" s="1"/>
  <c r="H41" i="8" s="1"/>
  <c r="H40" i="8" s="1"/>
  <c r="G43" i="8"/>
  <c r="G42" i="8" s="1"/>
  <c r="G41" i="8" s="1"/>
  <c r="G40" i="8" s="1"/>
  <c r="E43" i="8"/>
  <c r="E42" i="8" s="1"/>
  <c r="E41" i="8" s="1"/>
  <c r="E40" i="8" s="1"/>
  <c r="K38" i="8"/>
  <c r="J38" i="8"/>
  <c r="J37" i="8" s="1"/>
  <c r="H38" i="8"/>
  <c r="H37" i="8" s="1"/>
  <c r="G38" i="8"/>
  <c r="G37" i="8" s="1"/>
  <c r="E38" i="8"/>
  <c r="E37" i="8" s="1"/>
  <c r="G31" i="8"/>
  <c r="E31" i="8"/>
  <c r="K22" i="8"/>
  <c r="J22" i="8"/>
  <c r="H22" i="8"/>
  <c r="G22" i="8"/>
  <c r="E22" i="8"/>
  <c r="K17" i="8"/>
  <c r="H17" i="8"/>
  <c r="G17" i="8"/>
  <c r="E17" i="8"/>
  <c r="K13" i="8"/>
  <c r="J13" i="8"/>
  <c r="H13" i="8"/>
  <c r="G13" i="8"/>
  <c r="E13" i="8"/>
  <c r="E313" i="8" l="1"/>
  <c r="E312" i="8" s="1"/>
  <c r="E311" i="8" s="1"/>
  <c r="E306" i="8" s="1"/>
  <c r="E305" i="8" s="1"/>
  <c r="K271" i="8"/>
  <c r="K492" i="8"/>
  <c r="K197" i="8"/>
  <c r="K391" i="8"/>
  <c r="E613" i="8"/>
  <c r="E612" i="8" s="1"/>
  <c r="K642" i="8"/>
  <c r="K768" i="8"/>
  <c r="K37" i="8"/>
  <c r="K399" i="8"/>
  <c r="K714" i="8"/>
  <c r="K243" i="8"/>
  <c r="K350" i="8"/>
  <c r="K204" i="8"/>
  <c r="K221" i="8"/>
  <c r="K520" i="8"/>
  <c r="K668" i="8"/>
  <c r="E775" i="8"/>
  <c r="K722" i="8"/>
  <c r="K736" i="8"/>
  <c r="K608" i="8"/>
  <c r="K681" i="8"/>
  <c r="K729" i="8"/>
  <c r="K116" i="8"/>
  <c r="K476" i="8"/>
  <c r="E524" i="8"/>
  <c r="E523" i="8" s="1"/>
  <c r="K662" i="8"/>
  <c r="K752" i="8"/>
  <c r="K433" i="8"/>
  <c r="E771" i="8"/>
  <c r="K42" i="8"/>
  <c r="K211" i="8"/>
  <c r="K324" i="8"/>
  <c r="K444" i="8"/>
  <c r="K497" i="8"/>
  <c r="K655" i="8"/>
  <c r="K747" i="8"/>
  <c r="K765" i="8"/>
  <c r="K296" i="8"/>
  <c r="K295" i="8" s="1"/>
  <c r="K86" i="8"/>
  <c r="K85" i="8" s="1"/>
  <c r="K697" i="8"/>
  <c r="J697" i="8"/>
  <c r="J696" i="8" s="1"/>
  <c r="J475" i="8"/>
  <c r="J474" i="8" s="1"/>
  <c r="J327" i="8"/>
  <c r="J323" i="8" s="1"/>
  <c r="K707" i="8"/>
  <c r="J239" i="8"/>
  <c r="J238" i="8" s="1"/>
  <c r="J237" i="8" s="1"/>
  <c r="J707" i="8"/>
  <c r="J706" i="8" s="1"/>
  <c r="J705" i="8" s="1"/>
  <c r="E350" i="8"/>
  <c r="E349" i="8" s="1"/>
  <c r="E348" i="8" s="1"/>
  <c r="E216" i="8"/>
  <c r="E215" i="8" s="1"/>
  <c r="E214" i="8" s="1"/>
  <c r="K70" i="8"/>
  <c r="J70" i="8"/>
  <c r="J69" i="8" s="1"/>
  <c r="J68" i="8" s="1"/>
  <c r="J67" i="8" s="1"/>
  <c r="J614" i="8"/>
  <c r="J613" i="8" s="1"/>
  <c r="J612" i="8" s="1"/>
  <c r="H614" i="8"/>
  <c r="H613" i="8" s="1"/>
  <c r="H612" i="8" s="1"/>
  <c r="H350" i="8"/>
  <c r="H349" i="8" s="1"/>
  <c r="H348" i="8" s="1"/>
  <c r="H405" i="8"/>
  <c r="H404" i="8" s="1"/>
  <c r="H403" i="8" s="1"/>
  <c r="H402" i="8" s="1"/>
  <c r="H70" i="8"/>
  <c r="H69" i="8" s="1"/>
  <c r="H68" i="8" s="1"/>
  <c r="H67" i="8" s="1"/>
  <c r="H214" i="8"/>
  <c r="E433" i="8"/>
  <c r="E432" i="8" s="1"/>
  <c r="E431" i="8" s="1"/>
  <c r="E430" i="8" s="1"/>
  <c r="E405" i="8"/>
  <c r="E70" i="8"/>
  <c r="E250" i="8"/>
  <c r="E249" i="8" s="1"/>
  <c r="E238" i="8"/>
  <c r="E237" i="8" s="1"/>
  <c r="G350" i="8"/>
  <c r="G349" i="8" s="1"/>
  <c r="G348" i="8" s="1"/>
  <c r="G614" i="8"/>
  <c r="G613" i="8" s="1"/>
  <c r="G612" i="8" s="1"/>
  <c r="G405" i="8"/>
  <c r="G404" i="8" s="1"/>
  <c r="G403" i="8" s="1"/>
  <c r="G402" i="8" s="1"/>
  <c r="G327" i="8"/>
  <c r="G323" i="8" s="1"/>
  <c r="G322" i="8" s="1"/>
  <c r="G707" i="8"/>
  <c r="G706" i="8" s="1"/>
  <c r="G705" i="8" s="1"/>
  <c r="G272" i="8"/>
  <c r="G271" i="8" s="1"/>
  <c r="G270" i="8" s="1"/>
  <c r="J760" i="8"/>
  <c r="J759" i="8" s="1"/>
  <c r="J758" i="8" s="1"/>
  <c r="J757" i="8" s="1"/>
  <c r="G655" i="8"/>
  <c r="J451" i="8"/>
  <c r="K48" i="8"/>
  <c r="G48" i="8"/>
  <c r="G47" i="8" s="1"/>
  <c r="G46" i="8" s="1"/>
  <c r="G45" i="8" s="1"/>
  <c r="H451" i="8"/>
  <c r="H441" i="8" s="1"/>
  <c r="G391" i="8"/>
  <c r="H327" i="8"/>
  <c r="G382" i="8"/>
  <c r="H673" i="8"/>
  <c r="H672" i="8" s="1"/>
  <c r="H671" i="8" s="1"/>
  <c r="H665" i="8" s="1"/>
  <c r="H647" i="8"/>
  <c r="E48" i="8"/>
  <c r="E47" i="8" s="1"/>
  <c r="E46" i="8" s="1"/>
  <c r="E45" i="8" s="1"/>
  <c r="G673" i="8"/>
  <c r="G672" i="8" s="1"/>
  <c r="G671" i="8" s="1"/>
  <c r="G665" i="8" s="1"/>
  <c r="K687" i="8"/>
  <c r="H769" i="8"/>
  <c r="H768" i="8" s="1"/>
  <c r="E687" i="8"/>
  <c r="E686" i="8" s="1"/>
  <c r="E685" i="8" s="1"/>
  <c r="E684" i="8" s="1"/>
  <c r="G760" i="8"/>
  <c r="G759" i="8" s="1"/>
  <c r="G758" i="8" s="1"/>
  <c r="G757" i="8" s="1"/>
  <c r="K250" i="8"/>
  <c r="H760" i="8"/>
  <c r="H759" i="8" s="1"/>
  <c r="H758" i="8" s="1"/>
  <c r="H757" i="8" s="1"/>
  <c r="G372" i="8"/>
  <c r="G371" i="8" s="1"/>
  <c r="G370" i="8" s="1"/>
  <c r="E647" i="8"/>
  <c r="J687" i="8"/>
  <c r="J686" i="8" s="1"/>
  <c r="J685" i="8" s="1"/>
  <c r="G70" i="8"/>
  <c r="G69" i="8" s="1"/>
  <c r="G68" i="8" s="1"/>
  <c r="G67" i="8" s="1"/>
  <c r="G214" i="8"/>
  <c r="G250" i="8"/>
  <c r="G249" i="8" s="1"/>
  <c r="G248" i="8" s="1"/>
  <c r="G136" i="8"/>
  <c r="G135" i="8" s="1"/>
  <c r="G134" i="8" s="1"/>
  <c r="G133" i="8" s="1"/>
  <c r="J48" i="8"/>
  <c r="J47" i="8" s="1"/>
  <c r="J46" i="8" s="1"/>
  <c r="J45" i="8" s="1"/>
  <c r="H48" i="8"/>
  <c r="H47" i="8" s="1"/>
  <c r="H46" i="8" s="1"/>
  <c r="H45" i="8" s="1"/>
  <c r="G452" i="8"/>
  <c r="G451" i="8" s="1"/>
  <c r="G441" i="8" s="1"/>
  <c r="G647" i="8"/>
  <c r="J646" i="8"/>
  <c r="J645" i="8" s="1"/>
  <c r="H655" i="8"/>
  <c r="K150" i="8"/>
  <c r="K149" i="8" s="1"/>
  <c r="K148" i="8" s="1"/>
  <c r="K147" i="8" s="1"/>
  <c r="J150" i="8"/>
  <c r="J149" i="8" s="1"/>
  <c r="J148" i="8" s="1"/>
  <c r="J147" i="8" s="1"/>
  <c r="G296" i="8"/>
  <c r="G295" i="8" s="1"/>
  <c r="G294" i="8" s="1"/>
  <c r="E382" i="8"/>
  <c r="E381" i="8" s="1"/>
  <c r="E655" i="8"/>
  <c r="K673" i="8"/>
  <c r="H687" i="8"/>
  <c r="H686" i="8" s="1"/>
  <c r="H685" i="8" s="1"/>
  <c r="H684" i="8" s="1"/>
  <c r="E150" i="8"/>
  <c r="E149" i="8" s="1"/>
  <c r="E148" i="8" s="1"/>
  <c r="E147" i="8" s="1"/>
  <c r="H296" i="8"/>
  <c r="H295" i="8" s="1"/>
  <c r="H294" i="8" s="1"/>
  <c r="G432" i="8"/>
  <c r="G431" i="8" s="1"/>
  <c r="G430" i="8" s="1"/>
  <c r="E453" i="8"/>
  <c r="E482" i="8"/>
  <c r="E481" i="8" s="1"/>
  <c r="E480" i="8" s="1"/>
  <c r="E673" i="8"/>
  <c r="E672" i="8" s="1"/>
  <c r="E671" i="8" s="1"/>
  <c r="E665" i="8" s="1"/>
  <c r="E760" i="8"/>
  <c r="E759" i="8" s="1"/>
  <c r="E758" i="8" s="1"/>
  <c r="E757" i="8" s="1"/>
  <c r="E372" i="8"/>
  <c r="E371" i="8" s="1"/>
  <c r="H391" i="8"/>
  <c r="G482" i="8"/>
  <c r="G481" i="8" s="1"/>
  <c r="G480" i="8" s="1"/>
  <c r="H504" i="8"/>
  <c r="H496" i="8" s="1"/>
  <c r="H495" i="8" s="1"/>
  <c r="H85" i="8"/>
  <c r="H84" i="8" s="1"/>
  <c r="H83" i="8" s="1"/>
  <c r="E84" i="8"/>
  <c r="E83" i="8" s="1"/>
  <c r="G85" i="8"/>
  <c r="G84" i="8" s="1"/>
  <c r="G83" i="8" s="1"/>
  <c r="H382" i="8"/>
  <c r="H372" i="8"/>
  <c r="H371" i="8" s="1"/>
  <c r="H12" i="8"/>
  <c r="H11" i="8" s="1"/>
  <c r="J136" i="8"/>
  <c r="J135" i="8" s="1"/>
  <c r="J134" i="8" s="1"/>
  <c r="J133" i="8" s="1"/>
  <c r="H136" i="8"/>
  <c r="H135" i="8" s="1"/>
  <c r="H134" i="8" s="1"/>
  <c r="H133" i="8" s="1"/>
  <c r="E327" i="8"/>
  <c r="K482" i="8"/>
  <c r="H482" i="8"/>
  <c r="H481" i="8" s="1"/>
  <c r="H480" i="8" s="1"/>
  <c r="G504" i="8"/>
  <c r="G496" i="8" s="1"/>
  <c r="G495" i="8" s="1"/>
  <c r="E504" i="8"/>
  <c r="E496" i="8" s="1"/>
  <c r="E495" i="8" s="1"/>
  <c r="J673" i="8"/>
  <c r="J672" i="8" s="1"/>
  <c r="J671" i="8" s="1"/>
  <c r="J665" i="8" s="1"/>
  <c r="J744" i="8"/>
  <c r="K12" i="8"/>
  <c r="E12" i="8"/>
  <c r="E11" i="8" s="1"/>
  <c r="K136" i="8"/>
  <c r="K135" i="8" s="1"/>
  <c r="K134" i="8" s="1"/>
  <c r="K133" i="8" s="1"/>
  <c r="H432" i="8"/>
  <c r="H431" i="8" s="1"/>
  <c r="H430" i="8" s="1"/>
  <c r="J504" i="8"/>
  <c r="J496" i="8" s="1"/>
  <c r="J495" i="8" s="1"/>
  <c r="K451" i="8"/>
  <c r="H150" i="8"/>
  <c r="H149" i="8" s="1"/>
  <c r="H148" i="8" s="1"/>
  <c r="H147" i="8" s="1"/>
  <c r="G150" i="8"/>
  <c r="G149" i="8" s="1"/>
  <c r="G148" i="8" s="1"/>
  <c r="G147" i="8" s="1"/>
  <c r="J250" i="8"/>
  <c r="E296" i="8"/>
  <c r="E295" i="8" s="1"/>
  <c r="E294" i="8" s="1"/>
  <c r="G687" i="8"/>
  <c r="G686" i="8" s="1"/>
  <c r="G685" i="8" s="1"/>
  <c r="K760" i="8"/>
  <c r="J12" i="8"/>
  <c r="G12" i="8"/>
  <c r="E136" i="8"/>
  <c r="E135" i="8" s="1"/>
  <c r="E134" i="8" s="1"/>
  <c r="E133" i="8" s="1"/>
  <c r="K382" i="8"/>
  <c r="J382" i="8"/>
  <c r="K372" i="8"/>
  <c r="J372" i="8"/>
  <c r="J371" i="8" s="1"/>
  <c r="H744" i="8"/>
  <c r="J482" i="8"/>
  <c r="J481" i="8" s="1"/>
  <c r="J480" i="8" s="1"/>
  <c r="G744" i="8"/>
  <c r="G769" i="8"/>
  <c r="G768" i="8" s="1"/>
  <c r="K504" i="8"/>
  <c r="E744" i="8"/>
  <c r="K270" i="8" l="1"/>
  <c r="K646" i="8"/>
  <c r="K203" i="8"/>
  <c r="K491" i="8"/>
  <c r="K496" i="8"/>
  <c r="K371" i="8"/>
  <c r="K370" i="8" s="1"/>
  <c r="K759" i="8"/>
  <c r="K481" i="8"/>
  <c r="K47" i="8"/>
  <c r="K210" i="8"/>
  <c r="K432" i="8"/>
  <c r="K475" i="8"/>
  <c r="K728" i="8"/>
  <c r="K607" i="8"/>
  <c r="K349" i="8"/>
  <c r="K641" i="8"/>
  <c r="E452" i="8"/>
  <c r="E404" i="8"/>
  <c r="E770" i="8"/>
  <c r="K115" i="8"/>
  <c r="K667" i="8"/>
  <c r="K239" i="8"/>
  <c r="K751" i="8"/>
  <c r="E774" i="8"/>
  <c r="K196" i="8"/>
  <c r="K696" i="8"/>
  <c r="K746" i="8"/>
  <c r="K41" i="8"/>
  <c r="K312" i="8"/>
  <c r="K680" i="8"/>
  <c r="K216" i="8"/>
  <c r="K69" i="8"/>
  <c r="K672" i="8"/>
  <c r="K613" i="8"/>
  <c r="K706" i="8"/>
  <c r="K443" i="8"/>
  <c r="K519" i="8"/>
  <c r="K294" i="8"/>
  <c r="K686" i="8"/>
  <c r="J441" i="8"/>
  <c r="J322" i="8"/>
  <c r="J60" i="8"/>
  <c r="J684" i="8"/>
  <c r="E69" i="8"/>
  <c r="E68" i="8" s="1"/>
  <c r="E67" i="8" s="1"/>
  <c r="E60" i="8" s="1"/>
  <c r="E323" i="8"/>
  <c r="E322" i="8" s="1"/>
  <c r="G11" i="8"/>
  <c r="G10" i="8" s="1"/>
  <c r="G9" i="8" s="1"/>
  <c r="G8" i="8" s="1"/>
  <c r="J11" i="8"/>
  <c r="J10" i="8" s="1"/>
  <c r="J9" i="8" s="1"/>
  <c r="J8" i="8" s="1"/>
  <c r="H10" i="8"/>
  <c r="H9" i="8" s="1"/>
  <c r="H8" i="8" s="1"/>
  <c r="H323" i="8"/>
  <c r="H322" i="8" s="1"/>
  <c r="J249" i="8"/>
  <c r="J248" i="8" s="1"/>
  <c r="K249" i="8"/>
  <c r="K586" i="8"/>
  <c r="H586" i="8"/>
  <c r="G60" i="8"/>
  <c r="H60" i="8"/>
  <c r="E10" i="8"/>
  <c r="E9" i="8" s="1"/>
  <c r="E8" i="8" s="1"/>
  <c r="E479" i="8"/>
  <c r="G684" i="8"/>
  <c r="E370" i="8"/>
  <c r="E361" i="8"/>
  <c r="G247" i="8"/>
  <c r="J370" i="8"/>
  <c r="H370" i="8"/>
  <c r="H360" i="8"/>
  <c r="H359" i="8" s="1"/>
  <c r="J381" i="8"/>
  <c r="J380" i="8" s="1"/>
  <c r="G646" i="8"/>
  <c r="G645" i="8" s="1"/>
  <c r="G611" i="8" s="1"/>
  <c r="G381" i="8"/>
  <c r="G380" i="8" s="1"/>
  <c r="G369" i="8" s="1"/>
  <c r="K381" i="8"/>
  <c r="H646" i="8"/>
  <c r="H645" i="8" s="1"/>
  <c r="E646" i="8"/>
  <c r="E645" i="8" s="1"/>
  <c r="K524" i="8"/>
  <c r="E380" i="8"/>
  <c r="G524" i="8"/>
  <c r="H523" i="8"/>
  <c r="H479" i="8" s="1"/>
  <c r="H381" i="8"/>
  <c r="H380" i="8" s="1"/>
  <c r="J524" i="8"/>
  <c r="J523" i="8" s="1"/>
  <c r="J479" i="8" s="1"/>
  <c r="K645" i="8" l="1"/>
  <c r="K40" i="8"/>
  <c r="K238" i="8"/>
  <c r="K380" i="8"/>
  <c r="K442" i="8"/>
  <c r="K705" i="8"/>
  <c r="K671" i="8"/>
  <c r="K215" i="8"/>
  <c r="K640" i="8"/>
  <c r="K480" i="8"/>
  <c r="K758" i="8"/>
  <c r="K495" i="8"/>
  <c r="K322" i="8"/>
  <c r="K431" i="8"/>
  <c r="K430" i="8" s="1"/>
  <c r="K68" i="8"/>
  <c r="E769" i="8"/>
  <c r="E403" i="8"/>
  <c r="K202" i="8"/>
  <c r="K679" i="8"/>
  <c r="K750" i="8"/>
  <c r="K84" i="8"/>
  <c r="K311" i="8"/>
  <c r="K745" i="8"/>
  <c r="K195" i="8"/>
  <c r="K666" i="8"/>
  <c r="K606" i="8"/>
  <c r="K474" i="8"/>
  <c r="K209" i="8"/>
  <c r="K114" i="8"/>
  <c r="K523" i="8"/>
  <c r="E360" i="8"/>
  <c r="K612" i="8"/>
  <c r="E451" i="8"/>
  <c r="K348" i="8"/>
  <c r="K46" i="8"/>
  <c r="K685" i="8"/>
  <c r="K248" i="8"/>
  <c r="E369" i="8"/>
  <c r="J247" i="8"/>
  <c r="H585" i="8"/>
  <c r="H541" i="8" s="1"/>
  <c r="K585" i="8"/>
  <c r="K632" i="8"/>
  <c r="E632" i="8"/>
  <c r="E631" i="8" s="1"/>
  <c r="E611" i="8" s="1"/>
  <c r="J632" i="8"/>
  <c r="J631" i="8" s="1"/>
  <c r="J611" i="8" s="1"/>
  <c r="H632" i="8"/>
  <c r="H631" i="8" s="1"/>
  <c r="H611" i="8" s="1"/>
  <c r="G523" i="8"/>
  <c r="G479" i="8" s="1"/>
  <c r="G246" i="8" s="1"/>
  <c r="G7" i="8" s="1"/>
  <c r="K369" i="8"/>
  <c r="J369" i="8"/>
  <c r="H369" i="8"/>
  <c r="K45" i="8" l="1"/>
  <c r="E359" i="8"/>
  <c r="E768" i="8"/>
  <c r="K757" i="8"/>
  <c r="K744" i="8"/>
  <c r="K83" i="8"/>
  <c r="K678" i="8"/>
  <c r="K479" i="8"/>
  <c r="K201" i="8"/>
  <c r="K11" i="8"/>
  <c r="K237" i="8"/>
  <c r="K541" i="8"/>
  <c r="K208" i="8"/>
  <c r="K605" i="8"/>
  <c r="K194" i="8"/>
  <c r="K306" i="8"/>
  <c r="K67" i="8"/>
  <c r="K113" i="8"/>
  <c r="E441" i="8"/>
  <c r="E402" i="8"/>
  <c r="K665" i="8"/>
  <c r="K441" i="8"/>
  <c r="K631" i="8"/>
  <c r="K684" i="8"/>
  <c r="J246" i="8"/>
  <c r="J7" i="8" s="1"/>
  <c r="K193" i="8" l="1"/>
  <c r="K207" i="8"/>
  <c r="K10" i="8"/>
  <c r="K200" i="8"/>
  <c r="K305" i="8"/>
  <c r="K247" i="8" s="1"/>
  <c r="K611" i="8"/>
  <c r="E248" i="8"/>
  <c r="K246" i="8" l="1"/>
  <c r="K9" i="8"/>
  <c r="E246" i="8"/>
  <c r="E7" i="8" s="1"/>
  <c r="H250" i="8"/>
  <c r="K8" i="8" l="1"/>
  <c r="H249" i="8"/>
  <c r="H248" i="8" s="1"/>
  <c r="H247" i="8" s="1"/>
  <c r="H246" i="8" s="1"/>
  <c r="L7" i="8" l="1"/>
  <c r="H7" i="8"/>
  <c r="M7" i="8" l="1"/>
</calcChain>
</file>

<file path=xl/sharedStrings.xml><?xml version="1.0" encoding="utf-8"?>
<sst xmlns="http://schemas.openxmlformats.org/spreadsheetml/2006/main" count="1284" uniqueCount="374">
  <si>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</si>
  <si>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</si>
  <si>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</si>
  <si>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</si>
  <si>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</si>
  <si>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</si>
  <si>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</si>
  <si>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</si>
  <si>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</si>
  <si>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</si>
  <si>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</si>
  <si>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</si>
  <si>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</si>
  <si>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</si>
  <si>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</si>
  <si>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</si>
  <si>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</si>
  <si>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</si>
  <si>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</si>
  <si>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</si>
  <si>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04 Ekonomski poslovi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</si>
  <si>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</si>
  <si>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</si>
  <si>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</si>
  <si>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</si>
  <si>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</si>
  <si>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</si>
  <si>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</si>
  <si>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Plan za 2023.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</si>
  <si>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</si>
  <si>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</si>
  <si>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</si>
  <si>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</si>
  <si>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</si>
  <si>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</si>
  <si>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</si>
  <si>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</si>
  <si>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</si>
  <si>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3.3.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</si>
  <si>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</si>
  <si>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</si>
  <si>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</si>
  <si>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</si>
  <si>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</si>
  <si>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</si>
  <si>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</si>
  <si>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</si>
  <si>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</si>
  <si>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5.K.</t>
  </si>
  <si>
    <t>Donacije od pravnih i fizičkih osoba izvan općeg proračuna</t>
  </si>
  <si>
    <t>Tekuće donacije</t>
  </si>
  <si>
    <t>Kapitalne donacije</t>
  </si>
  <si>
    <t>6.3.</t>
  </si>
  <si>
    <t>1.1.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</si>
  <si>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</si>
  <si>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</si>
  <si>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</si>
  <si>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</si>
  <si>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</si>
  <si>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</si>
  <si>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</si>
  <si>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</si>
  <si>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</si>
  <si>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</si>
  <si>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</si>
  <si>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</si>
  <si>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</si>
  <si>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</si>
  <si>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</si>
  <si>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</si>
  <si>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</si>
  <si>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</si>
  <si>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</si>
  <si>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</si>
  <si>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</si>
  <si>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</si>
  <si>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</si>
  <si>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</si>
  <si>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</si>
  <si>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</si>
  <si>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</si>
  <si>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</si>
  <si>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</si>
  <si>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</si>
  <si>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4.L.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</si>
  <si>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</si>
  <si>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</si>
  <si>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</si>
  <si>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</si>
  <si>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</si>
  <si>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</si>
  <si>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</si>
  <si>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Usluge promidžbe i informiranja</t>
  </si>
  <si>
    <t>Zakupnine i najamnine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</si>
  <si>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</si>
  <si>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</si>
  <si>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</si>
  <si>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</si>
  <si>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</si>
  <si>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</si>
  <si>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</si>
  <si>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</si>
  <si>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</si>
  <si>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</si>
  <si>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</si>
  <si>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Komunikacijska oprema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</si>
  <si>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</si>
  <si>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</si>
  <si>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</si>
  <si>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</si>
  <si>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</si>
  <si>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</si>
  <si>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Stručno usavršavanej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</si>
  <si>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</si>
  <si>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</si>
  <si>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</si>
  <si>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</si>
  <si>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</si>
  <si>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</si>
  <si>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</si>
  <si>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</si>
  <si>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</si>
  <si>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</si>
  <si>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</si>
  <si>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</si>
  <si>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</si>
  <si>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</si>
  <si>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</si>
  <si>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</si>
  <si>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</si>
  <si>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</si>
  <si>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</si>
  <si>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</si>
  <si>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</si>
  <si>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</si>
  <si>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</si>
  <si>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</si>
  <si>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</si>
  <si>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Tekući projekt T100031</t>
  </si>
  <si>
    <t>PRSTEN POTPORE III</t>
  </si>
  <si>
    <t>Plaće (Bruto)</t>
  </si>
  <si>
    <t xml:space="preserve">Materijalni rashodi </t>
  </si>
  <si>
    <t>Naknade za prijevoz, za rad na terenu i odvojeni život</t>
  </si>
  <si>
    <t>Tekući projekt T100047</t>
  </si>
  <si>
    <t>PRSTEN POTPORE IV</t>
  </si>
  <si>
    <t>Tekući projekt T100054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</si>
  <si>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</si>
  <si>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</si>
  <si>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</si>
  <si>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</si>
  <si>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</si>
  <si>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</si>
  <si>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</si>
  <si>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</si>
  <si>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</si>
  <si>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</si>
  <si>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</si>
  <si>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</si>
  <si>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</si>
  <si>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</si>
  <si>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</si>
  <si>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</si>
  <si>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</si>
  <si>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</si>
  <si>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</si>
  <si>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</si>
  <si>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</si>
  <si>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</si>
  <si>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</si>
  <si>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</si>
  <si>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</si>
  <si>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</si>
  <si>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</si>
  <si>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</si>
  <si>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</si>
  <si>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ŠKOLSKI SPORTSKI KLUB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</si>
  <si>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</si>
  <si>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</si>
  <si>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</si>
  <si>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</si>
  <si>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</si>
  <si>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</si>
  <si>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</si>
  <si>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</si>
  <si>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</si>
  <si>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</si>
  <si>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</si>
  <si>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</si>
  <si>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</si>
  <si>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</si>
  <si>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</si>
  <si>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</si>
  <si>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</si>
  <si>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</si>
  <si>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</si>
  <si>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</si>
  <si>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</si>
  <si>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</si>
  <si>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Izvršenje 2021. (KN)</t>
  </si>
  <si>
    <t>Plan 2022. (KN)</t>
  </si>
  <si>
    <t>Plan 2022. (EUR)</t>
  </si>
  <si>
    <t>Tekući projekt T100015</t>
  </si>
  <si>
    <t>Naknade građanim i kućanstvima iz EU sredstava</t>
  </si>
  <si>
    <t>Izvor financiranja 6.7.</t>
  </si>
  <si>
    <t>DONACIJE - PRENESENI VIŠAK PRIHODA - OŠ</t>
  </si>
  <si>
    <t>Kapitalni projekt K100060</t>
  </si>
  <si>
    <t>Kapitalni projekt K100119</t>
  </si>
  <si>
    <t>PŠ KOMIN - PROJEKTNA DOKUMENTACIJA ZA NOVU ŠKOLU I DVORANU</t>
  </si>
  <si>
    <t>Službena,radna i zaštitna odjeća i obuća</t>
  </si>
  <si>
    <t>Doprinos za obvezno osiguranje u slučaju nezaposlenosti</t>
  </si>
  <si>
    <t>PRIHODI ZA POSEBNE NAMJENE - PRENESENI VIŠAK PRIHODA-OŠ</t>
  </si>
  <si>
    <t>Zgrade znanstvenih i obrazovnih institucija</t>
  </si>
  <si>
    <t xml:space="preserve">Rashodi za nabavu proizvedene dugotrajne imovine </t>
  </si>
  <si>
    <t>PRIHODI ZA POSEBNE NAMJENE - VIŠAK PRIHODA OŠ</t>
  </si>
  <si>
    <t>Plan za 2023. (EUR)</t>
  </si>
  <si>
    <t>POMOĆI</t>
  </si>
  <si>
    <t>VLASTITI PRIHODI</t>
  </si>
  <si>
    <t>PRIHODI ZA POSEBNE NAMJENE</t>
  </si>
  <si>
    <t>Prihodi od prodaje proizvoda i robe</t>
  </si>
  <si>
    <t>DONACIJE</t>
  </si>
  <si>
    <t>VLASTITI IZVORI</t>
  </si>
  <si>
    <t>Rezultat poslovanja</t>
  </si>
  <si>
    <t>Višak/manjak prihoda</t>
  </si>
  <si>
    <t>Višak prihoda</t>
  </si>
  <si>
    <t>Manjak prihoda</t>
  </si>
  <si>
    <t>3.7.</t>
  </si>
  <si>
    <t>4.E.</t>
  </si>
  <si>
    <t>PRIHODI ZA POSEBNE NAMJENE - MANJAK PRIHODA-OŠ</t>
  </si>
  <si>
    <t>4.F.</t>
  </si>
  <si>
    <t>5.D.</t>
  </si>
  <si>
    <t>POMOĆI-VIŠAK PRIHODA-OŠ</t>
  </si>
  <si>
    <t>6.7.</t>
  </si>
  <si>
    <t>09 Obrazovanje</t>
  </si>
  <si>
    <t>091 Predškolsko i osnovno obrazovanje</t>
  </si>
  <si>
    <t>0912 Osnovno obrazovanje</t>
  </si>
  <si>
    <t>096 Dodatne usluge u obrazovanju</t>
  </si>
  <si>
    <t xml:space="preserve">VLASTITI PRIHODI </t>
  </si>
  <si>
    <t>PRSTEN POTPORE VI</t>
  </si>
  <si>
    <t>Tekući projekt T100055</t>
  </si>
  <si>
    <t>Tekući projekt T100026</t>
  </si>
  <si>
    <t>ŠKOLSKA SPORTSKA DRUŠTVA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</si>
  <si>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</si>
  <si>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</si>
  <si>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</si>
  <si>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</si>
  <si>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</si>
  <si>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</si>
  <si>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</si>
  <si>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07 Zdravstvo</t>
  </si>
  <si>
    <t xml:space="preserve">076 Poslovi i usluge zdravstva </t>
  </si>
  <si>
    <t>0760 Poslovi i usluge zdravstva</t>
  </si>
  <si>
    <t>095 Obrazovanje koje se ne može definirati</t>
  </si>
  <si>
    <t>0950 Obrazovanje koje se ne može definirati</t>
  </si>
  <si>
    <t>Tekući projekt T100053</t>
  </si>
  <si>
    <t>PRIHODI POSLOVANJA PREMA EKONOMSKOJ KLASIFIKACIJI</t>
  </si>
  <si>
    <t>Plan 2023. (EUR)</t>
  </si>
  <si>
    <t>Glazbeni instrumenti i oprema</t>
  </si>
  <si>
    <t>Tekući projekt T100000</t>
  </si>
  <si>
    <t>DODATNA ULAGANJA-Izrada projektne dokumentacije za energetsku obnovu škole</t>
  </si>
  <si>
    <t>TEKUĆE I INVESTICIJSKO ODRŽAVANJE U ŠKOLSTVU-Sanacija prilaza školi, ostalo</t>
  </si>
  <si>
    <t>INDEKS</t>
  </si>
  <si>
    <t>INDEKS**</t>
  </si>
  <si>
    <t>6=5/2*100</t>
  </si>
  <si>
    <t>7=5/3*100</t>
  </si>
  <si>
    <t>1.1. Opći prihodi i primici - izvorna</t>
  </si>
  <si>
    <t>PRIHODI</t>
  </si>
  <si>
    <t xml:space="preserve">RASHODI </t>
  </si>
  <si>
    <t>RAZLIKA</t>
  </si>
  <si>
    <t>PRENESENI VIŠAK</t>
  </si>
  <si>
    <t>RASHODI</t>
  </si>
  <si>
    <t>POSEBNE NEMJENE</t>
  </si>
  <si>
    <t>PRENESENI MANJAK</t>
  </si>
  <si>
    <t>NEFINANCIJSKA IMOVINA</t>
  </si>
  <si>
    <t>7.1.Prihodi od prodaje nefinancijske imovine</t>
  </si>
  <si>
    <t>7.9.Preneseni višak prihoda od prodaje nefi.imovine</t>
  </si>
  <si>
    <t xml:space="preserve">UKUPNO PRIHODI </t>
  </si>
  <si>
    <t>PRENESENI VIŠAK PRIHODA</t>
  </si>
  <si>
    <t xml:space="preserve"> Preneseni višak općih prihoda i pr.-izvorna</t>
  </si>
  <si>
    <t>6.7.Preneseni višak donacije</t>
  </si>
  <si>
    <t>3.3. Vlastiti prihodi</t>
  </si>
  <si>
    <t>3.7.Preneseni višak vlastitih prihoda</t>
  </si>
  <si>
    <t>4.L.Prihodi za posebne namjene</t>
  </si>
  <si>
    <t>4.F.Preneseni višak prihoda za posebne namjene</t>
  </si>
  <si>
    <t>5..Preneseni višak prihoda pomoći - JLS</t>
  </si>
  <si>
    <t>5.K. Pomoći - JLS</t>
  </si>
  <si>
    <t>Plan 2023.</t>
  </si>
  <si>
    <t>PRSTEN POTPORE VII</t>
  </si>
  <si>
    <t>Tekuće donacije u naravi</t>
  </si>
  <si>
    <t>5.K.Pomoći-Ministarstvo i JLS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</si>
  <si>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</si>
  <si>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</si>
  <si>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</si>
  <si>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</si>
  <si>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</si>
  <si>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</si>
  <si>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6.3. Donacije</t>
  </si>
  <si>
    <t>5.D.Preneseni višak prihoda pomoći - Ministarstvo</t>
  </si>
  <si>
    <t>EUR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</si>
  <si>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</si>
  <si>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</si>
  <si>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</si>
  <si>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</si>
  <si>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</si>
  <si>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</si>
  <si>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</si>
  <si>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REKONSTRUKCIJA SANITARNOG ČVORA-FAZA III</t>
  </si>
  <si>
    <r>
      <t xml:space="preserve">financijskog plana sažetak Računa prihoda i rashoda i Računa financiranja bude iskazan dvojno, odnosno u </t>
    </r>
    <r>
      <rPr>
        <b/>
        <u/>
        <sz val="11"/>
        <color theme="1"/>
        <rFont val="Calibri"/>
        <family val="2"/>
        <scheme val="minor"/>
      </rPr>
      <t>kunama i eurima</t>
    </r>
  </si>
  <si>
    <t xml:space="preserve">**Napomena:U Uputi o procesu prilagodbe poslovnih procesa subjekata opće države za poslovanje u euru iz lipnja 2022.dana je preporuka da u Općem dijelu </t>
  </si>
  <si>
    <t>***Napomena:Redak UKUPAN UNOS VIŠKA/MANJKA IZ PRETHODNE GODINE(IH) GODINA služi kao informacija i ne uzima se u obzir kod uravnoteženja</t>
  </si>
  <si>
    <t>proračuna, već se proračun uravnotežuje retkom VIŠAK/MANJAK IZ PRETHODNE(IH) GODINE KOJI ĆE SE POKRITI/RASPOREDITI.</t>
  </si>
  <si>
    <t>IZVRŠENJE FINANCIJSKOG PLANA OŠ DRAGUTINA DOMJANIĆA, Sveti Ivan Zelina
ZA 1.1.-30.6.2024.</t>
  </si>
  <si>
    <t>Indeks</t>
  </si>
  <si>
    <t>6(5/2*100)</t>
  </si>
  <si>
    <t>7(5/3*100)</t>
  </si>
  <si>
    <t>9(8/5*100)</t>
  </si>
  <si>
    <t>10(8/6*100)</t>
  </si>
  <si>
    <t>7(6/3*100)</t>
  </si>
  <si>
    <t>8(6/4*100)</t>
  </si>
  <si>
    <t>Plaće za prekovremeni rad</t>
  </si>
  <si>
    <t>Plaće za posebne uvijete rada</t>
  </si>
  <si>
    <t>Plaće za posebne uvjete rada</t>
  </si>
  <si>
    <t>Prijenosi između proračunskih korisnika istog proračuna</t>
  </si>
  <si>
    <t>Pomoći dane u inozemstvo i unutar općeg proračuna</t>
  </si>
  <si>
    <t>Tekući prijenosi proračunskih korisnika istog proračuna</t>
  </si>
  <si>
    <t>Tekući prijenosi između proračunskih korisnika istog proračuna</t>
  </si>
  <si>
    <t>Izvor financiranja 1.1. 0912</t>
  </si>
  <si>
    <t>Izvor financiranja 1.1. 0970</t>
  </si>
  <si>
    <t>Izvor financiranja 1.1. 0980</t>
  </si>
  <si>
    <t xml:space="preserve">Izvor financiranja 1.1. </t>
  </si>
  <si>
    <t>Izvor financiranja 1.1. 0960</t>
  </si>
  <si>
    <t>Izvor financiranja 1.1. 0421</t>
  </si>
  <si>
    <t>Izvor financiranja 1.1. 0950</t>
  </si>
  <si>
    <t>Izvor financiranja 3.3. 0912</t>
  </si>
  <si>
    <t>Izvor financiranja 3.7. 0912</t>
  </si>
  <si>
    <t>Izvor financiranja 6.3. 0912</t>
  </si>
  <si>
    <t>Izvor financiranja 6.7. 0912</t>
  </si>
  <si>
    <t>Ostali rashodi  0980</t>
  </si>
  <si>
    <t xml:space="preserve">Izvor financiranja 3.3. </t>
  </si>
  <si>
    <t>Izvor financiranja 5.K.0980</t>
  </si>
  <si>
    <t>Izvor financiranja 6.3. 0980</t>
  </si>
  <si>
    <t>Izvor financiranja 6.7. 0980</t>
  </si>
  <si>
    <t>Izvor financiranja 4.L.0980</t>
  </si>
  <si>
    <t>Izvor financiranja 4.F.0980</t>
  </si>
  <si>
    <t>Izvor financiranja 3.3.0960</t>
  </si>
  <si>
    <t>Izvor financiranja 3.7.0960</t>
  </si>
  <si>
    <t>Izvor financiranja 5.K.0960</t>
  </si>
  <si>
    <t>Izvor financiranja 4.L.0912</t>
  </si>
  <si>
    <t>Izvor financiranja 4.F.0912</t>
  </si>
  <si>
    <t>Izvor financiranja 6.3.0912</t>
  </si>
  <si>
    <t>Izvor financiranja 6.7.0912</t>
  </si>
  <si>
    <t>Izvor financiranja 5.D.0912</t>
  </si>
  <si>
    <t>Izvor financiranja 5.K.0912</t>
  </si>
  <si>
    <t>Izvor financiranja 5.K.0970</t>
  </si>
  <si>
    <t>Izvršenje 12-2024</t>
  </si>
  <si>
    <t>Rebalans 2</t>
  </si>
  <si>
    <t>ZA 1.1.-31.12.2025.</t>
  </si>
  <si>
    <r>
      <t>Izvorni plan za 2025.-</t>
    </r>
    <r>
      <rPr>
        <b/>
        <sz val="10"/>
        <color rgb="FFFF0000"/>
        <rFont val="Arial"/>
        <family val="2"/>
      </rPr>
      <t>Reb 1</t>
    </r>
  </si>
  <si>
    <t>Tekući plan za 2025.</t>
  </si>
  <si>
    <t>Izvršenje 12-2025</t>
  </si>
  <si>
    <t>Izvorni plan za 2025.</t>
  </si>
  <si>
    <t>Izvršenje 12-2024.</t>
  </si>
  <si>
    <t>Izvršenje 12-2025.</t>
  </si>
  <si>
    <t xml:space="preserve">IZVRŠENJE FINANCIJSKOG PLANA OŠ DRAGUTINA DOMJANIĆA,Sveti Ivan Zelina
ZA 1.1.-31.12.2025. </t>
  </si>
  <si>
    <t xml:space="preserve">Izvorni plan za 2025. </t>
  </si>
  <si>
    <t xml:space="preserve">Izvršenje             12-2024. </t>
  </si>
  <si>
    <t xml:space="preserve">Izvršenje           12-2025. </t>
  </si>
  <si>
    <t>IZVJEŠTAJ O PRIHODIMA I RASHODIMA PREMA IZVORIMA FINANCIRANJA-IZVRŠENJE 31.12.2025.</t>
  </si>
  <si>
    <t>Tekući plan za 12-2025.</t>
  </si>
  <si>
    <t xml:space="preserve">Izvršenje 12-2024. </t>
  </si>
  <si>
    <t>Izvorni plan za 2025</t>
  </si>
  <si>
    <t>Tekući plan za 2025</t>
  </si>
  <si>
    <t xml:space="preserve">IZVRŠENJE FINANCIJSKOG PLANA OŠ DRAGUTINA DOMJANIĆA, Sveti Ivan Zelina
ZA 1.1.-31.12.2025. </t>
  </si>
  <si>
    <t>Izvorni plan 
za 2025.</t>
  </si>
  <si>
    <t xml:space="preserve">IZVRŠENJE FINANCIJSKOG PLANA OŠ DRAGUTINA DOMJANIĆA, Sveti Ivan Zelina 
ZA 1.1.-31.12.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</si>
</sst>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5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rgb="FFFF0000"/>
      <name val="Arial"/>
      <family val="2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7"/>
      <name val="Calibri"/>
      <family val="2"/>
      <charset val="238"/>
      <scheme val="minor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0" fontId="16" fillId="5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9" fillId="8" borderId="4" xfId="0" applyFont="1" applyFill="1" applyBorder="1" applyAlignment="1">
      <alignment horizontal="left" vertical="center" wrapText="1"/>
    </xf>
    <xf numFmtId="4" fontId="9" fillId="8" borderId="4" xfId="0" applyNumberFormat="1" applyFont="1" applyFill="1" applyBorder="1" applyAlignment="1">
      <alignment horizontal="right" wrapText="1"/>
    </xf>
    <xf numFmtId="0" fontId="17" fillId="0" borderId="0" xfId="0" applyFont="1"/>
    <xf numFmtId="4" fontId="18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164" fontId="26" fillId="3" borderId="4" xfId="0" applyNumberFormat="1" applyFont="1" applyFill="1" applyBorder="1" applyAlignment="1">
      <alignment horizontal="right" wrapText="1"/>
    </xf>
    <xf numFmtId="0" fontId="25" fillId="2" borderId="3" xfId="0" applyFont="1" applyFill="1" applyBorder="1" applyAlignment="1">
      <alignment horizontal="left" vertical="center" wrapText="1"/>
    </xf>
    <xf numFmtId="164" fontId="25" fillId="2" borderId="4" xfId="0" applyNumberFormat="1" applyFont="1" applyFill="1" applyBorder="1" applyAlignment="1">
      <alignment horizontal="right" wrapText="1"/>
    </xf>
    <xf numFmtId="0" fontId="27" fillId="2" borderId="3" xfId="0" applyFont="1" applyFill="1" applyBorder="1" applyAlignment="1">
      <alignment horizontal="left" vertical="center" wrapText="1"/>
    </xf>
    <xf numFmtId="164" fontId="27" fillId="2" borderId="4" xfId="0" applyNumberFormat="1" applyFont="1" applyFill="1" applyBorder="1" applyAlignment="1">
      <alignment horizontal="right" wrapText="1"/>
    </xf>
    <xf numFmtId="164" fontId="22" fillId="2" borderId="4" xfId="0" applyNumberFormat="1" applyFont="1" applyFill="1" applyBorder="1" applyAlignment="1">
      <alignment horizontal="right" wrapText="1"/>
    </xf>
    <xf numFmtId="164" fontId="22" fillId="2" borderId="3" xfId="0" applyNumberFormat="1" applyFont="1" applyFill="1" applyBorder="1" applyAlignment="1">
      <alignment horizontal="right" wrapText="1"/>
    </xf>
    <xf numFmtId="164" fontId="22" fillId="2" borderId="3" xfId="0" applyNumberFormat="1" applyFont="1" applyFill="1" applyBorder="1" applyAlignment="1">
      <alignment wrapText="1"/>
    </xf>
    <xf numFmtId="0" fontId="25" fillId="5" borderId="3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164" fontId="26" fillId="5" borderId="4" xfId="0" applyNumberFormat="1" applyFont="1" applyFill="1" applyBorder="1" applyAlignment="1">
      <alignment horizontal="right" wrapText="1"/>
    </xf>
    <xf numFmtId="0" fontId="25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/>
    </xf>
    <xf numFmtId="164" fontId="25" fillId="2" borderId="4" xfId="0" quotePrefix="1" applyNumberFormat="1" applyFont="1" applyFill="1" applyBorder="1" applyAlignment="1">
      <alignment horizontal="right"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5" fillId="2" borderId="3" xfId="0" quotePrefix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vertical="center" wrapText="1"/>
    </xf>
    <xf numFmtId="0" fontId="27" fillId="5" borderId="3" xfId="0" quotePrefix="1" applyFont="1" applyFill="1" applyBorder="1" applyAlignment="1">
      <alignment horizontal="left" vertical="center"/>
    </xf>
    <xf numFmtId="0" fontId="26" fillId="5" borderId="3" xfId="0" quotePrefix="1" applyFont="1" applyFill="1" applyBorder="1" applyAlignment="1">
      <alignment horizontal="left" vertical="center"/>
    </xf>
    <xf numFmtId="164" fontId="26" fillId="5" borderId="4" xfId="0" quotePrefix="1" applyNumberFormat="1" applyFont="1" applyFill="1" applyBorder="1" applyAlignment="1">
      <alignment horizontal="right" wrapText="1"/>
    </xf>
    <xf numFmtId="4" fontId="26" fillId="5" borderId="4" xfId="0" applyNumberFormat="1" applyFont="1" applyFill="1" applyBorder="1" applyAlignment="1">
      <alignment horizontal="right" vertical="center" wrapText="1"/>
    </xf>
    <xf numFmtId="0" fontId="25" fillId="9" borderId="3" xfId="0" applyFont="1" applyFill="1" applyBorder="1"/>
    <xf numFmtId="0" fontId="26" fillId="9" borderId="3" xfId="0" applyFont="1" applyFill="1" applyBorder="1" applyAlignment="1">
      <alignment vertical="center" wrapText="1"/>
    </xf>
    <xf numFmtId="4" fontId="25" fillId="9" borderId="3" xfId="0" applyNumberFormat="1" applyFont="1" applyFill="1" applyBorder="1" applyAlignment="1">
      <alignment horizontal="right" wrapText="1"/>
    </xf>
    <xf numFmtId="0" fontId="29" fillId="0" borderId="0" xfId="0" applyFont="1"/>
    <xf numFmtId="0" fontId="24" fillId="0" borderId="0" xfId="0" applyFont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right"/>
    </xf>
    <xf numFmtId="0" fontId="26" fillId="2" borderId="3" xfId="0" applyFont="1" applyFill="1" applyBorder="1" applyAlignment="1">
      <alignment horizontal="left" vertical="center" wrapText="1"/>
    </xf>
    <xf numFmtId="4" fontId="26" fillId="2" borderId="4" xfId="0" applyNumberFormat="1" applyFont="1" applyFill="1" applyBorder="1" applyAlignment="1">
      <alignment horizontal="right" wrapText="1"/>
    </xf>
    <xf numFmtId="4" fontId="25" fillId="2" borderId="4" xfId="0" applyNumberFormat="1" applyFont="1" applyFill="1" applyBorder="1" applyAlignment="1">
      <alignment horizontal="right" wrapText="1"/>
    </xf>
    <xf numFmtId="4" fontId="22" fillId="2" borderId="4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26" fillId="2" borderId="4" xfId="0" quotePrefix="1" applyNumberFormat="1" applyFont="1" applyFill="1" applyBorder="1" applyAlignment="1">
      <alignment horizontal="right" wrapText="1"/>
    </xf>
    <xf numFmtId="4" fontId="25" fillId="2" borderId="4" xfId="0" quotePrefix="1" applyNumberFormat="1" applyFont="1" applyFill="1" applyBorder="1" applyAlignment="1">
      <alignment horizontal="righ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27" fillId="2" borderId="3" xfId="0" quotePrefix="1" applyFont="1" applyFill="1" applyBorder="1" applyAlignment="1">
      <alignment horizontal="left"/>
    </xf>
    <xf numFmtId="0" fontId="27" fillId="2" borderId="3" xfId="0" quotePrefix="1" applyFont="1" applyFill="1" applyBorder="1" applyAlignment="1">
      <alignment horizontal="left" wrapText="1"/>
    </xf>
    <xf numFmtId="0" fontId="27" fillId="2" borderId="3" xfId="0" quotePrefix="1" applyFont="1" applyFill="1" applyBorder="1" applyAlignment="1">
      <alignment horizontal="left" vertical="center" wrapText="1"/>
    </xf>
    <xf numFmtId="4" fontId="22" fillId="2" borderId="3" xfId="0" applyNumberFormat="1" applyFont="1" applyFill="1" applyBorder="1" applyAlignment="1">
      <alignment horizontal="right" wrapText="1"/>
    </xf>
    <xf numFmtId="4" fontId="29" fillId="0" borderId="3" xfId="0" applyNumberFormat="1" applyFont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/>
    </xf>
    <xf numFmtId="0" fontId="25" fillId="2" borderId="3" xfId="0" quotePrefix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5" fillId="2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 wrapText="1"/>
    </xf>
    <xf numFmtId="4" fontId="30" fillId="0" borderId="3" xfId="0" applyNumberFormat="1" applyFont="1" applyBorder="1" applyAlignment="1">
      <alignment horizontal="right" wrapText="1"/>
    </xf>
    <xf numFmtId="0" fontId="26" fillId="5" borderId="3" xfId="0" applyFont="1" applyFill="1" applyBorder="1" applyAlignment="1">
      <alignment vertical="center" wrapText="1"/>
    </xf>
    <xf numFmtId="4" fontId="26" fillId="5" borderId="4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4" fontId="22" fillId="2" borderId="4" xfId="0" applyNumberFormat="1" applyFont="1" applyFill="1" applyBorder="1" applyAlignment="1">
      <alignment horizontal="right" wrapText="1"/>
    </xf>
    <xf numFmtId="0" fontId="9" fillId="10" borderId="3" xfId="0" applyFont="1" applyFill="1" applyBorder="1" applyAlignment="1">
      <alignment horizontal="left" vertical="center" wrapText="1"/>
    </xf>
    <xf numFmtId="4" fontId="6" fillId="10" borderId="4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5" fillId="0" borderId="0" xfId="0" applyFont="1" applyAlignment="1" applyProtection="1">
      <alignment horizontal="center" vertical="center" wrapText="1"/>
      <protection hidden="1"/>
    </xf>
    <xf numFmtId="4" fontId="32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34" fillId="2" borderId="3" xfId="0" quotePrefix="1" applyFont="1" applyFill="1" applyBorder="1" applyAlignment="1">
      <alignment horizontal="left" vertical="center" wrapText="1" indent="1"/>
    </xf>
    <xf numFmtId="4" fontId="22" fillId="0" borderId="3" xfId="0" applyNumberFormat="1" applyFont="1" applyBorder="1" applyAlignment="1">
      <alignment horizontal="right" wrapText="1"/>
    </xf>
    <xf numFmtId="0" fontId="28" fillId="2" borderId="3" xfId="0" quotePrefix="1" applyFont="1" applyFill="1" applyBorder="1" applyAlignment="1">
      <alignment vertical="center" wrapText="1"/>
    </xf>
    <xf numFmtId="0" fontId="27" fillId="2" borderId="3" xfId="0" quotePrefix="1" applyFont="1" applyFill="1" applyBorder="1" applyAlignment="1">
      <alignment horizontal="left" vertical="center" wrapText="1" indent="1"/>
    </xf>
    <xf numFmtId="0" fontId="27" fillId="2" borderId="3" xfId="0" applyFont="1" applyFill="1" applyBorder="1" applyAlignment="1">
      <alignment horizontal="left" vertical="center" wrapText="1" indent="1"/>
    </xf>
    <xf numFmtId="4" fontId="22" fillId="0" borderId="3" xfId="0" applyNumberFormat="1" applyFont="1" applyBorder="1" applyAlignment="1">
      <alignment horizontal="right"/>
    </xf>
    <xf numFmtId="0" fontId="34" fillId="2" borderId="3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15" fillId="0" borderId="0" xfId="0" applyFont="1" applyAlignment="1">
      <alignment vertical="top" wrapText="1"/>
    </xf>
    <xf numFmtId="0" fontId="35" fillId="0" borderId="3" xfId="0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right" wrapText="1"/>
    </xf>
    <xf numFmtId="4" fontId="27" fillId="0" borderId="3" xfId="0" applyNumberFormat="1" applyFont="1" applyBorder="1" applyAlignment="1">
      <alignment horizontal="right"/>
    </xf>
    <xf numFmtId="0" fontId="22" fillId="2" borderId="4" xfId="0" applyFont="1" applyFill="1" applyBorder="1" applyAlignment="1">
      <alignment horizontal="left" wrapText="1"/>
    </xf>
    <xf numFmtId="4" fontId="27" fillId="2" borderId="3" xfId="0" applyNumberFormat="1" applyFont="1" applyFill="1" applyBorder="1" applyAlignment="1">
      <alignment vertical="center" wrapText="1"/>
    </xf>
    <xf numFmtId="4" fontId="29" fillId="0" borderId="3" xfId="0" applyNumberFormat="1" applyFont="1" applyBorder="1"/>
    <xf numFmtId="4" fontId="27" fillId="0" borderId="3" xfId="0" applyNumberFormat="1" applyFont="1" applyBorder="1"/>
    <xf numFmtId="4" fontId="29" fillId="0" borderId="3" xfId="0" applyNumberFormat="1" applyFont="1" applyBorder="1" applyAlignment="1">
      <alignment vertical="top" wrapText="1"/>
    </xf>
    <xf numFmtId="4" fontId="8" fillId="3" borderId="2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2" fillId="0" borderId="0" xfId="0" quotePrefix="1" applyNumberFormat="1" applyFont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36" fillId="0" borderId="0" xfId="0" applyFont="1" applyAlignment="1">
      <alignment wrapText="1"/>
    </xf>
    <xf numFmtId="0" fontId="37" fillId="0" borderId="0" xfId="0" quotePrefix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39" fillId="0" borderId="0" xfId="0" applyFont="1"/>
    <xf numFmtId="0" fontId="0" fillId="0" borderId="3" xfId="0" applyBorder="1"/>
    <xf numFmtId="0" fontId="41" fillId="0" borderId="3" xfId="0" applyFont="1" applyBorder="1"/>
    <xf numFmtId="0" fontId="42" fillId="0" borderId="3" xfId="0" applyFont="1" applyBorder="1"/>
    <xf numFmtId="0" fontId="41" fillId="3" borderId="3" xfId="0" applyFont="1" applyFill="1" applyBorder="1"/>
    <xf numFmtId="0" fontId="42" fillId="3" borderId="3" xfId="0" applyFont="1" applyFill="1" applyBorder="1"/>
    <xf numFmtId="0" fontId="43" fillId="4" borderId="1" xfId="0" applyFont="1" applyFill="1" applyBorder="1" applyAlignment="1" applyProtection="1">
      <alignment horizontal="center" vertical="center" wrapText="1"/>
      <protection hidden="1"/>
    </xf>
    <xf numFmtId="0" fontId="44" fillId="4" borderId="2" xfId="0" applyFont="1" applyFill="1" applyBorder="1" applyAlignment="1" applyProtection="1">
      <alignment horizontal="center" vertical="center" wrapText="1"/>
      <protection hidden="1"/>
    </xf>
    <xf numFmtId="0" fontId="44" fillId="4" borderId="4" xfId="0" applyFont="1" applyFill="1" applyBorder="1" applyAlignment="1" applyProtection="1">
      <alignment horizontal="center" vertical="center" wrapText="1"/>
      <protection hidden="1"/>
    </xf>
    <xf numFmtId="0" fontId="43" fillId="4" borderId="4" xfId="0" applyFont="1" applyFill="1" applyBorder="1" applyAlignment="1" applyProtection="1">
      <alignment horizontal="center" vertical="center" wrapText="1"/>
      <protection hidden="1"/>
    </xf>
    <xf numFmtId="0" fontId="6" fillId="12" borderId="3" xfId="0" applyFont="1" applyFill="1" applyBorder="1" applyAlignment="1" applyProtection="1">
      <alignment horizontal="center" vertical="center" wrapText="1"/>
      <protection hidden="1"/>
    </xf>
    <xf numFmtId="0" fontId="41" fillId="12" borderId="3" xfId="0" applyFont="1" applyFill="1" applyBorder="1"/>
    <xf numFmtId="0" fontId="43" fillId="12" borderId="4" xfId="0" applyFont="1" applyFill="1" applyBorder="1" applyAlignment="1" applyProtection="1">
      <alignment horizontal="center" vertical="center" wrapText="1"/>
      <protection hidden="1"/>
    </xf>
    <xf numFmtId="0" fontId="42" fillId="12" borderId="3" xfId="0" applyFont="1" applyFill="1" applyBorder="1"/>
    <xf numFmtId="4" fontId="9" fillId="13" borderId="4" xfId="0" applyNumberFormat="1" applyFont="1" applyFill="1" applyBorder="1" applyAlignment="1">
      <alignment horizontal="right" wrapText="1"/>
    </xf>
    <xf numFmtId="0" fontId="1" fillId="2" borderId="0" xfId="0" applyFont="1" applyFill="1"/>
    <xf numFmtId="2" fontId="45" fillId="2" borderId="3" xfId="0" applyNumberFormat="1" applyFont="1" applyFill="1" applyBorder="1"/>
    <xf numFmtId="164" fontId="26" fillId="2" borderId="4" xfId="0" applyNumberFormat="1" applyFont="1" applyFill="1" applyBorder="1" applyAlignment="1">
      <alignment horizontal="right" wrapText="1"/>
    </xf>
    <xf numFmtId="2" fontId="42" fillId="2" borderId="3" xfId="0" applyNumberFormat="1" applyFont="1" applyFill="1" applyBorder="1"/>
    <xf numFmtId="4" fontId="42" fillId="0" borderId="3" xfId="0" applyNumberFormat="1" applyFont="1" applyBorder="1"/>
    <xf numFmtId="0" fontId="46" fillId="0" borderId="3" xfId="0" applyFont="1" applyBorder="1"/>
    <xf numFmtId="2" fontId="46" fillId="0" borderId="3" xfId="0" applyNumberFormat="1" applyFont="1" applyBorder="1"/>
    <xf numFmtId="2" fontId="42" fillId="0" borderId="3" xfId="0" applyNumberFormat="1" applyFont="1" applyBorder="1"/>
    <xf numFmtId="2" fontId="47" fillId="0" borderId="3" xfId="0" applyNumberFormat="1" applyFont="1" applyBorder="1"/>
    <xf numFmtId="0" fontId="9" fillId="6" borderId="4" xfId="0" applyFont="1" applyFill="1" applyBorder="1" applyAlignment="1">
      <alignment horizontal="left" vertical="center" wrapText="1"/>
    </xf>
    <xf numFmtId="4" fontId="9" fillId="6" borderId="4" xfId="0" applyNumberFormat="1" applyFont="1" applyFill="1" applyBorder="1" applyAlignment="1">
      <alignment horizontal="right"/>
    </xf>
    <xf numFmtId="0" fontId="9" fillId="7" borderId="4" xfId="0" applyFont="1" applyFill="1" applyBorder="1" applyAlignment="1">
      <alignment horizontal="left" vertical="center" wrapText="1"/>
    </xf>
    <xf numFmtId="4" fontId="9" fillId="7" borderId="4" xfId="0" applyNumberFormat="1" applyFont="1" applyFill="1" applyBorder="1" applyAlignment="1">
      <alignment horizontal="right"/>
    </xf>
    <xf numFmtId="0" fontId="48" fillId="5" borderId="4" xfId="0" applyFont="1" applyFill="1" applyBorder="1" applyAlignment="1">
      <alignment horizontal="left" vertical="center" wrapText="1"/>
    </xf>
    <xf numFmtId="4" fontId="9" fillId="5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 wrapText="1"/>
    </xf>
    <xf numFmtId="0" fontId="25" fillId="2" borderId="4" xfId="0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right"/>
    </xf>
    <xf numFmtId="0" fontId="27" fillId="2" borderId="4" xfId="0" applyFont="1" applyFill="1" applyBorder="1" applyAlignment="1">
      <alignment horizontal="left" vertical="center" wrapText="1"/>
    </xf>
    <xf numFmtId="4" fontId="27" fillId="2" borderId="4" xfId="0" applyNumberFormat="1" applyFont="1" applyFill="1" applyBorder="1" applyAlignment="1">
      <alignment horizontal="right"/>
    </xf>
    <xf numFmtId="0" fontId="9" fillId="11" borderId="4" xfId="0" applyFont="1" applyFill="1" applyBorder="1" applyAlignment="1">
      <alignment horizontal="left" vertical="center" wrapText="1"/>
    </xf>
    <xf numFmtId="4" fontId="9" fillId="11" borderId="4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left" vertical="center" wrapText="1" indent="1"/>
    </xf>
    <xf numFmtId="0" fontId="27" fillId="2" borderId="2" xfId="0" applyFont="1" applyFill="1" applyBorder="1" applyAlignment="1">
      <alignment horizontal="left" vertical="center" wrapText="1" indent="1"/>
    </xf>
    <xf numFmtId="0" fontId="27" fillId="2" borderId="4" xfId="0" applyFont="1" applyFill="1" applyBorder="1" applyAlignment="1">
      <alignment horizontal="left" vertical="center" wrapText="1" indent="1"/>
    </xf>
    <xf numFmtId="0" fontId="51" fillId="0" borderId="0" xfId="0" applyFont="1" applyAlignment="1">
      <alignment vertical="center" wrapText="1"/>
    </xf>
    <xf numFmtId="0" fontId="0" fillId="0" borderId="0" xfId="0"/>
    <xf numFmtId="0" fontId="8" fillId="2" borderId="1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0" fontId="27" fillId="2" borderId="1" xfId="0" applyFont="1" applyFill="1" applyBorder="1" applyAlignment="1">
      <alignment horizontal="left" vertical="center" wrapText="1" indent="1"/>
    </xf>
    <xf numFmtId="0" fontId="27" fillId="2" borderId="2" xfId="0" applyFont="1" applyFill="1" applyBorder="1" applyAlignment="1">
      <alignment horizontal="left" vertical="center" wrapText="1" indent="1"/>
    </xf>
    <xf numFmtId="0" fontId="27" fillId="2" borderId="4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/>
    </xf>
    <xf numFmtId="164" fontId="8" fillId="2" borderId="4" xfId="0" applyNumberFormat="1" applyFont="1" applyFill="1" applyBorder="1" applyAlignment="1">
      <alignment horizontal="right" wrapText="1"/>
    </xf>
    <xf numFmtId="2" fontId="52" fillId="0" borderId="0" xfId="0" applyNumberFormat="1" applyFont="1"/>
    <xf numFmtId="4" fontId="9" fillId="0" borderId="1" xfId="0" quotePrefix="1" applyNumberFormat="1" applyFont="1" applyBorder="1" applyAlignment="1">
      <alignment horizontal="left" vertical="center"/>
    </xf>
    <xf numFmtId="4" fontId="8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0" fillId="0" borderId="0" xfId="0"/>
    <xf numFmtId="0" fontId="9" fillId="2" borderId="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49" fillId="0" borderId="2" xfId="0" applyFont="1" applyBorder="1" applyAlignment="1">
      <alignment horizontal="left" vertical="center" wrapText="1" indent="1"/>
    </xf>
    <xf numFmtId="0" fontId="49" fillId="0" borderId="4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 indent="1"/>
    </xf>
    <xf numFmtId="0" fontId="27" fillId="2" borderId="1" xfId="0" applyFont="1" applyFill="1" applyBorder="1" applyAlignment="1">
      <alignment horizontal="left" vertical="center" wrapText="1" indent="1"/>
    </xf>
    <xf numFmtId="0" fontId="27" fillId="2" borderId="2" xfId="0" applyFont="1" applyFill="1" applyBorder="1" applyAlignment="1">
      <alignment horizontal="left" vertical="center" wrapText="1" indent="1"/>
    </xf>
    <xf numFmtId="0" fontId="27" fillId="2" borderId="4" xfId="0" applyFont="1" applyFill="1" applyBorder="1" applyAlignment="1">
      <alignment horizontal="left" vertical="center" wrapText="1" indent="1"/>
    </xf>
    <xf numFmtId="0" fontId="48" fillId="5" borderId="1" xfId="0" applyFont="1" applyFill="1" applyBorder="1" applyAlignment="1">
      <alignment horizontal="left" vertical="center" wrapText="1"/>
    </xf>
    <xf numFmtId="0" fontId="48" fillId="5" borderId="2" xfId="0" applyFont="1" applyFill="1" applyBorder="1" applyAlignment="1">
      <alignment horizontal="left" vertical="center" wrapText="1"/>
    </xf>
    <xf numFmtId="0" fontId="48" fillId="5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4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01BD-BB1D-4A69-9EF4-10687F02ADEA}">
  <dimension ref="A1:K44"/>
  <sheetViews>
    <sheetView tabSelected="1" zoomScaleNormal="100" workbookViewId="0">
      <selection activeCell="K29" sqref="K29"/>
    </sheetView>
  </sheetViews>
  <sheetFormatPr defaultRowHeight="15" x14ac:dyDescent="0.25"/>
  <cols>
    <col min="5" max="9" width="25.28515625" customWidth="1"/>
    <col min="10" max="11" width="6.5703125" customWidth="1"/>
  </cols>
  <sheetData>
    <row r="1" spans="1:11" ht="15.75" x14ac:dyDescent="0.25">
      <c r="A1" s="228" t="s">
        <v>310</v>
      </c>
      <c r="B1" s="228"/>
      <c r="C1" s="228"/>
      <c r="D1" s="228"/>
      <c r="E1" s="228"/>
      <c r="F1" s="228"/>
      <c r="G1" s="228"/>
      <c r="H1" s="228"/>
      <c r="I1" s="228"/>
    </row>
    <row r="2" spans="1:11" ht="18" x14ac:dyDescent="0.25">
      <c r="A2" s="4"/>
      <c r="B2" s="4"/>
      <c r="C2" s="4"/>
      <c r="D2" s="4"/>
      <c r="E2" s="240" t="s">
        <v>355</v>
      </c>
      <c r="F2" s="241"/>
      <c r="G2" s="241"/>
      <c r="H2" s="241"/>
      <c r="I2" s="4"/>
    </row>
    <row r="3" spans="1:11" ht="15.75" x14ac:dyDescent="0.25">
      <c r="A3" s="228" t="s">
        <v>22</v>
      </c>
      <c r="B3" s="228"/>
      <c r="C3" s="228"/>
      <c r="D3" s="228"/>
      <c r="E3" s="228"/>
      <c r="F3" s="228"/>
      <c r="G3" s="228"/>
      <c r="H3" s="229"/>
      <c r="I3" s="229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15.75" x14ac:dyDescent="0.25">
      <c r="A5" s="228" t="s">
        <v>26</v>
      </c>
      <c r="B5" s="230"/>
      <c r="C5" s="230"/>
      <c r="D5" s="230"/>
      <c r="E5" s="230"/>
      <c r="F5" s="230"/>
      <c r="G5" s="230"/>
      <c r="H5" s="230"/>
      <c r="I5" s="230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17" t="s">
        <v>297</v>
      </c>
    </row>
    <row r="7" spans="1:11" ht="25.5" x14ac:dyDescent="0.25">
      <c r="A7" s="13"/>
      <c r="B7" s="14"/>
      <c r="C7" s="14"/>
      <c r="D7" s="15"/>
      <c r="E7" s="16"/>
      <c r="F7" s="3" t="s">
        <v>353</v>
      </c>
      <c r="G7" s="3" t="s">
        <v>356</v>
      </c>
      <c r="H7" s="3" t="s">
        <v>357</v>
      </c>
      <c r="I7" s="3" t="s">
        <v>361</v>
      </c>
      <c r="J7" s="164" t="s">
        <v>311</v>
      </c>
      <c r="K7" s="164" t="s">
        <v>311</v>
      </c>
    </row>
    <row r="8" spans="1:11" x14ac:dyDescent="0.25">
      <c r="A8" s="242">
        <v>1</v>
      </c>
      <c r="B8" s="243"/>
      <c r="C8" s="243"/>
      <c r="D8" s="243"/>
      <c r="E8" s="244"/>
      <c r="F8" s="3">
        <v>2</v>
      </c>
      <c r="G8" s="3">
        <v>3</v>
      </c>
      <c r="H8" s="3">
        <v>4</v>
      </c>
      <c r="I8" s="3">
        <v>5</v>
      </c>
      <c r="J8" s="165" t="s">
        <v>312</v>
      </c>
      <c r="K8" s="165" t="s">
        <v>313</v>
      </c>
    </row>
    <row r="9" spans="1:11" x14ac:dyDescent="0.25">
      <c r="A9" s="231" t="s">
        <v>0</v>
      </c>
      <c r="B9" s="232"/>
      <c r="C9" s="232"/>
      <c r="D9" s="232"/>
      <c r="E9" s="233"/>
      <c r="F9" s="24">
        <f>F10+F11</f>
        <v>3199433.86</v>
      </c>
      <c r="G9" s="24">
        <f t="shared" ref="G9:I9" si="0">G10+G11</f>
        <v>3807089</v>
      </c>
      <c r="H9" s="24">
        <f t="shared" si="0"/>
        <v>0</v>
      </c>
      <c r="I9" s="24">
        <f t="shared" si="0"/>
        <v>3191514.93</v>
      </c>
      <c r="J9" s="183">
        <f>I9/F9*100</f>
        <v>99.752489648277972</v>
      </c>
      <c r="K9" s="183">
        <f>I9/G9*100</f>
        <v>83.830846350059062</v>
      </c>
    </row>
    <row r="10" spans="1:11" x14ac:dyDescent="0.25">
      <c r="A10" s="234" t="s">
        <v>289</v>
      </c>
      <c r="B10" s="235"/>
      <c r="C10" s="235"/>
      <c r="D10" s="235"/>
      <c r="E10" s="227"/>
      <c r="F10" s="23">
        <v>3199433.86</v>
      </c>
      <c r="G10" s="23">
        <v>3807089</v>
      </c>
      <c r="H10" s="23"/>
      <c r="I10" s="23">
        <v>3191514.93</v>
      </c>
      <c r="J10" s="183">
        <f t="shared" ref="J10:J15" si="1">I10/F10*100</f>
        <v>99.752489648277972</v>
      </c>
      <c r="K10" s="183">
        <f t="shared" ref="K10:K15" si="2">I10/G10*100</f>
        <v>83.830846350059062</v>
      </c>
    </row>
    <row r="11" spans="1:11" x14ac:dyDescent="0.25">
      <c r="A11" s="226" t="s">
        <v>290</v>
      </c>
      <c r="B11" s="227"/>
      <c r="C11" s="227"/>
      <c r="D11" s="227"/>
      <c r="E11" s="227"/>
      <c r="F11" s="23"/>
      <c r="G11" s="23"/>
      <c r="H11" s="23"/>
      <c r="I11" s="23"/>
      <c r="J11" s="183"/>
      <c r="K11" s="183"/>
    </row>
    <row r="12" spans="1:11" x14ac:dyDescent="0.25">
      <c r="A12" s="133" t="s">
        <v>2</v>
      </c>
      <c r="B12" s="132"/>
      <c r="C12" s="132"/>
      <c r="D12" s="132"/>
      <c r="E12" s="132"/>
      <c r="F12" s="24">
        <f>F13+F14</f>
        <v>3207629.6500000004</v>
      </c>
      <c r="G12" s="24">
        <f t="shared" ref="G12:I12" si="3">G13+G14</f>
        <v>3795453.34</v>
      </c>
      <c r="H12" s="24">
        <f t="shared" si="3"/>
        <v>0</v>
      </c>
      <c r="I12" s="24">
        <f t="shared" si="3"/>
        <v>3184374.53</v>
      </c>
      <c r="J12" s="183">
        <f t="shared" si="1"/>
        <v>99.275006078086335</v>
      </c>
      <c r="K12" s="183">
        <f t="shared" si="2"/>
        <v>83.899714862520213</v>
      </c>
    </row>
    <row r="13" spans="1:11" x14ac:dyDescent="0.25">
      <c r="A13" s="236" t="s">
        <v>291</v>
      </c>
      <c r="B13" s="235"/>
      <c r="C13" s="235"/>
      <c r="D13" s="235"/>
      <c r="E13" s="235"/>
      <c r="F13" s="23">
        <v>2925509.47</v>
      </c>
      <c r="G13" s="23">
        <v>3420127.34</v>
      </c>
      <c r="H13" s="23"/>
      <c r="I13" s="25">
        <v>3161441.96</v>
      </c>
      <c r="J13" s="183">
        <f t="shared" si="1"/>
        <v>108.06466334904736</v>
      </c>
      <c r="K13" s="183">
        <f t="shared" si="2"/>
        <v>92.436381623147398</v>
      </c>
    </row>
    <row r="14" spans="1:11" x14ac:dyDescent="0.25">
      <c r="A14" s="226" t="s">
        <v>292</v>
      </c>
      <c r="B14" s="227"/>
      <c r="C14" s="227"/>
      <c r="D14" s="227"/>
      <c r="E14" s="227"/>
      <c r="F14" s="23">
        <v>282120.18</v>
      </c>
      <c r="G14" s="23">
        <v>375326</v>
      </c>
      <c r="H14" s="23"/>
      <c r="I14" s="25">
        <v>22932.57</v>
      </c>
      <c r="J14" s="183">
        <f t="shared" si="1"/>
        <v>8.1286528315698643</v>
      </c>
      <c r="K14" s="183">
        <f t="shared" si="2"/>
        <v>6.1100403382659341</v>
      </c>
    </row>
    <row r="15" spans="1:11" x14ac:dyDescent="0.25">
      <c r="A15" s="237" t="s">
        <v>3</v>
      </c>
      <c r="B15" s="232"/>
      <c r="C15" s="232"/>
      <c r="D15" s="232"/>
      <c r="E15" s="232"/>
      <c r="F15" s="24">
        <f>F9-F12</f>
        <v>-8195.7900000005029</v>
      </c>
      <c r="G15" s="24">
        <f>G9-G12</f>
        <v>11635.660000000149</v>
      </c>
      <c r="H15" s="24">
        <f t="shared" ref="H15:I15" si="4">H9-H12</f>
        <v>0</v>
      </c>
      <c r="I15" s="24">
        <f t="shared" si="4"/>
        <v>7140.4000000003725</v>
      </c>
      <c r="J15" s="183">
        <f t="shared" si="1"/>
        <v>-87.122778890136701</v>
      </c>
      <c r="K15" s="183">
        <f t="shared" si="2"/>
        <v>61.36652325695561</v>
      </c>
    </row>
    <row r="16" spans="1:11" ht="18" x14ac:dyDescent="0.25">
      <c r="A16" s="134"/>
      <c r="B16" s="135"/>
      <c r="C16" s="135"/>
      <c r="D16" s="135"/>
      <c r="E16" s="135"/>
      <c r="F16" s="135"/>
      <c r="G16" s="136"/>
      <c r="H16" s="136"/>
      <c r="I16" s="136"/>
    </row>
    <row r="17" spans="1:11" ht="15.75" x14ac:dyDescent="0.25">
      <c r="A17" s="238" t="s">
        <v>27</v>
      </c>
      <c r="B17" s="239"/>
      <c r="C17" s="239"/>
      <c r="D17" s="239"/>
      <c r="E17" s="239"/>
      <c r="F17" s="239"/>
      <c r="G17" s="239"/>
      <c r="H17" s="239"/>
      <c r="I17" s="239"/>
    </row>
    <row r="18" spans="1:11" ht="18" x14ac:dyDescent="0.25">
      <c r="A18" s="134"/>
      <c r="B18" s="135"/>
      <c r="C18" s="135"/>
      <c r="D18" s="135"/>
      <c r="E18" s="135"/>
      <c r="F18" s="135"/>
      <c r="G18" s="136"/>
      <c r="H18" s="136"/>
      <c r="I18" s="136"/>
    </row>
    <row r="19" spans="1:11" x14ac:dyDescent="0.25">
      <c r="A19" s="139"/>
      <c r="B19" s="140"/>
      <c r="C19" s="140"/>
      <c r="D19" s="141"/>
      <c r="E19" s="142"/>
      <c r="F19" s="143" t="s">
        <v>360</v>
      </c>
      <c r="G19" s="3" t="s">
        <v>359</v>
      </c>
      <c r="H19" s="3" t="s">
        <v>357</v>
      </c>
      <c r="I19" s="3" t="s">
        <v>361</v>
      </c>
      <c r="J19" s="163"/>
      <c r="K19" s="163"/>
    </row>
    <row r="20" spans="1:11" x14ac:dyDescent="0.25">
      <c r="A20" s="226" t="s">
        <v>293</v>
      </c>
      <c r="B20" s="227"/>
      <c r="C20" s="227"/>
      <c r="D20" s="227"/>
      <c r="E20" s="227"/>
      <c r="F20" s="23"/>
      <c r="G20" s="23"/>
      <c r="H20" s="23"/>
      <c r="I20" s="25"/>
      <c r="J20" s="163"/>
      <c r="K20" s="163"/>
    </row>
    <row r="21" spans="1:11" x14ac:dyDescent="0.25">
      <c r="A21" s="226" t="s">
        <v>294</v>
      </c>
      <c r="B21" s="227"/>
      <c r="C21" s="227"/>
      <c r="D21" s="227"/>
      <c r="E21" s="227"/>
      <c r="F21" s="23"/>
      <c r="G21" s="23"/>
      <c r="H21" s="23"/>
      <c r="I21" s="25"/>
      <c r="J21" s="163"/>
      <c r="K21" s="163"/>
    </row>
    <row r="22" spans="1:11" x14ac:dyDescent="0.25">
      <c r="A22" s="237" t="s">
        <v>5</v>
      </c>
      <c r="B22" s="232"/>
      <c r="C22" s="232"/>
      <c r="D22" s="232"/>
      <c r="E22" s="232"/>
      <c r="F22" s="24">
        <f>F20-F21</f>
        <v>0</v>
      </c>
      <c r="G22" s="24">
        <f t="shared" ref="G22:I22" si="5">G20-G21</f>
        <v>0</v>
      </c>
      <c r="H22" s="24">
        <f t="shared" si="5"/>
        <v>0</v>
      </c>
      <c r="I22" s="24">
        <f t="shared" si="5"/>
        <v>0</v>
      </c>
      <c r="J22" s="163"/>
      <c r="K22" s="163"/>
    </row>
    <row r="23" spans="1:11" x14ac:dyDescent="0.25">
      <c r="A23" s="237" t="s">
        <v>6</v>
      </c>
      <c r="B23" s="232"/>
      <c r="C23" s="232"/>
      <c r="D23" s="232"/>
      <c r="E23" s="232"/>
      <c r="F23" s="24">
        <f>F15</f>
        <v>-8195.7900000005029</v>
      </c>
      <c r="G23" s="24">
        <f t="shared" ref="G23:H23" si="6">G15+G22</f>
        <v>11635.660000000149</v>
      </c>
      <c r="H23" s="24">
        <f t="shared" si="6"/>
        <v>0</v>
      </c>
      <c r="I23" s="24">
        <v>-11635.66</v>
      </c>
      <c r="J23" s="183">
        <f>I23/F23*100</f>
        <v>141.97118276577714</v>
      </c>
      <c r="K23" s="182">
        <f>I23/G23*100</f>
        <v>-99.999999999998721</v>
      </c>
    </row>
    <row r="24" spans="1:11" ht="18" x14ac:dyDescent="0.25">
      <c r="A24" s="144"/>
      <c r="B24" s="135"/>
      <c r="C24" s="135"/>
      <c r="D24" s="135"/>
      <c r="E24" s="135"/>
      <c r="F24" s="135"/>
      <c r="G24" s="136"/>
      <c r="H24" s="136"/>
      <c r="I24" s="136"/>
    </row>
    <row r="25" spans="1:11" ht="15.75" x14ac:dyDescent="0.25">
      <c r="A25" s="238" t="s">
        <v>298</v>
      </c>
      <c r="B25" s="239"/>
      <c r="C25" s="239"/>
      <c r="D25" s="239"/>
      <c r="E25" s="239"/>
      <c r="F25" s="239"/>
      <c r="G25" s="239"/>
      <c r="H25" s="239"/>
      <c r="I25" s="239"/>
    </row>
    <row r="26" spans="1:11" ht="15.75" x14ac:dyDescent="0.25">
      <c r="A26" s="137"/>
      <c r="B26" s="138"/>
      <c r="C26" s="138"/>
      <c r="D26" s="138"/>
      <c r="E26" s="138"/>
      <c r="F26" s="138"/>
      <c r="G26" s="138"/>
      <c r="H26" s="138"/>
      <c r="I26" s="138"/>
    </row>
    <row r="27" spans="1:11" x14ac:dyDescent="0.25">
      <c r="A27" s="139"/>
      <c r="B27" s="140"/>
      <c r="C27" s="140"/>
      <c r="D27" s="141"/>
      <c r="E27" s="142"/>
      <c r="F27" s="143" t="s">
        <v>360</v>
      </c>
      <c r="G27" s="3" t="s">
        <v>359</v>
      </c>
      <c r="H27" s="3" t="s">
        <v>357</v>
      </c>
      <c r="I27" s="3" t="s">
        <v>361</v>
      </c>
      <c r="J27" s="163"/>
      <c r="K27" s="163"/>
    </row>
    <row r="28" spans="1:11" ht="15" customHeight="1" x14ac:dyDescent="0.25">
      <c r="A28" s="247" t="s">
        <v>299</v>
      </c>
      <c r="B28" s="248"/>
      <c r="C28" s="248"/>
      <c r="D28" s="248"/>
      <c r="E28" s="249"/>
      <c r="F28" s="145"/>
      <c r="G28" s="145">
        <v>0</v>
      </c>
      <c r="H28" s="145">
        <v>0</v>
      </c>
      <c r="I28" s="146">
        <v>0</v>
      </c>
      <c r="J28" s="183">
        <f>I28/F29*100</f>
        <v>0</v>
      </c>
      <c r="K28" s="183">
        <v>0</v>
      </c>
    </row>
    <row r="29" spans="1:11" ht="15" customHeight="1" x14ac:dyDescent="0.25">
      <c r="A29" s="237" t="s">
        <v>300</v>
      </c>
      <c r="B29" s="232"/>
      <c r="C29" s="232"/>
      <c r="D29" s="232"/>
      <c r="E29" s="232"/>
      <c r="F29" s="147">
        <v>-11635.66</v>
      </c>
      <c r="G29" s="147">
        <f>G23+G28</f>
        <v>11635.660000000149</v>
      </c>
      <c r="H29" s="147">
        <f t="shared" ref="H29" si="7">H23+H28</f>
        <v>0</v>
      </c>
      <c r="I29" s="148">
        <v>-4495.26</v>
      </c>
      <c r="J29" s="183">
        <f>I29/F29*100</f>
        <v>38.633476743046806</v>
      </c>
      <c r="K29" s="183">
        <f>I29/G29*100</f>
        <v>-38.633476743046316</v>
      </c>
    </row>
    <row r="30" spans="1:11" ht="42" customHeight="1" x14ac:dyDescent="0.25">
      <c r="A30" s="231" t="s">
        <v>301</v>
      </c>
      <c r="B30" s="250"/>
      <c r="C30" s="250"/>
      <c r="D30" s="250"/>
      <c r="E30" s="251"/>
      <c r="F30" s="147">
        <v>0</v>
      </c>
      <c r="G30" s="147"/>
      <c r="H30" s="147">
        <f t="shared" ref="H30" si="8">H15+H22+H28-H29</f>
        <v>0</v>
      </c>
      <c r="I30" s="148"/>
      <c r="J30" s="183">
        <v>0</v>
      </c>
      <c r="K30" s="183">
        <v>0</v>
      </c>
    </row>
    <row r="31" spans="1:11" ht="15.75" x14ac:dyDescent="0.25">
      <c r="A31" s="149"/>
      <c r="B31" s="150"/>
      <c r="C31" s="150"/>
      <c r="D31" s="150"/>
      <c r="E31" s="150"/>
      <c r="F31" s="150"/>
      <c r="G31" s="150"/>
      <c r="H31" s="150"/>
      <c r="I31" s="150"/>
    </row>
    <row r="32" spans="1:11" ht="15.75" x14ac:dyDescent="0.25">
      <c r="A32" s="252" t="s">
        <v>302</v>
      </c>
      <c r="B32" s="252"/>
      <c r="C32" s="252"/>
      <c r="D32" s="252"/>
      <c r="E32" s="252"/>
      <c r="F32" s="252"/>
      <c r="G32" s="252"/>
      <c r="H32" s="252"/>
      <c r="I32" s="252"/>
    </row>
    <row r="33" spans="1:11" ht="18" x14ac:dyDescent="0.25">
      <c r="A33" s="151"/>
      <c r="B33" s="152"/>
      <c r="C33" s="152"/>
      <c r="D33" s="152"/>
      <c r="E33" s="152"/>
      <c r="F33" s="152"/>
      <c r="G33" s="153"/>
      <c r="H33" s="153"/>
      <c r="I33" s="153"/>
    </row>
    <row r="34" spans="1:11" x14ac:dyDescent="0.25">
      <c r="A34" s="154"/>
      <c r="B34" s="155"/>
      <c r="C34" s="155"/>
      <c r="D34" s="156"/>
      <c r="E34" s="157"/>
      <c r="F34" s="18" t="s">
        <v>360</v>
      </c>
      <c r="G34" s="3" t="s">
        <v>359</v>
      </c>
      <c r="H34" s="3" t="s">
        <v>357</v>
      </c>
      <c r="I34" s="3" t="s">
        <v>361</v>
      </c>
      <c r="J34" s="163"/>
      <c r="K34" s="163"/>
    </row>
    <row r="35" spans="1:11" x14ac:dyDescent="0.25">
      <c r="A35" s="253" t="s">
        <v>299</v>
      </c>
      <c r="B35" s="254"/>
      <c r="C35" s="254"/>
      <c r="D35" s="254"/>
      <c r="E35" s="255"/>
      <c r="F35" s="158">
        <v>0</v>
      </c>
      <c r="G35" s="158">
        <v>0</v>
      </c>
      <c r="H35" s="158">
        <f>G38</f>
        <v>0</v>
      </c>
      <c r="I35" s="159">
        <f>H38</f>
        <v>0</v>
      </c>
      <c r="J35" s="163"/>
      <c r="K35" s="163"/>
    </row>
    <row r="36" spans="1:11" ht="29.25" customHeight="1" x14ac:dyDescent="0.25">
      <c r="A36" s="253" t="s">
        <v>4</v>
      </c>
      <c r="B36" s="254"/>
      <c r="C36" s="254"/>
      <c r="D36" s="254"/>
      <c r="E36" s="255"/>
      <c r="F36" s="158">
        <v>0</v>
      </c>
      <c r="G36" s="158">
        <v>0</v>
      </c>
      <c r="H36" s="158">
        <v>0</v>
      </c>
      <c r="I36" s="159">
        <v>0</v>
      </c>
      <c r="J36" s="163"/>
      <c r="K36" s="163"/>
    </row>
    <row r="37" spans="1:11" x14ac:dyDescent="0.25">
      <c r="A37" s="253" t="s">
        <v>303</v>
      </c>
      <c r="B37" s="256"/>
      <c r="C37" s="256"/>
      <c r="D37" s="256"/>
      <c r="E37" s="257"/>
      <c r="F37" s="158">
        <v>0</v>
      </c>
      <c r="G37" s="158">
        <v>0</v>
      </c>
      <c r="H37" s="158">
        <v>0</v>
      </c>
      <c r="I37" s="159">
        <v>0</v>
      </c>
      <c r="J37" s="163"/>
      <c r="K37" s="163"/>
    </row>
    <row r="38" spans="1:11" ht="15" customHeight="1" x14ac:dyDescent="0.25">
      <c r="A38" s="258" t="s">
        <v>300</v>
      </c>
      <c r="B38" s="259"/>
      <c r="C38" s="259"/>
      <c r="D38" s="259"/>
      <c r="E38" s="259"/>
      <c r="F38" s="160">
        <f>F35-F36+F37</f>
        <v>0</v>
      </c>
      <c r="G38" s="160">
        <v>0</v>
      </c>
      <c r="H38" s="160">
        <v>0</v>
      </c>
      <c r="I38" s="161">
        <f t="shared" ref="I38" si="9">I35-I36+I37</f>
        <v>0</v>
      </c>
    </row>
    <row r="39" spans="1:11" ht="9" customHeight="1" x14ac:dyDescent="0.25"/>
    <row r="40" spans="1:11" ht="16.5" customHeight="1" x14ac:dyDescent="0.25">
      <c r="A40" s="245" t="s">
        <v>304</v>
      </c>
      <c r="B40" s="246"/>
      <c r="C40" s="246"/>
      <c r="D40" s="246"/>
      <c r="E40" s="246"/>
      <c r="F40" s="246"/>
      <c r="G40" s="246"/>
      <c r="H40" s="246"/>
      <c r="I40" s="246"/>
    </row>
    <row r="41" spans="1:11" x14ac:dyDescent="0.25">
      <c r="A41" s="162" t="s">
        <v>307</v>
      </c>
    </row>
    <row r="42" spans="1:11" x14ac:dyDescent="0.25">
      <c r="A42" s="162" t="s">
        <v>306</v>
      </c>
      <c r="B42" s="162"/>
      <c r="C42" s="162"/>
      <c r="D42" s="162"/>
      <c r="E42" s="162"/>
      <c r="F42" s="162"/>
      <c r="G42" s="162"/>
    </row>
    <row r="43" spans="1:11" x14ac:dyDescent="0.25">
      <c r="A43" s="162" t="s">
        <v>308</v>
      </c>
      <c r="B43" s="162"/>
      <c r="C43" s="162"/>
      <c r="D43" s="162"/>
      <c r="E43" s="162"/>
      <c r="F43" s="162"/>
      <c r="G43" s="162"/>
    </row>
    <row r="44" spans="1:11" x14ac:dyDescent="0.25">
      <c r="A44" s="162" t="s">
        <v>309</v>
      </c>
    </row>
  </sheetData>
  <mergeCells count="26">
    <mergeCell ref="A40:I40"/>
    <mergeCell ref="A22:E22"/>
    <mergeCell ref="A23:E23"/>
    <mergeCell ref="A25:I25"/>
    <mergeCell ref="A28:E28"/>
    <mergeCell ref="A29:E29"/>
    <mergeCell ref="A30:E30"/>
    <mergeCell ref="A32:I32"/>
    <mergeCell ref="A35:E35"/>
    <mergeCell ref="A36:E36"/>
    <mergeCell ref="A37:E37"/>
    <mergeCell ref="A38:E38"/>
    <mergeCell ref="A21:E21"/>
    <mergeCell ref="A1:I1"/>
    <mergeCell ref="A3:I3"/>
    <mergeCell ref="A5:I5"/>
    <mergeCell ref="A9:E9"/>
    <mergeCell ref="A10:E10"/>
    <mergeCell ref="A11:E11"/>
    <mergeCell ref="A13:E13"/>
    <mergeCell ref="A14:E14"/>
    <mergeCell ref="A15:E15"/>
    <mergeCell ref="A17:I17"/>
    <mergeCell ref="A20:E20"/>
    <mergeCell ref="E2:H2"/>
    <mergeCell ref="A8:E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81"/>
  <sheetViews>
    <sheetView workbookViewId="0">
      <pane ySplit="9" topLeftCell="A144" activePane="bottomLeft" state="frozen"/>
      <selection pane="bottomLeft" activeCell="E169" sqref="E169:E17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3.5703125" customWidth="1"/>
    <col min="6" max="6" width="18.7109375" hidden="1" customWidth="1"/>
    <col min="7" max="9" width="18.7109375" customWidth="1"/>
    <col min="10" max="10" width="6.5703125" customWidth="1"/>
    <col min="11" max="11" width="7.28515625" customWidth="1"/>
  </cols>
  <sheetData>
    <row r="1" spans="1:11" ht="42" customHeight="1" x14ac:dyDescent="0.25">
      <c r="A1" s="260" t="s">
        <v>362</v>
      </c>
      <c r="B1" s="260"/>
      <c r="C1" s="260"/>
      <c r="D1" s="260"/>
      <c r="E1" s="260"/>
      <c r="F1" s="260"/>
      <c r="G1" s="260"/>
      <c r="H1" s="260"/>
    </row>
    <row r="2" spans="1:11" ht="18" customHeight="1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11" ht="15.75" x14ac:dyDescent="0.25">
      <c r="A3" s="260" t="s">
        <v>22</v>
      </c>
      <c r="B3" s="260"/>
      <c r="C3" s="260"/>
      <c r="D3" s="260"/>
      <c r="E3" s="260"/>
      <c r="F3" s="260"/>
      <c r="G3" s="261"/>
      <c r="H3" s="261"/>
    </row>
    <row r="4" spans="1:11" ht="18" x14ac:dyDescent="0.25">
      <c r="A4" s="36"/>
      <c r="B4" s="36"/>
      <c r="C4" s="36"/>
      <c r="D4" s="36"/>
      <c r="E4" s="36"/>
      <c r="F4" s="36"/>
      <c r="G4" s="37"/>
      <c r="H4" s="37"/>
      <c r="I4" s="37"/>
    </row>
    <row r="5" spans="1:11" ht="18" customHeight="1" x14ac:dyDescent="0.25">
      <c r="A5" s="260" t="s">
        <v>8</v>
      </c>
      <c r="B5" s="262"/>
      <c r="C5" s="262"/>
      <c r="D5" s="262"/>
      <c r="E5" s="262"/>
      <c r="F5" s="262"/>
      <c r="G5" s="262"/>
      <c r="H5" s="262"/>
    </row>
    <row r="6" spans="1:11" ht="18" x14ac:dyDescent="0.25">
      <c r="A6" s="36"/>
      <c r="B6" s="36"/>
      <c r="C6" s="36"/>
      <c r="D6" s="36"/>
      <c r="E6" s="36"/>
      <c r="F6" s="36"/>
      <c r="G6" s="37"/>
      <c r="H6" s="37"/>
      <c r="I6" s="37"/>
    </row>
    <row r="7" spans="1:11" x14ac:dyDescent="0.25">
      <c r="A7" s="260" t="s">
        <v>254</v>
      </c>
      <c r="B7" s="263"/>
      <c r="C7" s="263"/>
      <c r="D7" s="263"/>
      <c r="E7" s="263"/>
      <c r="F7" s="263"/>
      <c r="G7" s="263"/>
      <c r="H7" s="263"/>
    </row>
    <row r="8" spans="1:11" ht="18" x14ac:dyDescent="0.25">
      <c r="A8" s="36"/>
      <c r="B8" s="36"/>
      <c r="C8" s="36"/>
      <c r="D8" s="36"/>
      <c r="E8" s="36"/>
      <c r="F8" s="36"/>
      <c r="G8" s="212" t="s">
        <v>354</v>
      </c>
      <c r="H8" s="37"/>
      <c r="I8" s="37"/>
    </row>
    <row r="9" spans="1:11" ht="25.5" x14ac:dyDescent="0.25">
      <c r="A9" s="38" t="s">
        <v>9</v>
      </c>
      <c r="B9" s="39" t="s">
        <v>10</v>
      </c>
      <c r="C9" s="39" t="s">
        <v>11</v>
      </c>
      <c r="D9" s="39" t="s">
        <v>7</v>
      </c>
      <c r="E9" s="40" t="s">
        <v>353</v>
      </c>
      <c r="F9" s="38" t="s">
        <v>214</v>
      </c>
      <c r="G9" s="38" t="s">
        <v>363</v>
      </c>
      <c r="H9" s="38" t="s">
        <v>357</v>
      </c>
      <c r="I9" s="38" t="s">
        <v>361</v>
      </c>
      <c r="J9" s="164" t="s">
        <v>311</v>
      </c>
      <c r="K9" s="164" t="s">
        <v>311</v>
      </c>
    </row>
    <row r="10" spans="1:11" x14ac:dyDescent="0.25">
      <c r="A10" s="38">
        <v>1</v>
      </c>
      <c r="B10" s="39">
        <v>2</v>
      </c>
      <c r="C10" s="39">
        <v>3</v>
      </c>
      <c r="D10" s="39">
        <v>4</v>
      </c>
      <c r="E10" s="40">
        <v>5</v>
      </c>
      <c r="F10" s="39"/>
      <c r="G10" s="39">
        <v>6</v>
      </c>
      <c r="H10" s="39">
        <v>7</v>
      </c>
      <c r="I10" s="39">
        <v>8</v>
      </c>
      <c r="J10" s="165" t="s">
        <v>314</v>
      </c>
      <c r="K10" s="165" t="s">
        <v>315</v>
      </c>
    </row>
    <row r="11" spans="1:11" ht="20.25" customHeight="1" x14ac:dyDescent="0.25">
      <c r="A11" s="41">
        <v>6</v>
      </c>
      <c r="B11" s="41"/>
      <c r="C11" s="41"/>
      <c r="D11" s="42" t="s">
        <v>1</v>
      </c>
      <c r="E11" s="43">
        <f>E12+E19+E23+E28+E37</f>
        <v>3199433.86</v>
      </c>
      <c r="F11" s="43">
        <f>F12+F19+F23+F28+F37</f>
        <v>2459399.65</v>
      </c>
      <c r="G11" s="43">
        <f>G12+G19+G23+G28+G37</f>
        <v>3807089</v>
      </c>
      <c r="H11" s="43">
        <f t="shared" ref="H11" si="0">H12+H19+H23+H28+H37</f>
        <v>0</v>
      </c>
      <c r="I11" s="43">
        <f t="shared" ref="I11" si="1">I12+I19+I23+I28+I37</f>
        <v>3191514.9299999997</v>
      </c>
      <c r="J11" s="180">
        <f>I11/E11*100</f>
        <v>99.752489648277958</v>
      </c>
      <c r="K11" s="180">
        <f>I11/G11*100</f>
        <v>83.830846350059048</v>
      </c>
    </row>
    <row r="12" spans="1:11" s="21" customFormat="1" ht="37.5" customHeight="1" x14ac:dyDescent="0.25">
      <c r="A12" s="44"/>
      <c r="B12" s="44">
        <v>63</v>
      </c>
      <c r="C12" s="44"/>
      <c r="D12" s="44" t="s">
        <v>29</v>
      </c>
      <c r="E12" s="45">
        <f>E13+E17</f>
        <v>2616382.4300000002</v>
      </c>
      <c r="F12" s="45">
        <f t="shared" ref="F12:H12" si="2">F13</f>
        <v>1905995</v>
      </c>
      <c r="G12" s="45">
        <f>G13+G17</f>
        <v>3014746</v>
      </c>
      <c r="H12" s="45">
        <f t="shared" si="2"/>
        <v>0</v>
      </c>
      <c r="I12" s="45">
        <f>I13+I17</f>
        <v>2792664.5999999996</v>
      </c>
      <c r="J12" s="180">
        <f t="shared" ref="J12:J52" si="3">I12/E12*100</f>
        <v>106.73763009484816</v>
      </c>
      <c r="K12" s="180">
        <f t="shared" ref="K12:K52" si="4">I12/G12*100</f>
        <v>92.63349549182584</v>
      </c>
    </row>
    <row r="13" spans="1:11" s="21" customFormat="1" ht="37.5" customHeight="1" x14ac:dyDescent="0.25">
      <c r="A13" s="44"/>
      <c r="B13" s="44">
        <v>636</v>
      </c>
      <c r="C13" s="44"/>
      <c r="D13" s="44" t="s">
        <v>45</v>
      </c>
      <c r="E13" s="45">
        <f t="shared" ref="E13:H13" si="5">E14+E15</f>
        <v>2615906.4300000002</v>
      </c>
      <c r="F13" s="45">
        <f t="shared" si="5"/>
        <v>1905995</v>
      </c>
      <c r="G13" s="45">
        <f t="shared" si="5"/>
        <v>3014638</v>
      </c>
      <c r="H13" s="45">
        <f t="shared" si="5"/>
        <v>0</v>
      </c>
      <c r="I13" s="45">
        <f t="shared" ref="I13" si="6">I14+I15</f>
        <v>2792557.55</v>
      </c>
      <c r="J13" s="180">
        <f t="shared" si="3"/>
        <v>106.75296019666879</v>
      </c>
      <c r="K13" s="180">
        <f t="shared" si="4"/>
        <v>92.633263098255895</v>
      </c>
    </row>
    <row r="14" spans="1:11" ht="37.5" customHeight="1" x14ac:dyDescent="0.25">
      <c r="A14" s="44"/>
      <c r="B14" s="46">
        <v>6361</v>
      </c>
      <c r="C14" s="44"/>
      <c r="D14" s="46" t="s">
        <v>46</v>
      </c>
      <c r="E14" s="48">
        <v>2613170.9500000002</v>
      </c>
      <c r="F14" s="49">
        <v>1885198</v>
      </c>
      <c r="G14" s="49">
        <v>2999338</v>
      </c>
      <c r="H14" s="49"/>
      <c r="I14" s="49">
        <v>2780969.63</v>
      </c>
      <c r="J14" s="180">
        <f t="shared" si="3"/>
        <v>106.42126685205955</v>
      </c>
      <c r="K14" s="180">
        <f t="shared" si="4"/>
        <v>92.719447758138628</v>
      </c>
    </row>
    <row r="15" spans="1:11" ht="57.75" customHeight="1" x14ac:dyDescent="0.25">
      <c r="A15" s="44"/>
      <c r="B15" s="46">
        <v>6362</v>
      </c>
      <c r="C15" s="44"/>
      <c r="D15" s="46" t="s">
        <v>47</v>
      </c>
      <c r="E15" s="48">
        <v>2735.48</v>
      </c>
      <c r="F15" s="50">
        <v>20797</v>
      </c>
      <c r="G15" s="49">
        <v>15300</v>
      </c>
      <c r="H15" s="49"/>
      <c r="I15" s="49">
        <v>11587.92</v>
      </c>
      <c r="J15" s="180">
        <f t="shared" si="3"/>
        <v>423.61559945603693</v>
      </c>
      <c r="K15" s="180">
        <f t="shared" si="4"/>
        <v>75.738039215686271</v>
      </c>
    </row>
    <row r="16" spans="1:11" hidden="1" x14ac:dyDescent="0.25">
      <c r="A16" s="51"/>
      <c r="B16" s="52"/>
      <c r="C16" s="53" t="s">
        <v>48</v>
      </c>
      <c r="D16" s="53" t="s">
        <v>215</v>
      </c>
      <c r="E16" s="54">
        <f t="shared" ref="E16:H16" si="7">E12</f>
        <v>2616382.4300000002</v>
      </c>
      <c r="F16" s="54">
        <f t="shared" si="7"/>
        <v>1905995</v>
      </c>
      <c r="G16" s="54">
        <f t="shared" si="7"/>
        <v>3014746</v>
      </c>
      <c r="H16" s="54">
        <f t="shared" si="7"/>
        <v>0</v>
      </c>
      <c r="I16" s="54">
        <f t="shared" ref="I16" si="8">I12</f>
        <v>2792664.5999999996</v>
      </c>
      <c r="J16" s="180">
        <f t="shared" si="3"/>
        <v>106.73763009484816</v>
      </c>
      <c r="K16" s="180">
        <f t="shared" si="4"/>
        <v>92.63349549182584</v>
      </c>
    </row>
    <row r="17" spans="1:11" ht="37.5" customHeight="1" x14ac:dyDescent="0.25">
      <c r="A17" s="44"/>
      <c r="B17" s="44">
        <v>639</v>
      </c>
      <c r="C17" s="75"/>
      <c r="D17" s="44" t="s">
        <v>321</v>
      </c>
      <c r="E17" s="179">
        <f>E18</f>
        <v>476</v>
      </c>
      <c r="F17" s="179"/>
      <c r="G17" s="179">
        <f>G18</f>
        <v>108</v>
      </c>
      <c r="H17" s="179"/>
      <c r="I17" s="45">
        <f>I18</f>
        <v>107.05</v>
      </c>
      <c r="J17" s="180">
        <f t="shared" si="3"/>
        <v>22.489495798319329</v>
      </c>
      <c r="K17" s="180">
        <f t="shared" si="4"/>
        <v>99.120370370370367</v>
      </c>
    </row>
    <row r="18" spans="1:11" ht="37.5" customHeight="1" x14ac:dyDescent="0.25">
      <c r="A18" s="44"/>
      <c r="B18" s="46">
        <v>6391</v>
      </c>
      <c r="C18" s="46"/>
      <c r="D18" s="46" t="s">
        <v>324</v>
      </c>
      <c r="E18" s="224">
        <v>476</v>
      </c>
      <c r="F18" s="45"/>
      <c r="G18" s="224">
        <v>108</v>
      </c>
      <c r="H18" s="45"/>
      <c r="I18" s="47">
        <v>107.05</v>
      </c>
      <c r="J18" s="180">
        <f t="shared" si="3"/>
        <v>22.489495798319329</v>
      </c>
      <c r="K18" s="180">
        <f t="shared" si="4"/>
        <v>99.120370370370367</v>
      </c>
    </row>
    <row r="19" spans="1:11" s="21" customFormat="1" ht="37.5" customHeight="1" x14ac:dyDescent="0.25">
      <c r="A19" s="44"/>
      <c r="B19" s="44">
        <v>64</v>
      </c>
      <c r="C19" s="44"/>
      <c r="D19" s="44" t="s">
        <v>39</v>
      </c>
      <c r="E19" s="45">
        <f t="shared" ref="E19:I20" si="9">E20</f>
        <v>0</v>
      </c>
      <c r="F19" s="45">
        <f t="shared" si="9"/>
        <v>0</v>
      </c>
      <c r="G19" s="45">
        <f t="shared" si="9"/>
        <v>0</v>
      </c>
      <c r="H19" s="45">
        <f t="shared" si="9"/>
        <v>0</v>
      </c>
      <c r="I19" s="45">
        <f t="shared" si="9"/>
        <v>0</v>
      </c>
      <c r="J19" s="180">
        <v>0</v>
      </c>
      <c r="K19" s="180">
        <v>0</v>
      </c>
    </row>
    <row r="20" spans="1:11" s="21" customFormat="1" ht="37.5" customHeight="1" x14ac:dyDescent="0.25">
      <c r="A20" s="44"/>
      <c r="B20" s="44">
        <v>641</v>
      </c>
      <c r="C20" s="44"/>
      <c r="D20" s="44" t="s">
        <v>40</v>
      </c>
      <c r="E20" s="45">
        <f t="shared" si="9"/>
        <v>0</v>
      </c>
      <c r="F20" s="45">
        <f t="shared" si="9"/>
        <v>0</v>
      </c>
      <c r="G20" s="45">
        <f t="shared" si="9"/>
        <v>0</v>
      </c>
      <c r="H20" s="45">
        <f t="shared" si="9"/>
        <v>0</v>
      </c>
      <c r="I20" s="45">
        <f t="shared" si="9"/>
        <v>0</v>
      </c>
      <c r="J20" s="180">
        <v>0</v>
      </c>
      <c r="K20" s="180">
        <v>0</v>
      </c>
    </row>
    <row r="21" spans="1:11" ht="37.5" customHeight="1" x14ac:dyDescent="0.25">
      <c r="A21" s="44"/>
      <c r="B21" s="46">
        <v>6413</v>
      </c>
      <c r="C21" s="44"/>
      <c r="D21" s="46" t="s">
        <v>41</v>
      </c>
      <c r="E21" s="47">
        <v>0</v>
      </c>
      <c r="F21" s="47"/>
      <c r="G21" s="47"/>
      <c r="H21" s="47"/>
      <c r="I21" s="47"/>
      <c r="J21" s="180">
        <v>0</v>
      </c>
      <c r="K21" s="180">
        <v>0</v>
      </c>
    </row>
    <row r="22" spans="1:11" hidden="1" x14ac:dyDescent="0.25">
      <c r="A22" s="51"/>
      <c r="B22" s="52"/>
      <c r="C22" s="53" t="s">
        <v>84</v>
      </c>
      <c r="D22" s="53" t="s">
        <v>217</v>
      </c>
      <c r="E22" s="54" t="e">
        <f>#REF!/7.5345</f>
        <v>#REF!</v>
      </c>
      <c r="F22" s="54">
        <v>0</v>
      </c>
      <c r="G22" s="54">
        <v>0</v>
      </c>
      <c r="H22" s="54">
        <v>0</v>
      </c>
      <c r="I22" s="54">
        <v>0</v>
      </c>
      <c r="J22" s="180" t="e">
        <f t="shared" si="3"/>
        <v>#REF!</v>
      </c>
      <c r="K22" s="180" t="e">
        <f t="shared" si="4"/>
        <v>#DIV/0!</v>
      </c>
    </row>
    <row r="23" spans="1:11" s="21" customFormat="1" ht="60.75" customHeight="1" x14ac:dyDescent="0.25">
      <c r="A23" s="44"/>
      <c r="B23" s="44">
        <v>65</v>
      </c>
      <c r="C23" s="44"/>
      <c r="D23" s="44" t="s">
        <v>42</v>
      </c>
      <c r="E23" s="45">
        <f t="shared" ref="E23:I24" si="10">E24</f>
        <v>53813.88</v>
      </c>
      <c r="F23" s="45">
        <f t="shared" si="10"/>
        <v>155565</v>
      </c>
      <c r="G23" s="45">
        <f t="shared" si="10"/>
        <v>57200</v>
      </c>
      <c r="H23" s="45">
        <f t="shared" si="10"/>
        <v>0</v>
      </c>
      <c r="I23" s="45">
        <f t="shared" si="10"/>
        <v>44857.39</v>
      </c>
      <c r="J23" s="180">
        <f t="shared" si="3"/>
        <v>83.35654295880542</v>
      </c>
      <c r="K23" s="180">
        <f t="shared" si="4"/>
        <v>78.422010489510484</v>
      </c>
    </row>
    <row r="24" spans="1:11" s="21" customFormat="1" ht="37.5" customHeight="1" x14ac:dyDescent="0.25">
      <c r="A24" s="44"/>
      <c r="B24" s="44">
        <v>652</v>
      </c>
      <c r="C24" s="44"/>
      <c r="D24" s="44" t="s">
        <v>43</v>
      </c>
      <c r="E24" s="45">
        <f t="shared" si="10"/>
        <v>53813.88</v>
      </c>
      <c r="F24" s="45">
        <f t="shared" si="10"/>
        <v>155565</v>
      </c>
      <c r="G24" s="45">
        <f t="shared" si="10"/>
        <v>57200</v>
      </c>
      <c r="H24" s="45">
        <f t="shared" si="10"/>
        <v>0</v>
      </c>
      <c r="I24" s="45">
        <f t="shared" si="10"/>
        <v>44857.39</v>
      </c>
      <c r="J24" s="180">
        <f t="shared" si="3"/>
        <v>83.35654295880542</v>
      </c>
      <c r="K24" s="180">
        <f t="shared" si="4"/>
        <v>78.422010489510484</v>
      </c>
    </row>
    <row r="25" spans="1:11" ht="37.5" customHeight="1" x14ac:dyDescent="0.25">
      <c r="A25" s="44"/>
      <c r="B25" s="46">
        <v>6526</v>
      </c>
      <c r="C25" s="44"/>
      <c r="D25" s="46" t="s">
        <v>44</v>
      </c>
      <c r="E25" s="48">
        <v>53813.88</v>
      </c>
      <c r="F25" s="49">
        <v>155565</v>
      </c>
      <c r="G25" s="49">
        <v>57200</v>
      </c>
      <c r="H25" s="49"/>
      <c r="I25" s="49">
        <v>44857.39</v>
      </c>
      <c r="J25" s="180">
        <f t="shared" si="3"/>
        <v>83.35654295880542</v>
      </c>
      <c r="K25" s="180">
        <f t="shared" si="4"/>
        <v>78.422010489510484</v>
      </c>
    </row>
    <row r="26" spans="1:11" hidden="1" x14ac:dyDescent="0.25">
      <c r="A26" s="51"/>
      <c r="B26" s="52"/>
      <c r="C26" s="53" t="s">
        <v>84</v>
      </c>
      <c r="D26" s="53" t="s">
        <v>217</v>
      </c>
      <c r="E26" s="54" t="e">
        <f>#REF!/7.5345</f>
        <v>#REF!</v>
      </c>
      <c r="F26" s="54">
        <v>149592</v>
      </c>
      <c r="G26" s="54">
        <v>149592</v>
      </c>
      <c r="H26" s="54">
        <v>149592</v>
      </c>
      <c r="I26" s="54">
        <v>149592</v>
      </c>
      <c r="J26" s="180" t="e">
        <f t="shared" si="3"/>
        <v>#REF!</v>
      </c>
      <c r="K26" s="180">
        <f t="shared" si="4"/>
        <v>100</v>
      </c>
    </row>
    <row r="27" spans="1:11" hidden="1" x14ac:dyDescent="0.25">
      <c r="A27" s="51"/>
      <c r="B27" s="52"/>
      <c r="C27" s="53" t="s">
        <v>52</v>
      </c>
      <c r="D27" s="53" t="s">
        <v>219</v>
      </c>
      <c r="E27" s="54" t="e">
        <f>#REF!/7.5345</f>
        <v>#REF!</v>
      </c>
      <c r="F27" s="54">
        <v>5973</v>
      </c>
      <c r="G27" s="54">
        <v>5973</v>
      </c>
      <c r="H27" s="54">
        <v>5973</v>
      </c>
      <c r="I27" s="54">
        <v>5973</v>
      </c>
      <c r="J27" s="180" t="e">
        <f t="shared" si="3"/>
        <v>#REF!</v>
      </c>
      <c r="K27" s="180">
        <f t="shared" si="4"/>
        <v>100</v>
      </c>
    </row>
    <row r="28" spans="1:11" s="21" customFormat="1" ht="37.5" customHeight="1" x14ac:dyDescent="0.25">
      <c r="A28" s="55"/>
      <c r="B28" s="55">
        <v>66</v>
      </c>
      <c r="C28" s="56"/>
      <c r="D28" s="44" t="s">
        <v>35</v>
      </c>
      <c r="E28" s="57">
        <f t="shared" ref="E28:H28" si="11">E29+E32</f>
        <v>4418.42</v>
      </c>
      <c r="F28" s="57">
        <f t="shared" si="11"/>
        <v>4634</v>
      </c>
      <c r="G28" s="57">
        <f t="shared" si="11"/>
        <v>10100</v>
      </c>
      <c r="H28" s="57">
        <f t="shared" si="11"/>
        <v>0</v>
      </c>
      <c r="I28" s="57">
        <f t="shared" ref="I28" si="12">I29+I32</f>
        <v>6896.9400000000005</v>
      </c>
      <c r="J28" s="180">
        <f t="shared" si="3"/>
        <v>156.09516524006318</v>
      </c>
      <c r="K28" s="180">
        <f t="shared" si="4"/>
        <v>68.286534653465353</v>
      </c>
    </row>
    <row r="29" spans="1:11" s="21" customFormat="1" ht="37.5" customHeight="1" x14ac:dyDescent="0.25">
      <c r="A29" s="55"/>
      <c r="B29" s="55">
        <v>661</v>
      </c>
      <c r="C29" s="56"/>
      <c r="D29" s="44" t="s">
        <v>36</v>
      </c>
      <c r="E29" s="57">
        <f t="shared" ref="E29:H29" si="13">E30+E31</f>
        <v>1259.0999999999999</v>
      </c>
      <c r="F29" s="57">
        <f t="shared" si="13"/>
        <v>1130</v>
      </c>
      <c r="G29" s="57">
        <f t="shared" si="13"/>
        <v>1500</v>
      </c>
      <c r="H29" s="57">
        <f t="shared" si="13"/>
        <v>0</v>
      </c>
      <c r="I29" s="57">
        <f t="shared" ref="I29" si="14">I30+I31</f>
        <v>1271.0999999999999</v>
      </c>
      <c r="J29" s="180">
        <f t="shared" si="3"/>
        <v>100.95306171074576</v>
      </c>
      <c r="K29" s="180">
        <f t="shared" si="4"/>
        <v>84.74</v>
      </c>
    </row>
    <row r="30" spans="1:11" ht="37.5" customHeight="1" x14ac:dyDescent="0.25">
      <c r="A30" s="58"/>
      <c r="B30" s="58">
        <v>6614</v>
      </c>
      <c r="C30" s="59"/>
      <c r="D30" s="46" t="s">
        <v>218</v>
      </c>
      <c r="E30" s="60"/>
      <c r="F30" s="60"/>
      <c r="G30" s="60">
        <v>500</v>
      </c>
      <c r="H30" s="60"/>
      <c r="I30" s="60">
        <v>177</v>
      </c>
      <c r="J30" s="180">
        <v>0</v>
      </c>
      <c r="K30" s="180">
        <f t="shared" si="4"/>
        <v>35.4</v>
      </c>
    </row>
    <row r="31" spans="1:11" ht="37.5" customHeight="1" x14ac:dyDescent="0.25">
      <c r="A31" s="58"/>
      <c r="B31" s="58">
        <v>6615</v>
      </c>
      <c r="C31" s="56"/>
      <c r="D31" s="58" t="s">
        <v>37</v>
      </c>
      <c r="E31" s="48">
        <v>1259.0999999999999</v>
      </c>
      <c r="F31" s="49">
        <v>1130</v>
      </c>
      <c r="G31" s="49">
        <v>1000</v>
      </c>
      <c r="H31" s="49"/>
      <c r="I31" s="49">
        <v>1094.0999999999999</v>
      </c>
      <c r="J31" s="180">
        <f t="shared" si="3"/>
        <v>86.895401477245642</v>
      </c>
      <c r="K31" s="180">
        <f t="shared" si="4"/>
        <v>109.40999999999998</v>
      </c>
    </row>
    <row r="32" spans="1:11" s="21" customFormat="1" ht="27" customHeight="1" x14ac:dyDescent="0.25">
      <c r="A32" s="55"/>
      <c r="B32" s="55">
        <v>663</v>
      </c>
      <c r="C32" s="56"/>
      <c r="D32" s="61" t="s">
        <v>49</v>
      </c>
      <c r="E32" s="57">
        <f t="shared" ref="E32:H32" si="15">E33+E34</f>
        <v>3159.32</v>
      </c>
      <c r="F32" s="57">
        <f t="shared" si="15"/>
        <v>3504</v>
      </c>
      <c r="G32" s="57">
        <f t="shared" si="15"/>
        <v>8600</v>
      </c>
      <c r="H32" s="57">
        <f t="shared" si="15"/>
        <v>0</v>
      </c>
      <c r="I32" s="57">
        <f t="shared" ref="I32" si="16">I33+I34</f>
        <v>5625.84</v>
      </c>
      <c r="J32" s="180">
        <f t="shared" si="3"/>
        <v>178.07123051795958</v>
      </c>
      <c r="K32" s="180">
        <f t="shared" si="4"/>
        <v>65.416744186046515</v>
      </c>
    </row>
    <row r="33" spans="1:11" ht="27" customHeight="1" x14ac:dyDescent="0.25">
      <c r="A33" s="62"/>
      <c r="B33" s="63">
        <v>6631</v>
      </c>
      <c r="C33" s="62"/>
      <c r="D33" s="64" t="s">
        <v>50</v>
      </c>
      <c r="E33" s="48">
        <v>100</v>
      </c>
      <c r="F33" s="49">
        <v>3504</v>
      </c>
      <c r="G33" s="49">
        <v>3600</v>
      </c>
      <c r="H33" s="49"/>
      <c r="I33" s="49">
        <v>2550</v>
      </c>
      <c r="J33" s="180">
        <f t="shared" si="3"/>
        <v>2550</v>
      </c>
      <c r="K33" s="180">
        <f t="shared" si="4"/>
        <v>70.833333333333343</v>
      </c>
    </row>
    <row r="34" spans="1:11" ht="27" customHeight="1" x14ac:dyDescent="0.25">
      <c r="A34" s="46"/>
      <c r="B34" s="46">
        <v>6632</v>
      </c>
      <c r="C34" s="46"/>
      <c r="D34" s="64" t="s">
        <v>51</v>
      </c>
      <c r="E34" s="48">
        <v>3059.32</v>
      </c>
      <c r="F34" s="49"/>
      <c r="G34" s="49">
        <v>5000</v>
      </c>
      <c r="H34" s="49"/>
      <c r="I34" s="49">
        <v>3075.84</v>
      </c>
      <c r="J34" s="180">
        <f t="shared" si="3"/>
        <v>100.53998927866323</v>
      </c>
      <c r="K34" s="180">
        <f t="shared" si="4"/>
        <v>61.516800000000003</v>
      </c>
    </row>
    <row r="35" spans="1:11" hidden="1" x14ac:dyDescent="0.25">
      <c r="A35" s="65"/>
      <c r="B35" s="65"/>
      <c r="C35" s="66" t="s">
        <v>38</v>
      </c>
      <c r="D35" s="66" t="s">
        <v>216</v>
      </c>
      <c r="E35" s="67" t="e">
        <f>#REF!/7.5345</f>
        <v>#REF!</v>
      </c>
      <c r="F35" s="67">
        <v>1130</v>
      </c>
      <c r="G35" s="67">
        <v>1130</v>
      </c>
      <c r="H35" s="67">
        <v>1130</v>
      </c>
      <c r="I35" s="67">
        <v>1130</v>
      </c>
      <c r="J35" s="180" t="e">
        <f t="shared" si="3"/>
        <v>#REF!</v>
      </c>
      <c r="K35" s="180">
        <f t="shared" si="4"/>
        <v>100</v>
      </c>
    </row>
    <row r="36" spans="1:11" hidden="1" x14ac:dyDescent="0.25">
      <c r="A36" s="65"/>
      <c r="B36" s="65"/>
      <c r="C36" s="66" t="s">
        <v>52</v>
      </c>
      <c r="D36" s="66" t="s">
        <v>219</v>
      </c>
      <c r="E36" s="67" t="e">
        <f>#REF!/7.5345</f>
        <v>#REF!</v>
      </c>
      <c r="F36" s="67">
        <v>3504</v>
      </c>
      <c r="G36" s="67">
        <v>3504</v>
      </c>
      <c r="H36" s="67">
        <v>3504</v>
      </c>
      <c r="I36" s="67">
        <v>3504</v>
      </c>
      <c r="J36" s="180" t="e">
        <f t="shared" si="3"/>
        <v>#REF!</v>
      </c>
      <c r="K36" s="180">
        <f t="shared" si="4"/>
        <v>100</v>
      </c>
    </row>
    <row r="37" spans="1:11" s="21" customFormat="1" ht="38.25" x14ac:dyDescent="0.25">
      <c r="A37" s="44"/>
      <c r="B37" s="44">
        <v>67</v>
      </c>
      <c r="C37" s="44"/>
      <c r="D37" s="44" t="s">
        <v>30</v>
      </c>
      <c r="E37" s="45">
        <f t="shared" ref="E37:I37" si="17">E38</f>
        <v>524819.13</v>
      </c>
      <c r="F37" s="45">
        <f t="shared" si="17"/>
        <v>393205.65</v>
      </c>
      <c r="G37" s="45">
        <f t="shared" si="17"/>
        <v>725043</v>
      </c>
      <c r="H37" s="45">
        <f t="shared" si="17"/>
        <v>0</v>
      </c>
      <c r="I37" s="45">
        <f t="shared" si="17"/>
        <v>347096</v>
      </c>
      <c r="J37" s="180">
        <f t="shared" si="3"/>
        <v>66.136308712679735</v>
      </c>
      <c r="K37" s="180">
        <f t="shared" si="4"/>
        <v>47.872471012064111</v>
      </c>
    </row>
    <row r="38" spans="1:11" s="21" customFormat="1" ht="38.25" x14ac:dyDescent="0.25">
      <c r="A38" s="44"/>
      <c r="B38" s="44">
        <v>671</v>
      </c>
      <c r="C38" s="44"/>
      <c r="D38" s="44" t="s">
        <v>32</v>
      </c>
      <c r="E38" s="45">
        <f t="shared" ref="E38:H38" si="18">E39+E40</f>
        <v>524819.13</v>
      </c>
      <c r="F38" s="45">
        <f t="shared" si="18"/>
        <v>393205.65</v>
      </c>
      <c r="G38" s="45">
        <f t="shared" si="18"/>
        <v>725043</v>
      </c>
      <c r="H38" s="45">
        <f t="shared" si="18"/>
        <v>0</v>
      </c>
      <c r="I38" s="45">
        <f t="shared" ref="I38" si="19">I39+I40</f>
        <v>347096</v>
      </c>
      <c r="J38" s="180">
        <f t="shared" si="3"/>
        <v>66.136308712679735</v>
      </c>
      <c r="K38" s="180">
        <f t="shared" si="4"/>
        <v>47.872471012064111</v>
      </c>
    </row>
    <row r="39" spans="1:11" ht="25.5" x14ac:dyDescent="0.25">
      <c r="A39" s="44"/>
      <c r="B39" s="46">
        <v>6711</v>
      </c>
      <c r="C39" s="46"/>
      <c r="D39" s="46" t="s">
        <v>33</v>
      </c>
      <c r="E39" s="48">
        <v>252300.32</v>
      </c>
      <c r="F39" s="49">
        <v>171558.77</v>
      </c>
      <c r="G39" s="49">
        <v>371543</v>
      </c>
      <c r="H39" s="49"/>
      <c r="I39" s="49">
        <v>339420.89</v>
      </c>
      <c r="J39" s="180">
        <f t="shared" si="3"/>
        <v>134.53050317177562</v>
      </c>
      <c r="K39" s="180">
        <f t="shared" si="4"/>
        <v>91.354403124268259</v>
      </c>
    </row>
    <row r="40" spans="1:11" ht="38.25" x14ac:dyDescent="0.25">
      <c r="A40" s="44"/>
      <c r="B40" s="46">
        <v>6712</v>
      </c>
      <c r="C40" s="46"/>
      <c r="D40" s="46" t="s">
        <v>34</v>
      </c>
      <c r="E40" s="48">
        <v>272518.81</v>
      </c>
      <c r="F40" s="49">
        <v>221646.88</v>
      </c>
      <c r="G40" s="49">
        <v>353500</v>
      </c>
      <c r="H40" s="49"/>
      <c r="I40" s="49">
        <v>7675.11</v>
      </c>
      <c r="J40" s="180">
        <f t="shared" si="3"/>
        <v>2.8163597221050538</v>
      </c>
      <c r="K40" s="180">
        <f t="shared" si="4"/>
        <v>2.171176803394625</v>
      </c>
    </row>
    <row r="41" spans="1:11" hidden="1" x14ac:dyDescent="0.25">
      <c r="A41" s="65"/>
      <c r="B41" s="65"/>
      <c r="C41" s="66" t="s">
        <v>53</v>
      </c>
      <c r="D41" s="66" t="s">
        <v>111</v>
      </c>
      <c r="E41" s="67">
        <f t="shared" ref="E41:H41" si="20">E37</f>
        <v>524819.13</v>
      </c>
      <c r="F41" s="67">
        <v>393205.65</v>
      </c>
      <c r="G41" s="67">
        <f t="shared" si="20"/>
        <v>725043</v>
      </c>
      <c r="H41" s="67">
        <f t="shared" si="20"/>
        <v>0</v>
      </c>
      <c r="I41" s="67">
        <f t="shared" ref="I41" si="21">I37</f>
        <v>347096</v>
      </c>
      <c r="J41" s="180">
        <f t="shared" si="3"/>
        <v>66.136308712679735</v>
      </c>
      <c r="K41" s="180">
        <f t="shared" si="4"/>
        <v>47.872471012064111</v>
      </c>
    </row>
    <row r="42" spans="1:11" ht="20.25" customHeight="1" x14ac:dyDescent="0.25">
      <c r="A42" s="41">
        <v>9</v>
      </c>
      <c r="B42" s="41"/>
      <c r="C42" s="41"/>
      <c r="D42" s="42" t="s">
        <v>220</v>
      </c>
      <c r="E42" s="43">
        <f>E43+E46</f>
        <v>-11635.66</v>
      </c>
      <c r="F42" s="43">
        <f t="shared" ref="E42:I44" si="22">F43</f>
        <v>6643</v>
      </c>
      <c r="G42" s="43">
        <f>G43+G46</f>
        <v>-11635.66</v>
      </c>
      <c r="H42" s="43">
        <f t="shared" si="22"/>
        <v>0</v>
      </c>
      <c r="I42" s="43">
        <f t="shared" si="22"/>
        <v>-4495.26</v>
      </c>
      <c r="J42" s="180">
        <f t="shared" si="3"/>
        <v>38.633476743046806</v>
      </c>
      <c r="K42" s="180">
        <f t="shared" si="4"/>
        <v>38.633476743046806</v>
      </c>
    </row>
    <row r="43" spans="1:11" s="21" customFormat="1" ht="41.25" customHeight="1" x14ac:dyDescent="0.25">
      <c r="A43" s="55"/>
      <c r="B43" s="44">
        <v>92</v>
      </c>
      <c r="C43" s="44"/>
      <c r="D43" s="44" t="s">
        <v>221</v>
      </c>
      <c r="E43" s="45">
        <f t="shared" si="22"/>
        <v>3469.67</v>
      </c>
      <c r="F43" s="45">
        <f t="shared" si="22"/>
        <v>6643</v>
      </c>
      <c r="G43" s="45">
        <f t="shared" si="22"/>
        <v>1585.87</v>
      </c>
      <c r="H43" s="45">
        <f t="shared" si="22"/>
        <v>0</v>
      </c>
      <c r="I43" s="45">
        <f t="shared" si="22"/>
        <v>-4495.26</v>
      </c>
      <c r="J43" s="180">
        <f t="shared" si="3"/>
        <v>-129.55871884069668</v>
      </c>
      <c r="K43" s="180">
        <f t="shared" si="4"/>
        <v>-283.45702989526256</v>
      </c>
    </row>
    <row r="44" spans="1:11" s="21" customFormat="1" ht="27" customHeight="1" x14ac:dyDescent="0.25">
      <c r="A44" s="55"/>
      <c r="B44" s="55">
        <v>922</v>
      </c>
      <c r="C44" s="56"/>
      <c r="D44" s="61" t="s">
        <v>222</v>
      </c>
      <c r="E44" s="57">
        <f t="shared" si="22"/>
        <v>3469.67</v>
      </c>
      <c r="F44" s="57">
        <f t="shared" si="22"/>
        <v>6643</v>
      </c>
      <c r="G44" s="57">
        <f t="shared" si="22"/>
        <v>1585.87</v>
      </c>
      <c r="H44" s="57">
        <f t="shared" si="22"/>
        <v>0</v>
      </c>
      <c r="I44" s="57">
        <f>I45+I46</f>
        <v>-4495.26</v>
      </c>
      <c r="J44" s="180">
        <f t="shared" si="3"/>
        <v>-129.55871884069668</v>
      </c>
      <c r="K44" s="180">
        <f t="shared" si="4"/>
        <v>-283.45702989526256</v>
      </c>
    </row>
    <row r="45" spans="1:11" ht="27" customHeight="1" x14ac:dyDescent="0.25">
      <c r="A45" s="62"/>
      <c r="B45" s="63">
        <v>9221</v>
      </c>
      <c r="C45" s="62"/>
      <c r="D45" s="64" t="s">
        <v>223</v>
      </c>
      <c r="E45" s="47">
        <v>3469.67</v>
      </c>
      <c r="F45" s="47">
        <v>6643</v>
      </c>
      <c r="G45" s="47">
        <v>1585.87</v>
      </c>
      <c r="H45" s="47"/>
      <c r="I45" s="47">
        <v>2798.46</v>
      </c>
      <c r="J45" s="180">
        <f t="shared" si="3"/>
        <v>80.654932601659524</v>
      </c>
      <c r="K45" s="180">
        <f t="shared" si="4"/>
        <v>176.4621311961258</v>
      </c>
    </row>
    <row r="46" spans="1:11" ht="27" customHeight="1" x14ac:dyDescent="0.25">
      <c r="A46" s="62"/>
      <c r="B46" s="63">
        <v>9222</v>
      </c>
      <c r="C46" s="62"/>
      <c r="D46" s="64" t="s">
        <v>224</v>
      </c>
      <c r="E46" s="47">
        <v>-15105.33</v>
      </c>
      <c r="F46" s="47"/>
      <c r="G46" s="47">
        <v>-13221.53</v>
      </c>
      <c r="H46" s="47"/>
      <c r="I46" s="47">
        <v>-7293.72</v>
      </c>
      <c r="J46" s="180">
        <f t="shared" si="3"/>
        <v>48.28573755091746</v>
      </c>
      <c r="K46" s="180">
        <f t="shared" si="4"/>
        <v>55.165476310230353</v>
      </c>
    </row>
    <row r="47" spans="1:11" ht="25.5" hidden="1" x14ac:dyDescent="0.25">
      <c r="A47" s="52"/>
      <c r="B47" s="52"/>
      <c r="C47" s="53" t="s">
        <v>225</v>
      </c>
      <c r="D47" s="22" t="s">
        <v>162</v>
      </c>
      <c r="E47" s="68" t="e">
        <f>#REF!/7.5345</f>
        <v>#REF!</v>
      </c>
      <c r="F47" s="68">
        <v>2000</v>
      </c>
      <c r="G47" s="68">
        <v>2000</v>
      </c>
      <c r="H47" s="68">
        <v>2000</v>
      </c>
      <c r="I47" s="68"/>
      <c r="J47" s="180" t="e">
        <f t="shared" si="3"/>
        <v>#REF!</v>
      </c>
      <c r="K47" s="180">
        <f t="shared" si="4"/>
        <v>0</v>
      </c>
    </row>
    <row r="48" spans="1:11" ht="25.5" hidden="1" x14ac:dyDescent="0.25">
      <c r="A48" s="52"/>
      <c r="B48" s="52"/>
      <c r="C48" s="53" t="s">
        <v>226</v>
      </c>
      <c r="D48" s="22" t="s">
        <v>227</v>
      </c>
      <c r="E48" s="68" t="e">
        <f>#REF!/7.5345</f>
        <v>#REF!</v>
      </c>
      <c r="F48" s="68">
        <v>0</v>
      </c>
      <c r="G48" s="68">
        <v>0</v>
      </c>
      <c r="H48" s="68">
        <v>0</v>
      </c>
      <c r="I48" s="68"/>
      <c r="J48" s="180" t="e">
        <f t="shared" si="3"/>
        <v>#REF!</v>
      </c>
      <c r="K48" s="180" t="e">
        <f t="shared" si="4"/>
        <v>#DIV/0!</v>
      </c>
    </row>
    <row r="49" spans="1:11" ht="25.5" hidden="1" x14ac:dyDescent="0.25">
      <c r="A49" s="52"/>
      <c r="B49" s="52"/>
      <c r="C49" s="53" t="s">
        <v>228</v>
      </c>
      <c r="D49" s="22" t="s">
        <v>174</v>
      </c>
      <c r="E49" s="68">
        <v>0</v>
      </c>
      <c r="F49" s="68">
        <v>1328</v>
      </c>
      <c r="G49" s="68">
        <v>1328</v>
      </c>
      <c r="H49" s="68">
        <v>1328</v>
      </c>
      <c r="I49" s="68"/>
      <c r="J49" s="180" t="e">
        <f t="shared" si="3"/>
        <v>#DIV/0!</v>
      </c>
      <c r="K49" s="180">
        <f t="shared" si="4"/>
        <v>0</v>
      </c>
    </row>
    <row r="50" spans="1:11" hidden="1" x14ac:dyDescent="0.25">
      <c r="A50" s="52"/>
      <c r="B50" s="52"/>
      <c r="C50" s="53" t="s">
        <v>229</v>
      </c>
      <c r="D50" s="22" t="s">
        <v>230</v>
      </c>
      <c r="E50" s="68" t="e">
        <f>#REF!/7.5345</f>
        <v>#REF!</v>
      </c>
      <c r="F50" s="68">
        <v>0</v>
      </c>
      <c r="G50" s="68">
        <v>0</v>
      </c>
      <c r="H50" s="68">
        <v>0</v>
      </c>
      <c r="I50" s="68"/>
      <c r="J50" s="180" t="e">
        <f t="shared" si="3"/>
        <v>#REF!</v>
      </c>
      <c r="K50" s="180" t="e">
        <f t="shared" si="4"/>
        <v>#DIV/0!</v>
      </c>
    </row>
    <row r="51" spans="1:11" ht="25.5" hidden="1" x14ac:dyDescent="0.25">
      <c r="A51" s="52"/>
      <c r="B51" s="52"/>
      <c r="C51" s="53" t="s">
        <v>231</v>
      </c>
      <c r="D51" s="22" t="s">
        <v>204</v>
      </c>
      <c r="E51" s="68" t="e">
        <f>#REF!/7.5345</f>
        <v>#REF!</v>
      </c>
      <c r="F51" s="68">
        <v>3315</v>
      </c>
      <c r="G51" s="68">
        <v>3315</v>
      </c>
      <c r="H51" s="68">
        <v>3315</v>
      </c>
      <c r="I51" s="68"/>
      <c r="J51" s="180" t="e">
        <f t="shared" si="3"/>
        <v>#REF!</v>
      </c>
      <c r="K51" s="180">
        <f t="shared" si="4"/>
        <v>0</v>
      </c>
    </row>
    <row r="52" spans="1:11" x14ac:dyDescent="0.25">
      <c r="A52" s="69"/>
      <c r="B52" s="69"/>
      <c r="C52" s="69"/>
      <c r="D52" s="70" t="s">
        <v>106</v>
      </c>
      <c r="E52" s="71">
        <f>E11+E42</f>
        <v>3187798.1999999997</v>
      </c>
      <c r="F52" s="71">
        <f>F47+F48+F49+F50+F51+F11</f>
        <v>2466042.65</v>
      </c>
      <c r="G52" s="71">
        <f t="shared" ref="G52:H52" si="23">G11+G42</f>
        <v>3795453.34</v>
      </c>
      <c r="H52" s="71">
        <f t="shared" si="23"/>
        <v>0</v>
      </c>
      <c r="I52" s="71">
        <f t="shared" ref="I52" si="24">I11+I42</f>
        <v>3187019.67</v>
      </c>
      <c r="J52" s="180">
        <f t="shared" si="3"/>
        <v>99.97557781417909</v>
      </c>
      <c r="K52" s="180">
        <f t="shared" si="4"/>
        <v>83.96940719603208</v>
      </c>
    </row>
    <row r="53" spans="1:11" ht="27" customHeight="1" x14ac:dyDescent="0.25">
      <c r="A53" s="72"/>
      <c r="B53" s="72"/>
      <c r="C53" s="72"/>
      <c r="D53" s="72"/>
      <c r="E53" s="72"/>
      <c r="F53" s="72"/>
      <c r="G53" s="72"/>
      <c r="H53" s="72"/>
      <c r="I53" s="72"/>
    </row>
    <row r="54" spans="1:11" ht="15.75" customHeight="1" x14ac:dyDescent="0.25">
      <c r="A54" s="72"/>
      <c r="B54" s="72"/>
      <c r="C54" s="72"/>
      <c r="D54" s="72"/>
      <c r="E54" s="72"/>
      <c r="F54" s="72"/>
      <c r="G54" s="72"/>
      <c r="H54" s="72"/>
      <c r="I54" s="72"/>
    </row>
    <row r="55" spans="1:11" ht="15.75" customHeight="1" x14ac:dyDescent="0.25">
      <c r="A55" s="72"/>
      <c r="B55" s="72"/>
      <c r="C55" s="72"/>
      <c r="D55" s="72"/>
      <c r="E55" s="72"/>
      <c r="F55" s="72"/>
      <c r="G55" s="72"/>
      <c r="H55" s="72"/>
      <c r="I55" s="72"/>
    </row>
    <row r="56" spans="1:11" ht="15.75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</row>
    <row r="57" spans="1:11" ht="15.75" customHeight="1" x14ac:dyDescent="0.25">
      <c r="A57" s="72"/>
      <c r="B57" s="72"/>
      <c r="C57" s="72"/>
      <c r="D57" s="72"/>
      <c r="E57" s="72"/>
      <c r="F57" s="72"/>
      <c r="G57" s="72"/>
      <c r="H57" s="72"/>
      <c r="I57" s="72"/>
    </row>
    <row r="58" spans="1:11" ht="15.7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</row>
    <row r="59" spans="1:11" x14ac:dyDescent="0.25">
      <c r="A59" s="260" t="s">
        <v>12</v>
      </c>
      <c r="B59" s="263"/>
      <c r="C59" s="263"/>
      <c r="D59" s="263"/>
      <c r="E59" s="263"/>
      <c r="F59" s="263"/>
      <c r="G59" s="263"/>
      <c r="H59" s="263"/>
    </row>
    <row r="60" spans="1:11" x14ac:dyDescent="0.25">
      <c r="A60" s="73"/>
      <c r="B60" s="73"/>
      <c r="C60" s="73"/>
      <c r="D60" s="73"/>
      <c r="E60" s="73"/>
      <c r="F60" s="73"/>
      <c r="G60" s="37"/>
      <c r="H60" s="37"/>
      <c r="I60" s="37"/>
    </row>
    <row r="61" spans="1:11" ht="25.5" x14ac:dyDescent="0.25">
      <c r="A61" s="38" t="s">
        <v>9</v>
      </c>
      <c r="B61" s="39" t="s">
        <v>10</v>
      </c>
      <c r="C61" s="39" t="s">
        <v>11</v>
      </c>
      <c r="D61" s="39" t="s">
        <v>13</v>
      </c>
      <c r="E61" s="40" t="s">
        <v>353</v>
      </c>
      <c r="F61" s="38" t="s">
        <v>214</v>
      </c>
      <c r="G61" s="38" t="s">
        <v>363</v>
      </c>
      <c r="H61" s="38" t="s">
        <v>357</v>
      </c>
      <c r="I61" s="38" t="s">
        <v>361</v>
      </c>
      <c r="J61" s="164" t="s">
        <v>311</v>
      </c>
      <c r="K61" s="164" t="s">
        <v>311</v>
      </c>
    </row>
    <row r="62" spans="1:11" x14ac:dyDescent="0.25">
      <c r="A62" s="44">
        <v>3</v>
      </c>
      <c r="B62" s="44"/>
      <c r="C62" s="44"/>
      <c r="D62" s="44" t="s">
        <v>14</v>
      </c>
      <c r="E62" s="74">
        <f>E63+E78+E118+E129+E136+E126</f>
        <v>2925509.4899999998</v>
      </c>
      <c r="F62" s="74">
        <f t="shared" ref="F62:H62" si="25">F63+F78+F118+F129+F136</f>
        <v>2215645.77</v>
      </c>
      <c r="G62" s="74">
        <f>G63+G78+G118+G129+G136</f>
        <v>3420127.34</v>
      </c>
      <c r="H62" s="74">
        <f t="shared" si="25"/>
        <v>0</v>
      </c>
      <c r="I62" s="74">
        <f>I63+I78+I118+I129+I136+I126</f>
        <v>3161441.96</v>
      </c>
      <c r="J62" s="181">
        <f>I62/E62*100</f>
        <v>108.06466261027239</v>
      </c>
      <c r="K62" s="181">
        <f>I62/G62*100</f>
        <v>92.436381623147398</v>
      </c>
    </row>
    <row r="63" spans="1:11" x14ac:dyDescent="0.25">
      <c r="A63" s="44"/>
      <c r="B63" s="75">
        <v>31</v>
      </c>
      <c r="C63" s="46"/>
      <c r="D63" s="75" t="s">
        <v>15</v>
      </c>
      <c r="E63" s="76">
        <f t="shared" ref="E63:H63" si="26">E64+E68+E70</f>
        <v>2491959.9099999997</v>
      </c>
      <c r="F63" s="76">
        <f t="shared" si="26"/>
        <v>1839189</v>
      </c>
      <c r="G63" s="76">
        <f t="shared" si="26"/>
        <v>2898827</v>
      </c>
      <c r="H63" s="76">
        <f t="shared" si="26"/>
        <v>0</v>
      </c>
      <c r="I63" s="76">
        <f>I64+I68+I70</f>
        <v>2707249.2</v>
      </c>
      <c r="J63" s="181">
        <f t="shared" ref="J63:J126" si="27">I63/E63*100</f>
        <v>108.63935608017069</v>
      </c>
      <c r="K63" s="181">
        <f t="shared" ref="K63:K125" si="28">I63/G63*100</f>
        <v>93.391195818170601</v>
      </c>
    </row>
    <row r="64" spans="1:11" s="21" customFormat="1" x14ac:dyDescent="0.25">
      <c r="A64" s="44"/>
      <c r="B64" s="44">
        <v>311</v>
      </c>
      <c r="C64" s="44"/>
      <c r="D64" s="44" t="s">
        <v>54</v>
      </c>
      <c r="E64" s="77">
        <f>E65+E66+E67</f>
        <v>2059334.88</v>
      </c>
      <c r="F64" s="77">
        <f t="shared" ref="F64:H64" si="29">F65</f>
        <v>1511418</v>
      </c>
      <c r="G64" s="77">
        <f>G65+G66+G67</f>
        <v>2379740</v>
      </c>
      <c r="H64" s="77">
        <f t="shared" si="29"/>
        <v>0</v>
      </c>
      <c r="I64" s="77">
        <f>I65+I66+I67</f>
        <v>2241948.5</v>
      </c>
      <c r="J64" s="181">
        <f t="shared" si="27"/>
        <v>108.8676019511698</v>
      </c>
      <c r="K64" s="181">
        <f t="shared" si="28"/>
        <v>94.209808634556708</v>
      </c>
    </row>
    <row r="65" spans="1:11" x14ac:dyDescent="0.25">
      <c r="A65" s="44"/>
      <c r="B65" s="46">
        <v>3111</v>
      </c>
      <c r="C65" s="46"/>
      <c r="D65" s="46" t="s">
        <v>55</v>
      </c>
      <c r="E65" s="78">
        <v>1938911.39</v>
      </c>
      <c r="F65" s="79">
        <v>1511418</v>
      </c>
      <c r="G65" s="79">
        <v>2265740</v>
      </c>
      <c r="H65" s="79"/>
      <c r="I65" s="79">
        <v>2146944.09</v>
      </c>
      <c r="J65" s="181">
        <f t="shared" si="27"/>
        <v>110.72935571336244</v>
      </c>
      <c r="K65" s="181">
        <f t="shared" si="28"/>
        <v>94.756860451772923</v>
      </c>
    </row>
    <row r="66" spans="1:11" x14ac:dyDescent="0.25">
      <c r="A66" s="44"/>
      <c r="B66" s="46">
        <v>3113</v>
      </c>
      <c r="C66" s="46"/>
      <c r="D66" s="46" t="s">
        <v>318</v>
      </c>
      <c r="E66" s="78">
        <v>59212.54</v>
      </c>
      <c r="F66" s="78"/>
      <c r="G66" s="78">
        <v>90000</v>
      </c>
      <c r="H66" s="78"/>
      <c r="I66" s="78">
        <v>71887.91</v>
      </c>
      <c r="J66" s="181">
        <f t="shared" si="27"/>
        <v>121.40656354211457</v>
      </c>
      <c r="K66" s="181">
        <f t="shared" si="28"/>
        <v>79.875455555555561</v>
      </c>
    </row>
    <row r="67" spans="1:11" x14ac:dyDescent="0.25">
      <c r="A67" s="44"/>
      <c r="B67" s="46">
        <v>3114</v>
      </c>
      <c r="C67" s="46"/>
      <c r="D67" s="46" t="s">
        <v>319</v>
      </c>
      <c r="E67" s="78">
        <v>61210.95</v>
      </c>
      <c r="F67" s="78"/>
      <c r="G67" s="78">
        <v>24000</v>
      </c>
      <c r="H67" s="78"/>
      <c r="I67" s="78">
        <v>23116.5</v>
      </c>
      <c r="J67" s="181">
        <f t="shared" si="27"/>
        <v>37.765301796492295</v>
      </c>
      <c r="K67" s="181">
        <f t="shared" si="28"/>
        <v>96.318749999999994</v>
      </c>
    </row>
    <row r="68" spans="1:11" s="21" customFormat="1" x14ac:dyDescent="0.25">
      <c r="A68" s="44"/>
      <c r="B68" s="44">
        <v>312</v>
      </c>
      <c r="C68" s="44"/>
      <c r="D68" s="44" t="s">
        <v>56</v>
      </c>
      <c r="E68" s="77">
        <f t="shared" ref="E68:I68" si="30">E69</f>
        <v>96664.92</v>
      </c>
      <c r="F68" s="77">
        <f t="shared" si="30"/>
        <v>78144</v>
      </c>
      <c r="G68" s="77">
        <f t="shared" si="30"/>
        <v>119727</v>
      </c>
      <c r="H68" s="77">
        <f t="shared" si="30"/>
        <v>0</v>
      </c>
      <c r="I68" s="77">
        <f t="shared" si="30"/>
        <v>95378.98</v>
      </c>
      <c r="J68" s="181">
        <f t="shared" si="27"/>
        <v>98.669693204111681</v>
      </c>
      <c r="K68" s="181">
        <f t="shared" si="28"/>
        <v>79.66371829244865</v>
      </c>
    </row>
    <row r="69" spans="1:11" x14ac:dyDescent="0.25">
      <c r="A69" s="44"/>
      <c r="B69" s="46">
        <v>3121</v>
      </c>
      <c r="C69" s="46"/>
      <c r="D69" s="46" t="s">
        <v>56</v>
      </c>
      <c r="E69" s="78">
        <v>96664.92</v>
      </c>
      <c r="F69" s="79">
        <v>78144</v>
      </c>
      <c r="G69" s="79">
        <v>119727</v>
      </c>
      <c r="H69" s="79"/>
      <c r="I69" s="79">
        <v>95378.98</v>
      </c>
      <c r="J69" s="181">
        <f t="shared" si="27"/>
        <v>98.669693204111681</v>
      </c>
      <c r="K69" s="181">
        <f t="shared" si="28"/>
        <v>79.66371829244865</v>
      </c>
    </row>
    <row r="70" spans="1:11" s="21" customFormat="1" x14ac:dyDescent="0.25">
      <c r="A70" s="44"/>
      <c r="B70" s="44">
        <v>313</v>
      </c>
      <c r="C70" s="44"/>
      <c r="D70" s="44" t="s">
        <v>57</v>
      </c>
      <c r="E70" s="77">
        <f t="shared" ref="E70:I70" si="31">E71</f>
        <v>335960.11</v>
      </c>
      <c r="F70" s="77">
        <f t="shared" si="31"/>
        <v>249627</v>
      </c>
      <c r="G70" s="77">
        <f t="shared" si="31"/>
        <v>399360</v>
      </c>
      <c r="H70" s="77">
        <f t="shared" si="31"/>
        <v>0</v>
      </c>
      <c r="I70" s="77">
        <f t="shared" si="31"/>
        <v>369921.72</v>
      </c>
      <c r="J70" s="181">
        <f t="shared" si="27"/>
        <v>110.10882214558151</v>
      </c>
      <c r="K70" s="181">
        <f t="shared" si="28"/>
        <v>92.628635817307682</v>
      </c>
    </row>
    <row r="71" spans="1:11" ht="25.5" x14ac:dyDescent="0.25">
      <c r="A71" s="44"/>
      <c r="B71" s="46">
        <v>3132</v>
      </c>
      <c r="C71" s="46"/>
      <c r="D71" s="46" t="s">
        <v>58</v>
      </c>
      <c r="E71" s="78">
        <v>335960.11</v>
      </c>
      <c r="F71" s="79">
        <v>249627</v>
      </c>
      <c r="G71" s="79">
        <v>399360</v>
      </c>
      <c r="H71" s="79"/>
      <c r="I71" s="79">
        <v>369921.72</v>
      </c>
      <c r="J71" s="181">
        <f t="shared" si="27"/>
        <v>110.10882214558151</v>
      </c>
      <c r="K71" s="181">
        <f t="shared" si="28"/>
        <v>92.628635817307682</v>
      </c>
    </row>
    <row r="72" spans="1:11" ht="25.5" x14ac:dyDescent="0.25">
      <c r="A72" s="44"/>
      <c r="B72" s="46">
        <v>3133</v>
      </c>
      <c r="C72" s="46"/>
      <c r="D72" s="46" t="s">
        <v>209</v>
      </c>
      <c r="E72" s="78"/>
      <c r="F72" s="78"/>
      <c r="G72" s="78"/>
      <c r="H72" s="78"/>
      <c r="I72" s="78"/>
      <c r="J72" s="181">
        <v>0</v>
      </c>
      <c r="K72" s="181">
        <v>0</v>
      </c>
    </row>
    <row r="73" spans="1:11" hidden="1" x14ac:dyDescent="0.25">
      <c r="A73" s="65"/>
      <c r="B73" s="65"/>
      <c r="C73" s="66" t="s">
        <v>53</v>
      </c>
      <c r="D73" s="66" t="s">
        <v>111</v>
      </c>
      <c r="E73" s="67" t="e">
        <f>#REF!/7.5345</f>
        <v>#REF!</v>
      </c>
      <c r="F73" s="67">
        <v>72468</v>
      </c>
      <c r="G73" s="67">
        <v>72468</v>
      </c>
      <c r="H73" s="67">
        <v>72468</v>
      </c>
      <c r="I73" s="67"/>
      <c r="J73" s="181" t="e">
        <f t="shared" si="27"/>
        <v>#REF!</v>
      </c>
      <c r="K73" s="181">
        <f t="shared" si="28"/>
        <v>0</v>
      </c>
    </row>
    <row r="74" spans="1:11" hidden="1" x14ac:dyDescent="0.25">
      <c r="A74" s="65"/>
      <c r="B74" s="65"/>
      <c r="C74" s="66" t="s">
        <v>38</v>
      </c>
      <c r="D74" s="66" t="s">
        <v>216</v>
      </c>
      <c r="E74" s="67" t="e">
        <f>#REF!/7.5345</f>
        <v>#REF!</v>
      </c>
      <c r="F74" s="67">
        <v>0</v>
      </c>
      <c r="G74" s="67"/>
      <c r="H74" s="67"/>
      <c r="I74" s="67"/>
      <c r="J74" s="181" t="e">
        <f t="shared" si="27"/>
        <v>#REF!</v>
      </c>
      <c r="K74" s="181" t="e">
        <f t="shared" si="28"/>
        <v>#DIV/0!</v>
      </c>
    </row>
    <row r="75" spans="1:11" hidden="1" x14ac:dyDescent="0.25">
      <c r="A75" s="51"/>
      <c r="B75" s="52"/>
      <c r="C75" s="53" t="s">
        <v>48</v>
      </c>
      <c r="D75" s="53" t="s">
        <v>215</v>
      </c>
      <c r="E75" s="54" t="e">
        <f>#REF!/7.5345</f>
        <v>#REF!</v>
      </c>
      <c r="F75" s="54">
        <v>1766176</v>
      </c>
      <c r="G75" s="54">
        <v>1766176</v>
      </c>
      <c r="H75" s="54">
        <v>1766176</v>
      </c>
      <c r="I75" s="54"/>
      <c r="J75" s="181" t="e">
        <f t="shared" si="27"/>
        <v>#REF!</v>
      </c>
      <c r="K75" s="181">
        <f t="shared" si="28"/>
        <v>0</v>
      </c>
    </row>
    <row r="76" spans="1:11" hidden="1" x14ac:dyDescent="0.25">
      <c r="A76" s="52"/>
      <c r="B76" s="52"/>
      <c r="C76" s="53" t="s">
        <v>229</v>
      </c>
      <c r="D76" s="22" t="s">
        <v>230</v>
      </c>
      <c r="E76" s="68" t="e">
        <f>#REF!/7.5345</f>
        <v>#REF!</v>
      </c>
      <c r="F76" s="68">
        <v>0</v>
      </c>
      <c r="G76" s="68"/>
      <c r="H76" s="68"/>
      <c r="I76" s="68"/>
      <c r="J76" s="181" t="e">
        <f t="shared" si="27"/>
        <v>#REF!</v>
      </c>
      <c r="K76" s="181" t="e">
        <f t="shared" si="28"/>
        <v>#DIV/0!</v>
      </c>
    </row>
    <row r="77" spans="1:11" hidden="1" x14ac:dyDescent="0.25">
      <c r="A77" s="65"/>
      <c r="B77" s="65"/>
      <c r="C77" s="66" t="s">
        <v>52</v>
      </c>
      <c r="D77" s="66" t="s">
        <v>219</v>
      </c>
      <c r="E77" s="67" t="e">
        <f>#REF!/7.5345</f>
        <v>#REF!</v>
      </c>
      <c r="F77" s="67">
        <v>545</v>
      </c>
      <c r="G77" s="67">
        <v>545</v>
      </c>
      <c r="H77" s="67">
        <v>545</v>
      </c>
      <c r="I77" s="67"/>
      <c r="J77" s="181" t="e">
        <f t="shared" si="27"/>
        <v>#REF!</v>
      </c>
      <c r="K77" s="181">
        <f t="shared" si="28"/>
        <v>0</v>
      </c>
    </row>
    <row r="78" spans="1:11" x14ac:dyDescent="0.25">
      <c r="A78" s="58"/>
      <c r="B78" s="56">
        <v>32</v>
      </c>
      <c r="C78" s="56"/>
      <c r="D78" s="56" t="s">
        <v>25</v>
      </c>
      <c r="E78" s="80">
        <f t="shared" ref="E78:H78" si="32">E79+E84+E91+E101</f>
        <v>364338.38999999996</v>
      </c>
      <c r="F78" s="80">
        <f t="shared" si="32"/>
        <v>313909.49999999994</v>
      </c>
      <c r="G78" s="80">
        <f t="shared" si="32"/>
        <v>445131.34</v>
      </c>
      <c r="H78" s="80">
        <f t="shared" si="32"/>
        <v>0</v>
      </c>
      <c r="I78" s="80">
        <f>I79+I84+I91+I101</f>
        <v>383328.21</v>
      </c>
      <c r="J78" s="181">
        <f t="shared" si="27"/>
        <v>105.21213808953816</v>
      </c>
      <c r="K78" s="181">
        <f t="shared" si="28"/>
        <v>86.115754060363386</v>
      </c>
    </row>
    <row r="79" spans="1:11" s="21" customFormat="1" x14ac:dyDescent="0.25">
      <c r="A79" s="55"/>
      <c r="B79" s="55">
        <v>321</v>
      </c>
      <c r="C79" s="55"/>
      <c r="D79" s="55" t="s">
        <v>59</v>
      </c>
      <c r="E79" s="81">
        <f t="shared" ref="E79:H79" si="33">SUM(E80:E83)</f>
        <v>73237.69</v>
      </c>
      <c r="F79" s="81">
        <f t="shared" si="33"/>
        <v>73288.079999999987</v>
      </c>
      <c r="G79" s="81">
        <f t="shared" si="33"/>
        <v>107854</v>
      </c>
      <c r="H79" s="81">
        <f t="shared" si="33"/>
        <v>0</v>
      </c>
      <c r="I79" s="81">
        <f>SUM(I80:I83)</f>
        <v>75523.44</v>
      </c>
      <c r="J79" s="181">
        <f t="shared" si="27"/>
        <v>103.12100231451866</v>
      </c>
      <c r="K79" s="181">
        <f t="shared" si="28"/>
        <v>70.023772878150098</v>
      </c>
    </row>
    <row r="80" spans="1:11" x14ac:dyDescent="0.25">
      <c r="A80" s="58"/>
      <c r="B80" s="58">
        <v>3211</v>
      </c>
      <c r="C80" s="58"/>
      <c r="D80" s="58" t="s">
        <v>69</v>
      </c>
      <c r="E80" s="78">
        <v>9280.42</v>
      </c>
      <c r="F80" s="79">
        <v>9979.39</v>
      </c>
      <c r="G80" s="79">
        <v>13804</v>
      </c>
      <c r="H80" s="79"/>
      <c r="I80" s="79">
        <v>12479.45</v>
      </c>
      <c r="J80" s="181">
        <f t="shared" si="27"/>
        <v>134.47074593606757</v>
      </c>
      <c r="K80" s="181">
        <f t="shared" si="28"/>
        <v>90.404592871631422</v>
      </c>
    </row>
    <row r="81" spans="1:11" ht="26.25" x14ac:dyDescent="0.25">
      <c r="A81" s="83"/>
      <c r="B81" s="83">
        <v>3212</v>
      </c>
      <c r="C81" s="83"/>
      <c r="D81" s="84" t="s">
        <v>60</v>
      </c>
      <c r="E81" s="78">
        <v>61898.47</v>
      </c>
      <c r="F81" s="79">
        <v>61796</v>
      </c>
      <c r="G81" s="79">
        <v>91600</v>
      </c>
      <c r="H81" s="79"/>
      <c r="I81" s="79">
        <v>61422.38</v>
      </c>
      <c r="J81" s="181">
        <f t="shared" si="27"/>
        <v>99.230853363580707</v>
      </c>
      <c r="K81" s="181">
        <f t="shared" si="28"/>
        <v>67.054999999999993</v>
      </c>
    </row>
    <row r="82" spans="1:11" x14ac:dyDescent="0.25">
      <c r="A82" s="58"/>
      <c r="B82" s="58">
        <v>3213</v>
      </c>
      <c r="C82" s="58"/>
      <c r="D82" s="58" t="s">
        <v>70</v>
      </c>
      <c r="E82" s="78">
        <v>1109</v>
      </c>
      <c r="F82" s="79">
        <v>875.79</v>
      </c>
      <c r="G82" s="79">
        <v>1200</v>
      </c>
      <c r="H82" s="79"/>
      <c r="I82" s="79">
        <v>814.61</v>
      </c>
      <c r="J82" s="181">
        <f t="shared" si="27"/>
        <v>73.454463480613157</v>
      </c>
      <c r="K82" s="181">
        <f t="shared" si="28"/>
        <v>67.884166666666673</v>
      </c>
    </row>
    <row r="83" spans="1:11" x14ac:dyDescent="0.25">
      <c r="A83" s="58"/>
      <c r="B83" s="58">
        <v>3214</v>
      </c>
      <c r="C83" s="58"/>
      <c r="D83" s="58" t="s">
        <v>71</v>
      </c>
      <c r="E83" s="78">
        <v>949.8</v>
      </c>
      <c r="F83" s="79">
        <v>636.9</v>
      </c>
      <c r="G83" s="79">
        <v>1250</v>
      </c>
      <c r="H83" s="79"/>
      <c r="I83" s="79">
        <v>807</v>
      </c>
      <c r="J83" s="181">
        <f t="shared" si="27"/>
        <v>84.965255843335441</v>
      </c>
      <c r="K83" s="181">
        <f t="shared" si="28"/>
        <v>64.56</v>
      </c>
    </row>
    <row r="84" spans="1:11" s="21" customFormat="1" x14ac:dyDescent="0.25">
      <c r="A84" s="55"/>
      <c r="B84" s="55">
        <v>322</v>
      </c>
      <c r="C84" s="56"/>
      <c r="D84" s="61" t="s">
        <v>61</v>
      </c>
      <c r="E84" s="81">
        <f t="shared" ref="E84:H84" si="34">SUM(E85:E90)</f>
        <v>227237.59999999998</v>
      </c>
      <c r="F84" s="81">
        <f t="shared" si="34"/>
        <v>177469.46999999997</v>
      </c>
      <c r="G84" s="81">
        <f t="shared" si="34"/>
        <v>242919.34000000003</v>
      </c>
      <c r="H84" s="81">
        <f t="shared" si="34"/>
        <v>0</v>
      </c>
      <c r="I84" s="81">
        <f t="shared" ref="I84" si="35">SUM(I85:I90)</f>
        <v>232661.23</v>
      </c>
      <c r="J84" s="181">
        <f t="shared" si="27"/>
        <v>102.3867660985682</v>
      </c>
      <c r="K84" s="181">
        <f t="shared" si="28"/>
        <v>95.777153848680797</v>
      </c>
    </row>
    <row r="85" spans="1:11" x14ac:dyDescent="0.25">
      <c r="A85" s="58"/>
      <c r="B85" s="58">
        <v>3221</v>
      </c>
      <c r="C85" s="59"/>
      <c r="D85" s="85" t="s">
        <v>72</v>
      </c>
      <c r="E85" s="78">
        <v>17766.919999999998</v>
      </c>
      <c r="F85" s="79">
        <v>16271.72</v>
      </c>
      <c r="G85" s="79">
        <v>17855.36</v>
      </c>
      <c r="H85" s="79"/>
      <c r="I85" s="79">
        <v>27805.38</v>
      </c>
      <c r="J85" s="181">
        <f t="shared" si="27"/>
        <v>156.50084539132277</v>
      </c>
      <c r="K85" s="181">
        <f t="shared" si="28"/>
        <v>155.72567565145704</v>
      </c>
    </row>
    <row r="86" spans="1:11" x14ac:dyDescent="0.25">
      <c r="A86" s="58"/>
      <c r="B86" s="58">
        <v>3222</v>
      </c>
      <c r="C86" s="59"/>
      <c r="D86" s="85" t="s">
        <v>73</v>
      </c>
      <c r="E86" s="78">
        <v>161229.13</v>
      </c>
      <c r="F86" s="79">
        <v>120161.72</v>
      </c>
      <c r="G86" s="79">
        <v>172778.47</v>
      </c>
      <c r="H86" s="79"/>
      <c r="I86" s="79">
        <v>160861.07</v>
      </c>
      <c r="J86" s="181">
        <f t="shared" si="27"/>
        <v>99.77171619049237</v>
      </c>
      <c r="K86" s="181">
        <f t="shared" si="28"/>
        <v>93.102497087744794</v>
      </c>
    </row>
    <row r="87" spans="1:11" x14ac:dyDescent="0.25">
      <c r="A87" s="58"/>
      <c r="B87" s="58">
        <v>3223</v>
      </c>
      <c r="C87" s="59"/>
      <c r="D87" s="85" t="s">
        <v>85</v>
      </c>
      <c r="E87" s="78">
        <v>39494.65</v>
      </c>
      <c r="F87" s="79">
        <v>32402.37</v>
      </c>
      <c r="G87" s="79">
        <v>42911.82</v>
      </c>
      <c r="H87" s="86"/>
      <c r="I87" s="86">
        <v>36337.360000000001</v>
      </c>
      <c r="J87" s="181">
        <f t="shared" si="27"/>
        <v>92.005777997779447</v>
      </c>
      <c r="K87" s="181">
        <f t="shared" si="28"/>
        <v>84.679139686920763</v>
      </c>
    </row>
    <row r="88" spans="1:11" x14ac:dyDescent="0.25">
      <c r="A88" s="58"/>
      <c r="B88" s="58">
        <v>3224</v>
      </c>
      <c r="C88" s="59"/>
      <c r="D88" s="85" t="s">
        <v>86</v>
      </c>
      <c r="E88" s="78">
        <v>7124.65</v>
      </c>
      <c r="F88" s="79">
        <v>4845.3</v>
      </c>
      <c r="G88" s="79">
        <v>6500</v>
      </c>
      <c r="H88" s="86"/>
      <c r="I88" s="86">
        <v>6499.14</v>
      </c>
      <c r="J88" s="181">
        <f t="shared" si="27"/>
        <v>91.220481006084526</v>
      </c>
      <c r="K88" s="181">
        <f t="shared" si="28"/>
        <v>99.986769230769241</v>
      </c>
    </row>
    <row r="89" spans="1:11" x14ac:dyDescent="0.25">
      <c r="A89" s="58"/>
      <c r="B89" s="58">
        <v>3225</v>
      </c>
      <c r="C89" s="59"/>
      <c r="D89" s="85" t="s">
        <v>62</v>
      </c>
      <c r="E89" s="78">
        <v>1030.8699999999999</v>
      </c>
      <c r="F89" s="79">
        <v>2844.09</v>
      </c>
      <c r="G89" s="79">
        <v>1815</v>
      </c>
      <c r="H89" s="79"/>
      <c r="I89" s="79">
        <v>423.3</v>
      </c>
      <c r="J89" s="181">
        <f t="shared" si="27"/>
        <v>41.062403600842011</v>
      </c>
      <c r="K89" s="181">
        <f t="shared" si="28"/>
        <v>23.32231404958678</v>
      </c>
    </row>
    <row r="90" spans="1:11" x14ac:dyDescent="0.25">
      <c r="A90" s="58"/>
      <c r="B90" s="58">
        <v>3227</v>
      </c>
      <c r="C90" s="56"/>
      <c r="D90" s="58" t="s">
        <v>87</v>
      </c>
      <c r="E90" s="78">
        <v>591.38</v>
      </c>
      <c r="F90" s="79">
        <v>944.27</v>
      </c>
      <c r="G90" s="79">
        <v>1058.69</v>
      </c>
      <c r="H90" s="86"/>
      <c r="I90" s="86">
        <v>734.98</v>
      </c>
      <c r="J90" s="181">
        <f t="shared" si="27"/>
        <v>124.28218742602051</v>
      </c>
      <c r="K90" s="181">
        <f t="shared" si="28"/>
        <v>69.42353285664359</v>
      </c>
    </row>
    <row r="91" spans="1:11" s="21" customFormat="1" x14ac:dyDescent="0.25">
      <c r="A91" s="55"/>
      <c r="B91" s="55">
        <v>323</v>
      </c>
      <c r="C91" s="56"/>
      <c r="D91" s="61" t="s">
        <v>74</v>
      </c>
      <c r="E91" s="81">
        <f t="shared" ref="E91:H91" si="36">SUM(E92:E100)</f>
        <v>45896.189999999995</v>
      </c>
      <c r="F91" s="81">
        <f t="shared" si="36"/>
        <v>44079.08</v>
      </c>
      <c r="G91" s="81">
        <f t="shared" si="36"/>
        <v>72461</v>
      </c>
      <c r="H91" s="81">
        <f t="shared" si="36"/>
        <v>0</v>
      </c>
      <c r="I91" s="81">
        <f t="shared" ref="I91" si="37">SUM(I92:I100)</f>
        <v>63079.56</v>
      </c>
      <c r="J91" s="181">
        <f t="shared" si="27"/>
        <v>137.43964368284165</v>
      </c>
      <c r="K91" s="181">
        <f t="shared" si="28"/>
        <v>87.05311822911635</v>
      </c>
    </row>
    <row r="92" spans="1:11" x14ac:dyDescent="0.25">
      <c r="A92" s="58"/>
      <c r="B92" s="58">
        <v>3231</v>
      </c>
      <c r="C92" s="59"/>
      <c r="D92" s="85" t="s">
        <v>116</v>
      </c>
      <c r="E92" s="82">
        <v>10181.299999999999</v>
      </c>
      <c r="F92" s="82">
        <v>9320.4599999999991</v>
      </c>
      <c r="G92" s="82">
        <v>8600</v>
      </c>
      <c r="H92" s="82"/>
      <c r="I92" s="82">
        <v>7401.76</v>
      </c>
      <c r="J92" s="181">
        <f t="shared" si="27"/>
        <v>72.699557031027481</v>
      </c>
      <c r="K92" s="181">
        <f t="shared" si="28"/>
        <v>86.06697674418605</v>
      </c>
    </row>
    <row r="93" spans="1:11" x14ac:dyDescent="0.25">
      <c r="A93" s="58"/>
      <c r="B93" s="58">
        <v>3232</v>
      </c>
      <c r="C93" s="59"/>
      <c r="D93" s="85" t="s">
        <v>88</v>
      </c>
      <c r="E93" s="78">
        <v>10907.82</v>
      </c>
      <c r="F93" s="79">
        <v>9601.01</v>
      </c>
      <c r="G93" s="79">
        <v>36888</v>
      </c>
      <c r="H93" s="86"/>
      <c r="I93" s="86">
        <v>32379.13</v>
      </c>
      <c r="J93" s="181">
        <f t="shared" si="27"/>
        <v>296.84327390807698</v>
      </c>
      <c r="K93" s="181">
        <f t="shared" si="28"/>
        <v>87.776865105183248</v>
      </c>
    </row>
    <row r="94" spans="1:11" x14ac:dyDescent="0.25">
      <c r="A94" s="58"/>
      <c r="B94" s="58">
        <v>3233</v>
      </c>
      <c r="C94" s="59"/>
      <c r="D94" s="85" t="s">
        <v>92</v>
      </c>
      <c r="E94" s="78"/>
      <c r="F94" s="79">
        <v>66.36</v>
      </c>
      <c r="G94" s="79">
        <v>20</v>
      </c>
      <c r="H94" s="86"/>
      <c r="I94" s="86">
        <v>0</v>
      </c>
      <c r="J94" s="181">
        <v>0</v>
      </c>
      <c r="K94" s="181">
        <f t="shared" si="28"/>
        <v>0</v>
      </c>
    </row>
    <row r="95" spans="1:11" x14ac:dyDescent="0.25">
      <c r="A95" s="58"/>
      <c r="B95" s="58">
        <v>3234</v>
      </c>
      <c r="C95" s="59"/>
      <c r="D95" s="85" t="s">
        <v>89</v>
      </c>
      <c r="E95" s="78">
        <v>7651.84</v>
      </c>
      <c r="F95" s="79">
        <v>11281.75</v>
      </c>
      <c r="G95" s="79">
        <v>8600</v>
      </c>
      <c r="H95" s="86"/>
      <c r="I95" s="86">
        <v>7818.37</v>
      </c>
      <c r="J95" s="181">
        <f t="shared" si="27"/>
        <v>102.17633928571428</v>
      </c>
      <c r="K95" s="181">
        <f t="shared" si="28"/>
        <v>90.911279069767431</v>
      </c>
    </row>
    <row r="96" spans="1:11" x14ac:dyDescent="0.25">
      <c r="A96" s="58"/>
      <c r="B96" s="58">
        <v>3235</v>
      </c>
      <c r="C96" s="59"/>
      <c r="D96" s="85" t="s">
        <v>93</v>
      </c>
      <c r="E96" s="78">
        <v>4800.82</v>
      </c>
      <c r="F96" s="78">
        <v>4167.5</v>
      </c>
      <c r="G96" s="78">
        <v>5350</v>
      </c>
      <c r="H96" s="99"/>
      <c r="I96" s="99">
        <v>5353.56</v>
      </c>
      <c r="J96" s="181">
        <f t="shared" si="27"/>
        <v>111.51344978566162</v>
      </c>
      <c r="K96" s="181">
        <f t="shared" si="28"/>
        <v>100.06654205607477</v>
      </c>
    </row>
    <row r="97" spans="1:11" x14ac:dyDescent="0.25">
      <c r="A97" s="58"/>
      <c r="B97" s="58">
        <v>3236</v>
      </c>
      <c r="C97" s="59"/>
      <c r="D97" s="85" t="s">
        <v>90</v>
      </c>
      <c r="E97" s="82">
        <v>5892.25</v>
      </c>
      <c r="F97" s="82">
        <v>3849.35</v>
      </c>
      <c r="G97" s="82">
        <v>5170</v>
      </c>
      <c r="H97" s="82"/>
      <c r="I97" s="82">
        <v>3129.5</v>
      </c>
      <c r="J97" s="181">
        <f t="shared" si="27"/>
        <v>53.112138826424541</v>
      </c>
      <c r="K97" s="181">
        <f t="shared" si="28"/>
        <v>60.531914893617021</v>
      </c>
    </row>
    <row r="98" spans="1:11" x14ac:dyDescent="0.25">
      <c r="A98" s="58"/>
      <c r="B98" s="58">
        <v>3237</v>
      </c>
      <c r="C98" s="59"/>
      <c r="D98" s="85" t="s">
        <v>75</v>
      </c>
      <c r="E98" s="78">
        <v>3967.52</v>
      </c>
      <c r="F98" s="79">
        <v>3204.56</v>
      </c>
      <c r="G98" s="79">
        <v>5183</v>
      </c>
      <c r="H98" s="79"/>
      <c r="I98" s="79">
        <v>4301.95</v>
      </c>
      <c r="J98" s="181">
        <f t="shared" si="27"/>
        <v>108.42919506391901</v>
      </c>
      <c r="K98" s="181">
        <f t="shared" si="28"/>
        <v>83.001157630715795</v>
      </c>
    </row>
    <row r="99" spans="1:11" x14ac:dyDescent="0.25">
      <c r="A99" s="58"/>
      <c r="B99" s="58">
        <v>3238</v>
      </c>
      <c r="C99" s="59"/>
      <c r="D99" s="85" t="s">
        <v>94</v>
      </c>
      <c r="E99" s="87">
        <v>2448.14</v>
      </c>
      <c r="F99" s="87">
        <v>2389.0100000000002</v>
      </c>
      <c r="G99" s="87">
        <v>2600</v>
      </c>
      <c r="H99" s="87"/>
      <c r="I99" s="87">
        <v>2568.79</v>
      </c>
      <c r="J99" s="181">
        <f t="shared" si="27"/>
        <v>104.92823122860622</v>
      </c>
      <c r="K99" s="181">
        <f t="shared" si="28"/>
        <v>98.799615384615379</v>
      </c>
    </row>
    <row r="100" spans="1:11" x14ac:dyDescent="0.25">
      <c r="A100" s="58"/>
      <c r="B100" s="58">
        <v>3239</v>
      </c>
      <c r="C100" s="59"/>
      <c r="D100" s="85" t="s">
        <v>95</v>
      </c>
      <c r="E100" s="78">
        <v>46.5</v>
      </c>
      <c r="F100" s="79">
        <v>199.08</v>
      </c>
      <c r="G100" s="79">
        <v>50</v>
      </c>
      <c r="H100" s="79"/>
      <c r="I100" s="79">
        <v>126.5</v>
      </c>
      <c r="J100" s="181">
        <f t="shared" si="27"/>
        <v>272.04301075268813</v>
      </c>
      <c r="K100" s="181">
        <f t="shared" si="28"/>
        <v>252.99999999999997</v>
      </c>
    </row>
    <row r="101" spans="1:11" s="21" customFormat="1" ht="25.5" x14ac:dyDescent="0.25">
      <c r="A101" s="55"/>
      <c r="B101" s="55">
        <v>329</v>
      </c>
      <c r="C101" s="56"/>
      <c r="D101" s="61" t="s">
        <v>64</v>
      </c>
      <c r="E101" s="81">
        <f t="shared" ref="E101:H101" si="38">SUM(E102:E108)</f>
        <v>17966.91</v>
      </c>
      <c r="F101" s="81">
        <f t="shared" si="38"/>
        <v>19072.870000000003</v>
      </c>
      <c r="G101" s="81">
        <f t="shared" si="38"/>
        <v>21897</v>
      </c>
      <c r="H101" s="81">
        <f t="shared" si="38"/>
        <v>0</v>
      </c>
      <c r="I101" s="81">
        <f t="shared" ref="I101" si="39">SUM(I102:I108)</f>
        <v>12063.980000000001</v>
      </c>
      <c r="J101" s="181">
        <f t="shared" si="27"/>
        <v>67.14554700836149</v>
      </c>
      <c r="K101" s="181">
        <f t="shared" si="28"/>
        <v>55.094213819244651</v>
      </c>
    </row>
    <row r="102" spans="1:11" ht="25.5" x14ac:dyDescent="0.25">
      <c r="A102" s="58"/>
      <c r="B102" s="58">
        <v>3291</v>
      </c>
      <c r="C102" s="59"/>
      <c r="D102" s="85" t="s">
        <v>100</v>
      </c>
      <c r="E102" s="87">
        <v>1397.22</v>
      </c>
      <c r="F102" s="87">
        <v>796.34</v>
      </c>
      <c r="G102" s="87">
        <v>0</v>
      </c>
      <c r="H102" s="87"/>
      <c r="I102" s="87">
        <v>0</v>
      </c>
      <c r="J102" s="181">
        <f t="shared" si="27"/>
        <v>0</v>
      </c>
      <c r="K102" s="181">
        <v>0</v>
      </c>
    </row>
    <row r="103" spans="1:11" x14ac:dyDescent="0.25">
      <c r="A103" s="58"/>
      <c r="B103" s="58">
        <v>3292</v>
      </c>
      <c r="C103" s="59"/>
      <c r="D103" s="85" t="s">
        <v>117</v>
      </c>
      <c r="E103" s="87"/>
      <c r="F103" s="87"/>
      <c r="G103" s="87">
        <v>0</v>
      </c>
      <c r="H103" s="87"/>
      <c r="I103" s="87">
        <v>0</v>
      </c>
      <c r="J103" s="181">
        <v>0</v>
      </c>
      <c r="K103" s="181">
        <v>0</v>
      </c>
    </row>
    <row r="104" spans="1:11" x14ac:dyDescent="0.25">
      <c r="A104" s="58"/>
      <c r="B104" s="58">
        <v>3293</v>
      </c>
      <c r="C104" s="59"/>
      <c r="D104" s="85" t="s">
        <v>104</v>
      </c>
      <c r="E104" s="87"/>
      <c r="F104" s="87"/>
      <c r="G104" s="87">
        <v>0</v>
      </c>
      <c r="H104" s="87"/>
      <c r="I104" s="87">
        <v>0</v>
      </c>
      <c r="J104" s="181">
        <v>0</v>
      </c>
      <c r="K104" s="181">
        <v>0</v>
      </c>
    </row>
    <row r="105" spans="1:11" x14ac:dyDescent="0.25">
      <c r="A105" s="58"/>
      <c r="B105" s="58">
        <v>3294</v>
      </c>
      <c r="C105" s="59"/>
      <c r="D105" s="85" t="s">
        <v>96</v>
      </c>
      <c r="E105" s="87">
        <v>163.09</v>
      </c>
      <c r="F105" s="87">
        <v>159.27000000000001</v>
      </c>
      <c r="G105" s="87">
        <v>200</v>
      </c>
      <c r="H105" s="87"/>
      <c r="I105" s="87">
        <v>195</v>
      </c>
      <c r="J105" s="181">
        <f t="shared" si="27"/>
        <v>119.56588386780305</v>
      </c>
      <c r="K105" s="181">
        <f t="shared" si="28"/>
        <v>97.5</v>
      </c>
    </row>
    <row r="106" spans="1:11" x14ac:dyDescent="0.25">
      <c r="A106" s="58"/>
      <c r="B106" s="58">
        <v>3295</v>
      </c>
      <c r="C106" s="59"/>
      <c r="D106" s="85" t="s">
        <v>63</v>
      </c>
      <c r="E106" s="78">
        <v>125</v>
      </c>
      <c r="F106" s="79">
        <v>3632.72</v>
      </c>
      <c r="G106" s="79">
        <v>3950</v>
      </c>
      <c r="H106" s="79"/>
      <c r="I106" s="79">
        <v>2996.86</v>
      </c>
      <c r="J106" s="181">
        <f t="shared" si="27"/>
        <v>2397.4880000000003</v>
      </c>
      <c r="K106" s="181">
        <f t="shared" si="28"/>
        <v>75.869873417721521</v>
      </c>
    </row>
    <row r="107" spans="1:11" x14ac:dyDescent="0.25">
      <c r="A107" s="58"/>
      <c r="B107" s="58">
        <v>3296</v>
      </c>
      <c r="C107" s="59"/>
      <c r="D107" s="85" t="s">
        <v>65</v>
      </c>
      <c r="E107" s="78"/>
      <c r="F107" s="79">
        <v>2500</v>
      </c>
      <c r="G107" s="79">
        <v>0</v>
      </c>
      <c r="H107" s="79"/>
      <c r="I107" s="79">
        <v>0</v>
      </c>
      <c r="J107" s="181">
        <v>0</v>
      </c>
      <c r="K107" s="181">
        <v>0</v>
      </c>
    </row>
    <row r="108" spans="1:11" x14ac:dyDescent="0.25">
      <c r="A108" s="58"/>
      <c r="B108" s="58">
        <v>3299</v>
      </c>
      <c r="C108" s="59"/>
      <c r="D108" s="85" t="s">
        <v>64</v>
      </c>
      <c r="E108" s="78">
        <v>16281.6</v>
      </c>
      <c r="F108" s="79">
        <v>11984.54</v>
      </c>
      <c r="G108" s="79">
        <v>17747</v>
      </c>
      <c r="H108" s="79"/>
      <c r="I108" s="79">
        <v>8872.1200000000008</v>
      </c>
      <c r="J108" s="181">
        <f t="shared" si="27"/>
        <v>54.491696147798741</v>
      </c>
      <c r="K108" s="181">
        <f t="shared" si="28"/>
        <v>49.992224037865554</v>
      </c>
    </row>
    <row r="109" spans="1:11" hidden="1" x14ac:dyDescent="0.25">
      <c r="A109" s="65"/>
      <c r="B109" s="65"/>
      <c r="C109" s="66" t="s">
        <v>53</v>
      </c>
      <c r="D109" s="66" t="s">
        <v>111</v>
      </c>
      <c r="E109" s="67" t="e">
        <f>#REF!/7.5345</f>
        <v>#REF!</v>
      </c>
      <c r="F109" s="67">
        <v>85818.5</v>
      </c>
      <c r="G109" s="67">
        <v>85818.5</v>
      </c>
      <c r="H109" s="67">
        <v>85818.5</v>
      </c>
      <c r="I109" s="67"/>
      <c r="J109" s="181" t="e">
        <f t="shared" si="27"/>
        <v>#REF!</v>
      </c>
      <c r="K109" s="181">
        <f t="shared" si="28"/>
        <v>0</v>
      </c>
    </row>
    <row r="110" spans="1:11" hidden="1" x14ac:dyDescent="0.25">
      <c r="A110" s="65"/>
      <c r="B110" s="65"/>
      <c r="C110" s="66" t="s">
        <v>38</v>
      </c>
      <c r="D110" s="66" t="s">
        <v>216</v>
      </c>
      <c r="E110" s="67" t="e">
        <f>#REF!/7.5345</f>
        <v>#REF!</v>
      </c>
      <c r="F110" s="67">
        <v>876</v>
      </c>
      <c r="G110" s="67">
        <v>1276</v>
      </c>
      <c r="H110" s="67">
        <v>1276</v>
      </c>
      <c r="I110" s="67"/>
      <c r="J110" s="181" t="e">
        <f t="shared" si="27"/>
        <v>#REF!</v>
      </c>
      <c r="K110" s="181">
        <f t="shared" si="28"/>
        <v>0</v>
      </c>
    </row>
    <row r="111" spans="1:11" ht="25.5" hidden="1" x14ac:dyDescent="0.25">
      <c r="A111" s="52"/>
      <c r="B111" s="52"/>
      <c r="C111" s="53" t="s">
        <v>225</v>
      </c>
      <c r="D111" s="22" t="s">
        <v>162</v>
      </c>
      <c r="E111" s="68" t="e">
        <f>#REF!/7.5345</f>
        <v>#REF!</v>
      </c>
      <c r="F111" s="68"/>
      <c r="G111" s="68"/>
      <c r="H111" s="68"/>
      <c r="I111" s="68"/>
      <c r="J111" s="181" t="e">
        <f t="shared" si="27"/>
        <v>#REF!</v>
      </c>
      <c r="K111" s="181" t="e">
        <f t="shared" si="28"/>
        <v>#DIV/0!</v>
      </c>
    </row>
    <row r="112" spans="1:11" hidden="1" x14ac:dyDescent="0.25">
      <c r="A112" s="51"/>
      <c r="B112" s="52"/>
      <c r="C112" s="53" t="s">
        <v>84</v>
      </c>
      <c r="D112" s="53" t="s">
        <v>217</v>
      </c>
      <c r="E112" s="54" t="e">
        <f>#REF!/7.5345</f>
        <v>#REF!</v>
      </c>
      <c r="F112" s="54">
        <v>146074</v>
      </c>
      <c r="G112" s="54">
        <v>145674</v>
      </c>
      <c r="H112" s="54">
        <v>145674</v>
      </c>
      <c r="I112" s="54"/>
      <c r="J112" s="181" t="e">
        <f t="shared" si="27"/>
        <v>#REF!</v>
      </c>
      <c r="K112" s="181">
        <f t="shared" si="28"/>
        <v>0</v>
      </c>
    </row>
    <row r="113" spans="1:11" ht="25.5" hidden="1" x14ac:dyDescent="0.25">
      <c r="A113" s="52"/>
      <c r="B113" s="52"/>
      <c r="C113" s="53" t="s">
        <v>228</v>
      </c>
      <c r="D113" s="22" t="s">
        <v>174</v>
      </c>
      <c r="E113" s="54" t="e">
        <f>#REF!/7.5345</f>
        <v>#REF!</v>
      </c>
      <c r="F113" s="68">
        <v>797</v>
      </c>
      <c r="G113" s="68">
        <v>797</v>
      </c>
      <c r="H113" s="68">
        <v>797</v>
      </c>
      <c r="I113" s="68"/>
      <c r="J113" s="181" t="e">
        <f t="shared" si="27"/>
        <v>#REF!</v>
      </c>
      <c r="K113" s="181">
        <f t="shared" si="28"/>
        <v>0</v>
      </c>
    </row>
    <row r="114" spans="1:11" hidden="1" x14ac:dyDescent="0.25">
      <c r="A114" s="51"/>
      <c r="B114" s="52"/>
      <c r="C114" s="53" t="s">
        <v>48</v>
      </c>
      <c r="D114" s="53" t="s">
        <v>215</v>
      </c>
      <c r="E114" s="54" t="e">
        <f>#REF!/7.5345</f>
        <v>#REF!</v>
      </c>
      <c r="F114" s="54">
        <v>70022</v>
      </c>
      <c r="G114" s="54">
        <v>70022</v>
      </c>
      <c r="H114" s="54">
        <v>70022</v>
      </c>
      <c r="I114" s="54"/>
      <c r="J114" s="181" t="e">
        <f t="shared" si="27"/>
        <v>#REF!</v>
      </c>
      <c r="K114" s="181">
        <f t="shared" si="28"/>
        <v>0</v>
      </c>
    </row>
    <row r="115" spans="1:11" hidden="1" x14ac:dyDescent="0.25">
      <c r="A115" s="52"/>
      <c r="B115" s="52"/>
      <c r="C115" s="53" t="s">
        <v>229</v>
      </c>
      <c r="D115" s="22" t="s">
        <v>230</v>
      </c>
      <c r="E115" s="68" t="e">
        <f>#REF!/7.5345</f>
        <v>#REF!</v>
      </c>
      <c r="F115" s="68"/>
      <c r="G115" s="68"/>
      <c r="H115" s="68"/>
      <c r="I115" s="68"/>
      <c r="J115" s="181" t="e">
        <f t="shared" si="27"/>
        <v>#REF!</v>
      </c>
      <c r="K115" s="181" t="e">
        <f t="shared" si="28"/>
        <v>#DIV/0!</v>
      </c>
    </row>
    <row r="116" spans="1:11" hidden="1" x14ac:dyDescent="0.25">
      <c r="A116" s="65"/>
      <c r="B116" s="65"/>
      <c r="C116" s="66" t="s">
        <v>52</v>
      </c>
      <c r="D116" s="66" t="s">
        <v>219</v>
      </c>
      <c r="E116" s="67" t="e">
        <f>#REF!/7.5345</f>
        <v>#REF!</v>
      </c>
      <c r="F116" s="67">
        <v>8281</v>
      </c>
      <c r="G116" s="67">
        <v>8281</v>
      </c>
      <c r="H116" s="67">
        <v>8281</v>
      </c>
      <c r="I116" s="67"/>
      <c r="J116" s="181" t="e">
        <f t="shared" si="27"/>
        <v>#REF!</v>
      </c>
      <c r="K116" s="181">
        <f t="shared" si="28"/>
        <v>0</v>
      </c>
    </row>
    <row r="117" spans="1:11" ht="25.5" hidden="1" x14ac:dyDescent="0.25">
      <c r="A117" s="52"/>
      <c r="B117" s="52"/>
      <c r="C117" s="53" t="s">
        <v>231</v>
      </c>
      <c r="D117" s="22" t="s">
        <v>204</v>
      </c>
      <c r="E117" s="68" t="e">
        <f>#REF!/7.5345</f>
        <v>#REF!</v>
      </c>
      <c r="F117" s="68">
        <v>2041</v>
      </c>
      <c r="G117" s="68">
        <v>2041</v>
      </c>
      <c r="H117" s="68">
        <v>2041</v>
      </c>
      <c r="I117" s="68"/>
      <c r="J117" s="181" t="e">
        <f t="shared" si="27"/>
        <v>#REF!</v>
      </c>
      <c r="K117" s="181">
        <f t="shared" si="28"/>
        <v>0</v>
      </c>
    </row>
    <row r="118" spans="1:11" x14ac:dyDescent="0.25">
      <c r="A118" s="58"/>
      <c r="B118" s="56">
        <v>34</v>
      </c>
      <c r="C118" s="56"/>
      <c r="D118" s="88" t="s">
        <v>66</v>
      </c>
      <c r="E118" s="80">
        <f t="shared" ref="E118:I118" si="40">E119</f>
        <v>1277.1099999999999</v>
      </c>
      <c r="F118" s="80">
        <f t="shared" si="40"/>
        <v>5500.4</v>
      </c>
      <c r="G118" s="80">
        <f t="shared" si="40"/>
        <v>1380</v>
      </c>
      <c r="H118" s="80">
        <f t="shared" si="40"/>
        <v>0</v>
      </c>
      <c r="I118" s="80">
        <f t="shared" si="40"/>
        <v>1183.42</v>
      </c>
      <c r="J118" s="181">
        <f t="shared" si="27"/>
        <v>92.663905223512472</v>
      </c>
      <c r="K118" s="181">
        <f t="shared" si="28"/>
        <v>85.75507246376813</v>
      </c>
    </row>
    <row r="119" spans="1:11" s="21" customFormat="1" x14ac:dyDescent="0.25">
      <c r="A119" s="55"/>
      <c r="B119" s="55">
        <v>343</v>
      </c>
      <c r="C119" s="56"/>
      <c r="D119" s="61" t="s">
        <v>67</v>
      </c>
      <c r="E119" s="81">
        <f t="shared" ref="E119:H119" si="41">E120+E121</f>
        <v>1277.1099999999999</v>
      </c>
      <c r="F119" s="81">
        <f t="shared" si="41"/>
        <v>5500.4</v>
      </c>
      <c r="G119" s="81">
        <f t="shared" si="41"/>
        <v>1380</v>
      </c>
      <c r="H119" s="81">
        <f t="shared" si="41"/>
        <v>0</v>
      </c>
      <c r="I119" s="81">
        <f t="shared" ref="I119" si="42">I120+I121</f>
        <v>1183.42</v>
      </c>
      <c r="J119" s="181">
        <f t="shared" si="27"/>
        <v>92.663905223512472</v>
      </c>
      <c r="K119" s="181">
        <f t="shared" si="28"/>
        <v>85.75507246376813</v>
      </c>
    </row>
    <row r="120" spans="1:11" ht="26.25" x14ac:dyDescent="0.25">
      <c r="A120" s="83"/>
      <c r="B120" s="83">
        <v>3431</v>
      </c>
      <c r="C120" s="89"/>
      <c r="D120" s="84" t="s">
        <v>97</v>
      </c>
      <c r="E120" s="78">
        <v>1277.1099999999999</v>
      </c>
      <c r="F120" s="79">
        <v>1975.4</v>
      </c>
      <c r="G120" s="79">
        <v>1380</v>
      </c>
      <c r="H120" s="86"/>
      <c r="I120" s="86">
        <v>1183.42</v>
      </c>
      <c r="J120" s="181">
        <f t="shared" si="27"/>
        <v>92.663905223512472</v>
      </c>
      <c r="K120" s="181">
        <f t="shared" si="28"/>
        <v>85.75507246376813</v>
      </c>
    </row>
    <row r="121" spans="1:11" x14ac:dyDescent="0.25">
      <c r="A121" s="58"/>
      <c r="B121" s="58">
        <v>3433</v>
      </c>
      <c r="C121" s="56"/>
      <c r="D121" s="85" t="s">
        <v>68</v>
      </c>
      <c r="E121" s="78"/>
      <c r="F121" s="79">
        <v>3525</v>
      </c>
      <c r="G121" s="79">
        <v>0</v>
      </c>
      <c r="H121" s="79"/>
      <c r="I121" s="79">
        <v>0</v>
      </c>
      <c r="J121" s="181">
        <v>0</v>
      </c>
      <c r="K121" s="181">
        <v>0</v>
      </c>
    </row>
    <row r="122" spans="1:11" hidden="1" x14ac:dyDescent="0.25">
      <c r="A122" s="65"/>
      <c r="B122" s="65"/>
      <c r="C122" s="66" t="s">
        <v>53</v>
      </c>
      <c r="D122" s="66" t="s">
        <v>111</v>
      </c>
      <c r="E122" s="67" t="e">
        <f>#REF!/7.5345</f>
        <v>#REF!</v>
      </c>
      <c r="F122" s="67">
        <v>1725.4</v>
      </c>
      <c r="G122" s="67">
        <v>1725.4</v>
      </c>
      <c r="H122" s="67">
        <v>1725.4</v>
      </c>
      <c r="I122" s="67"/>
      <c r="J122" s="181" t="e">
        <f t="shared" si="27"/>
        <v>#REF!</v>
      </c>
      <c r="K122" s="181">
        <f t="shared" si="28"/>
        <v>0</v>
      </c>
    </row>
    <row r="123" spans="1:11" hidden="1" x14ac:dyDescent="0.25">
      <c r="A123" s="65"/>
      <c r="B123" s="65"/>
      <c r="C123" s="66" t="s">
        <v>48</v>
      </c>
      <c r="D123" s="66" t="s">
        <v>215</v>
      </c>
      <c r="E123" s="67"/>
      <c r="F123" s="67">
        <v>3500</v>
      </c>
      <c r="G123" s="67">
        <v>3500</v>
      </c>
      <c r="H123" s="67">
        <v>3500</v>
      </c>
      <c r="I123" s="67"/>
      <c r="J123" s="181" t="e">
        <f t="shared" si="27"/>
        <v>#DIV/0!</v>
      </c>
      <c r="K123" s="181">
        <f t="shared" si="28"/>
        <v>0</v>
      </c>
    </row>
    <row r="124" spans="1:11" hidden="1" x14ac:dyDescent="0.25">
      <c r="A124" s="51"/>
      <c r="B124" s="52"/>
      <c r="C124" s="53" t="s">
        <v>84</v>
      </c>
      <c r="D124" s="53" t="s">
        <v>217</v>
      </c>
      <c r="E124" s="54" t="e">
        <f>#REF!/7.5345</f>
        <v>#REF!</v>
      </c>
      <c r="F124" s="54">
        <v>200</v>
      </c>
      <c r="G124" s="54">
        <v>200</v>
      </c>
      <c r="H124" s="54">
        <v>200</v>
      </c>
      <c r="I124" s="54"/>
      <c r="J124" s="181" t="e">
        <f t="shared" si="27"/>
        <v>#REF!</v>
      </c>
      <c r="K124" s="181">
        <f t="shared" si="28"/>
        <v>0</v>
      </c>
    </row>
    <row r="125" spans="1:11" hidden="1" x14ac:dyDescent="0.25">
      <c r="A125" s="51"/>
      <c r="B125" s="52"/>
      <c r="C125" s="53" t="s">
        <v>225</v>
      </c>
      <c r="D125" s="53" t="s">
        <v>236</v>
      </c>
      <c r="E125" s="54" t="e">
        <f>#REF!/7.5345</f>
        <v>#REF!</v>
      </c>
      <c r="F125" s="54">
        <v>75</v>
      </c>
      <c r="G125" s="54">
        <v>75</v>
      </c>
      <c r="H125" s="54">
        <v>75</v>
      </c>
      <c r="I125" s="54"/>
      <c r="J125" s="181" t="e">
        <f t="shared" si="27"/>
        <v>#REF!</v>
      </c>
      <c r="K125" s="181">
        <f t="shared" si="28"/>
        <v>0</v>
      </c>
    </row>
    <row r="126" spans="1:11" ht="25.5" x14ac:dyDescent="0.25">
      <c r="A126" s="44"/>
      <c r="B126" s="44">
        <v>36</v>
      </c>
      <c r="C126" s="75"/>
      <c r="D126" s="75" t="s">
        <v>322</v>
      </c>
      <c r="E126" s="179">
        <f>E127</f>
        <v>971.64</v>
      </c>
      <c r="F126" s="179"/>
      <c r="G126" s="179"/>
      <c r="H126" s="179"/>
      <c r="I126" s="179">
        <f>I127</f>
        <v>0</v>
      </c>
      <c r="J126" s="181">
        <f t="shared" si="27"/>
        <v>0</v>
      </c>
      <c r="K126" s="181">
        <v>0</v>
      </c>
    </row>
    <row r="127" spans="1:11" ht="25.5" x14ac:dyDescent="0.25">
      <c r="A127" s="44"/>
      <c r="B127" s="44">
        <v>369</v>
      </c>
      <c r="C127" s="75"/>
      <c r="D127" s="75" t="s">
        <v>321</v>
      </c>
      <c r="E127" s="179">
        <f>E128</f>
        <v>971.64</v>
      </c>
      <c r="F127" s="179"/>
      <c r="G127" s="179"/>
      <c r="H127" s="179"/>
      <c r="I127" s="179">
        <f>I128</f>
        <v>0</v>
      </c>
      <c r="J127" s="181">
        <f t="shared" ref="J127:J167" si="43">I127/E127*100</f>
        <v>0</v>
      </c>
      <c r="K127" s="181">
        <v>0</v>
      </c>
    </row>
    <row r="128" spans="1:11" ht="26.25" customHeight="1" x14ac:dyDescent="0.25">
      <c r="A128" s="44"/>
      <c r="B128" s="46">
        <v>3691</v>
      </c>
      <c r="C128" s="75"/>
      <c r="D128" s="46" t="s">
        <v>324</v>
      </c>
      <c r="E128" s="224">
        <v>971.64</v>
      </c>
      <c r="F128" s="179"/>
      <c r="G128" s="179"/>
      <c r="H128" s="179"/>
      <c r="I128" s="47">
        <v>0</v>
      </c>
      <c r="J128" s="181">
        <f t="shared" si="43"/>
        <v>0</v>
      </c>
      <c r="K128" s="181">
        <v>0</v>
      </c>
    </row>
    <row r="129" spans="1:11" ht="38.25" x14ac:dyDescent="0.25">
      <c r="A129" s="56"/>
      <c r="B129" s="56">
        <v>37</v>
      </c>
      <c r="C129" s="56"/>
      <c r="D129" s="88" t="s">
        <v>91</v>
      </c>
      <c r="E129" s="80">
        <f t="shared" ref="E129:I129" si="44">E130</f>
        <v>65487.79</v>
      </c>
      <c r="F129" s="80">
        <f t="shared" si="44"/>
        <v>57046.87</v>
      </c>
      <c r="G129" s="80">
        <f t="shared" si="44"/>
        <v>73335</v>
      </c>
      <c r="H129" s="80">
        <f t="shared" si="44"/>
        <v>0</v>
      </c>
      <c r="I129" s="80">
        <f t="shared" si="44"/>
        <v>68227.360000000001</v>
      </c>
      <c r="J129" s="181">
        <f t="shared" si="43"/>
        <v>104.18332944202271</v>
      </c>
      <c r="K129" s="181">
        <f t="shared" ref="K129:K167" si="45">I129/G129*100</f>
        <v>93.035194654666938</v>
      </c>
    </row>
    <row r="130" spans="1:11" s="21" customFormat="1" ht="25.5" x14ac:dyDescent="0.25">
      <c r="A130" s="55"/>
      <c r="B130" s="55">
        <v>372</v>
      </c>
      <c r="C130" s="56"/>
      <c r="D130" s="61" t="s">
        <v>81</v>
      </c>
      <c r="E130" s="81">
        <f t="shared" ref="E130:H130" si="46">SUM(E131:E133)</f>
        <v>65487.79</v>
      </c>
      <c r="F130" s="81">
        <f t="shared" si="46"/>
        <v>57046.87</v>
      </c>
      <c r="G130" s="81">
        <f t="shared" si="46"/>
        <v>73335</v>
      </c>
      <c r="H130" s="81">
        <f t="shared" si="46"/>
        <v>0</v>
      </c>
      <c r="I130" s="81">
        <f t="shared" ref="I130" si="47">SUM(I131:I133)</f>
        <v>68227.360000000001</v>
      </c>
      <c r="J130" s="181">
        <f t="shared" si="43"/>
        <v>104.18332944202271</v>
      </c>
      <c r="K130" s="181">
        <f t="shared" si="45"/>
        <v>93.035194654666938</v>
      </c>
    </row>
    <row r="131" spans="1:11" ht="25.5" x14ac:dyDescent="0.25">
      <c r="A131" s="58"/>
      <c r="B131" s="58">
        <v>3721</v>
      </c>
      <c r="C131" s="56"/>
      <c r="D131" s="85" t="s">
        <v>82</v>
      </c>
      <c r="E131" s="78">
        <v>1864.08</v>
      </c>
      <c r="F131" s="79">
        <v>3900</v>
      </c>
      <c r="G131" s="79">
        <v>3900</v>
      </c>
      <c r="H131" s="79"/>
      <c r="I131" s="79">
        <v>2417.84</v>
      </c>
      <c r="J131" s="181">
        <f t="shared" si="43"/>
        <v>129.70687953306725</v>
      </c>
      <c r="K131" s="181">
        <f t="shared" si="45"/>
        <v>61.99589743589744</v>
      </c>
    </row>
    <row r="132" spans="1:11" ht="25.5" x14ac:dyDescent="0.25">
      <c r="A132" s="58"/>
      <c r="B132" s="58">
        <v>3722</v>
      </c>
      <c r="C132" s="56"/>
      <c r="D132" s="85" t="s">
        <v>83</v>
      </c>
      <c r="E132" s="78">
        <v>63275.71</v>
      </c>
      <c r="F132" s="79">
        <v>45847.12</v>
      </c>
      <c r="G132" s="79">
        <v>69435</v>
      </c>
      <c r="H132" s="79"/>
      <c r="I132" s="79">
        <v>65809.52</v>
      </c>
      <c r="J132" s="181">
        <f t="shared" si="43"/>
        <v>104.0043959996656</v>
      </c>
      <c r="K132" s="181">
        <f t="shared" si="45"/>
        <v>94.77859868942177</v>
      </c>
    </row>
    <row r="133" spans="1:11" ht="25.5" x14ac:dyDescent="0.25">
      <c r="A133" s="58"/>
      <c r="B133" s="58">
        <v>3723</v>
      </c>
      <c r="C133" s="56"/>
      <c r="D133" s="85" t="s">
        <v>101</v>
      </c>
      <c r="E133" s="87">
        <v>348</v>
      </c>
      <c r="F133" s="87">
        <v>7299.75</v>
      </c>
      <c r="G133" s="87">
        <v>0</v>
      </c>
      <c r="H133" s="87"/>
      <c r="I133" s="87">
        <v>0</v>
      </c>
      <c r="J133" s="181">
        <f t="shared" si="43"/>
        <v>0</v>
      </c>
      <c r="K133" s="181">
        <v>0</v>
      </c>
    </row>
    <row r="134" spans="1:11" hidden="1" x14ac:dyDescent="0.25">
      <c r="A134" s="65"/>
      <c r="B134" s="65"/>
      <c r="C134" s="66" t="s">
        <v>53</v>
      </c>
      <c r="D134" s="66" t="s">
        <v>111</v>
      </c>
      <c r="E134" s="67" t="e">
        <f>#REF!/7.5345</f>
        <v>#REF!</v>
      </c>
      <c r="F134" s="67">
        <v>11546.87</v>
      </c>
      <c r="G134" s="67">
        <v>11546.87</v>
      </c>
      <c r="H134" s="67">
        <v>11546.87</v>
      </c>
      <c r="I134" s="67"/>
      <c r="J134" s="181" t="e">
        <f t="shared" si="43"/>
        <v>#REF!</v>
      </c>
      <c r="K134" s="181">
        <f t="shared" si="45"/>
        <v>0</v>
      </c>
    </row>
    <row r="135" spans="1:11" hidden="1" x14ac:dyDescent="0.25">
      <c r="A135" s="51"/>
      <c r="B135" s="52"/>
      <c r="C135" s="53" t="s">
        <v>48</v>
      </c>
      <c r="D135" s="53" t="s">
        <v>215</v>
      </c>
      <c r="E135" s="54" t="e">
        <f>#REF!/7.5345</f>
        <v>#REF!</v>
      </c>
      <c r="F135" s="54">
        <v>45500</v>
      </c>
      <c r="G135" s="54">
        <v>45500</v>
      </c>
      <c r="H135" s="54">
        <v>45500</v>
      </c>
      <c r="I135" s="54"/>
      <c r="J135" s="181" t="e">
        <f t="shared" si="43"/>
        <v>#REF!</v>
      </c>
      <c r="K135" s="181">
        <f t="shared" si="45"/>
        <v>0</v>
      </c>
    </row>
    <row r="136" spans="1:11" s="21" customFormat="1" x14ac:dyDescent="0.25">
      <c r="A136" s="90"/>
      <c r="B136" s="90">
        <v>38</v>
      </c>
      <c r="C136" s="89"/>
      <c r="D136" s="91" t="s">
        <v>179</v>
      </c>
      <c r="E136" s="81">
        <f>E137+E139</f>
        <v>1474.65</v>
      </c>
      <c r="F136" s="81">
        <f>F139</f>
        <v>0</v>
      </c>
      <c r="G136" s="81">
        <f>G137+G139</f>
        <v>1454</v>
      </c>
      <c r="H136" s="81">
        <f t="shared" ref="H136:I136" si="48">H137+H139</f>
        <v>0</v>
      </c>
      <c r="I136" s="81">
        <f t="shared" si="48"/>
        <v>1453.77</v>
      </c>
      <c r="J136" s="181">
        <f t="shared" si="43"/>
        <v>98.584070796460168</v>
      </c>
      <c r="K136" s="181">
        <f t="shared" si="45"/>
        <v>99.984181568088033</v>
      </c>
    </row>
    <row r="137" spans="1:11" s="21" customFormat="1" x14ac:dyDescent="0.25">
      <c r="A137" s="90"/>
      <c r="B137" s="90">
        <v>381</v>
      </c>
      <c r="C137" s="89"/>
      <c r="D137" s="91" t="s">
        <v>50</v>
      </c>
      <c r="E137" s="81">
        <f>E138</f>
        <v>1474.65</v>
      </c>
      <c r="F137" s="81"/>
      <c r="G137" s="81">
        <f>G138</f>
        <v>1454</v>
      </c>
      <c r="H137" s="81">
        <f t="shared" ref="H137:I137" si="49">H138</f>
        <v>0</v>
      </c>
      <c r="I137" s="81">
        <f t="shared" si="49"/>
        <v>1453.77</v>
      </c>
      <c r="J137" s="181">
        <f t="shared" si="43"/>
        <v>98.584070796460168</v>
      </c>
      <c r="K137" s="181">
        <f t="shared" si="45"/>
        <v>99.984181568088033</v>
      </c>
    </row>
    <row r="138" spans="1:11" s="21" customFormat="1" x14ac:dyDescent="0.25">
      <c r="A138" s="90"/>
      <c r="B138" s="83">
        <v>3812</v>
      </c>
      <c r="C138" s="89"/>
      <c r="D138" s="127" t="s">
        <v>287</v>
      </c>
      <c r="E138" s="82">
        <v>1474.65</v>
      </c>
      <c r="F138" s="81"/>
      <c r="G138" s="82">
        <v>1454</v>
      </c>
      <c r="H138" s="82"/>
      <c r="I138" s="82">
        <v>1453.77</v>
      </c>
      <c r="J138" s="181">
        <f t="shared" si="43"/>
        <v>98.584070796460168</v>
      </c>
      <c r="K138" s="181">
        <f t="shared" si="45"/>
        <v>99.984181568088033</v>
      </c>
    </row>
    <row r="139" spans="1:11" s="21" customFormat="1" x14ac:dyDescent="0.25">
      <c r="A139" s="90"/>
      <c r="B139" s="90">
        <v>383</v>
      </c>
      <c r="C139" s="89"/>
      <c r="D139" s="91" t="s">
        <v>180</v>
      </c>
      <c r="E139" s="81">
        <f t="shared" ref="E139:I139" si="50">E140</f>
        <v>0</v>
      </c>
      <c r="F139" s="81">
        <f t="shared" si="50"/>
        <v>0</v>
      </c>
      <c r="G139" s="81">
        <f t="shared" si="50"/>
        <v>0</v>
      </c>
      <c r="H139" s="81">
        <f t="shared" si="50"/>
        <v>0</v>
      </c>
      <c r="I139" s="81">
        <f t="shared" si="50"/>
        <v>0</v>
      </c>
      <c r="J139" s="181">
        <v>0</v>
      </c>
      <c r="K139" s="181">
        <v>0</v>
      </c>
    </row>
    <row r="140" spans="1:11" ht="26.25" x14ac:dyDescent="0.25">
      <c r="A140" s="83"/>
      <c r="B140" s="83">
        <v>3831</v>
      </c>
      <c r="C140" s="89"/>
      <c r="D140" s="92" t="s">
        <v>181</v>
      </c>
      <c r="E140" s="78">
        <v>0</v>
      </c>
      <c r="F140" s="78"/>
      <c r="G140" s="78"/>
      <c r="H140" s="78"/>
      <c r="I140" s="78">
        <v>0</v>
      </c>
      <c r="J140" s="181">
        <v>0</v>
      </c>
      <c r="K140" s="181">
        <v>0</v>
      </c>
    </row>
    <row r="141" spans="1:11" hidden="1" x14ac:dyDescent="0.25">
      <c r="A141" s="51"/>
      <c r="B141" s="52"/>
      <c r="C141" s="53" t="s">
        <v>48</v>
      </c>
      <c r="D141" s="53" t="s">
        <v>215</v>
      </c>
      <c r="E141" s="54" t="e">
        <f>#REF!/7.5345</f>
        <v>#REF!</v>
      </c>
      <c r="F141" s="54">
        <v>0</v>
      </c>
      <c r="G141" s="54">
        <v>0</v>
      </c>
      <c r="H141" s="54">
        <v>0</v>
      </c>
      <c r="I141" s="54">
        <v>0</v>
      </c>
      <c r="J141" s="181" t="e">
        <f t="shared" si="43"/>
        <v>#REF!</v>
      </c>
      <c r="K141" s="181" t="e">
        <f t="shared" si="45"/>
        <v>#DIV/0!</v>
      </c>
    </row>
    <row r="142" spans="1:11" ht="25.5" x14ac:dyDescent="0.25">
      <c r="A142" s="62">
        <v>4</v>
      </c>
      <c r="B142" s="62"/>
      <c r="C142" s="62"/>
      <c r="D142" s="93" t="s">
        <v>16</v>
      </c>
      <c r="E142" s="77">
        <f t="shared" ref="E142:I142" si="51">E143+E163</f>
        <v>282120.18</v>
      </c>
      <c r="F142" s="77">
        <f t="shared" si="51"/>
        <v>250396.88</v>
      </c>
      <c r="G142" s="77">
        <f t="shared" si="51"/>
        <v>375326</v>
      </c>
      <c r="H142" s="77">
        <f t="shared" si="51"/>
        <v>0</v>
      </c>
      <c r="I142" s="77">
        <f t="shared" si="51"/>
        <v>22932.57</v>
      </c>
      <c r="J142" s="181">
        <f t="shared" si="43"/>
        <v>8.1286528315698643</v>
      </c>
      <c r="K142" s="181">
        <f t="shared" si="45"/>
        <v>6.1100403382659341</v>
      </c>
    </row>
    <row r="143" spans="1:11" ht="25.5" x14ac:dyDescent="0.25">
      <c r="A143" s="46"/>
      <c r="B143" s="75">
        <v>42</v>
      </c>
      <c r="C143" s="75"/>
      <c r="D143" s="94" t="s">
        <v>31</v>
      </c>
      <c r="E143" s="76">
        <f t="shared" ref="E143:H143" si="52">E144+E146+E153</f>
        <v>42022.96</v>
      </c>
      <c r="F143" s="76">
        <f t="shared" si="52"/>
        <v>150854.88</v>
      </c>
      <c r="G143" s="76">
        <f t="shared" si="52"/>
        <v>365326</v>
      </c>
      <c r="H143" s="76">
        <f t="shared" si="52"/>
        <v>0</v>
      </c>
      <c r="I143" s="76">
        <f t="shared" ref="I143" si="53">I144+I146+I153</f>
        <v>22932.57</v>
      </c>
      <c r="J143" s="181">
        <f t="shared" si="43"/>
        <v>54.571524709349362</v>
      </c>
      <c r="K143" s="181">
        <f t="shared" si="45"/>
        <v>6.2772893251506865</v>
      </c>
    </row>
    <row r="144" spans="1:11" s="21" customFormat="1" x14ac:dyDescent="0.25">
      <c r="A144" s="44"/>
      <c r="B144" s="44">
        <v>421</v>
      </c>
      <c r="C144" s="75"/>
      <c r="D144" s="93" t="s">
        <v>98</v>
      </c>
      <c r="E144" s="95">
        <f t="shared" ref="E144:I144" si="54">E145</f>
        <v>12569.88</v>
      </c>
      <c r="F144" s="95">
        <f t="shared" si="54"/>
        <v>99542</v>
      </c>
      <c r="G144" s="95">
        <f t="shared" si="54"/>
        <v>300000</v>
      </c>
      <c r="H144" s="95">
        <f t="shared" si="54"/>
        <v>0</v>
      </c>
      <c r="I144" s="95">
        <f t="shared" si="54"/>
        <v>0</v>
      </c>
      <c r="J144" s="181">
        <f t="shared" si="43"/>
        <v>0</v>
      </c>
      <c r="K144" s="181">
        <f t="shared" si="45"/>
        <v>0</v>
      </c>
    </row>
    <row r="145" spans="1:11" x14ac:dyDescent="0.25">
      <c r="A145" s="46"/>
      <c r="B145" s="46">
        <v>4212</v>
      </c>
      <c r="C145" s="75"/>
      <c r="D145" s="64" t="s">
        <v>99</v>
      </c>
      <c r="E145" s="87">
        <v>12569.88</v>
      </c>
      <c r="F145" s="87">
        <v>99542</v>
      </c>
      <c r="G145" s="87">
        <v>300000</v>
      </c>
      <c r="H145" s="87"/>
      <c r="I145" s="87">
        <v>0</v>
      </c>
      <c r="J145" s="181">
        <f t="shared" si="43"/>
        <v>0</v>
      </c>
      <c r="K145" s="181">
        <f t="shared" si="45"/>
        <v>0</v>
      </c>
    </row>
    <row r="146" spans="1:11" s="21" customFormat="1" x14ac:dyDescent="0.25">
      <c r="A146" s="44"/>
      <c r="B146" s="44">
        <v>422</v>
      </c>
      <c r="C146" s="44"/>
      <c r="D146" s="93" t="s">
        <v>76</v>
      </c>
      <c r="E146" s="77">
        <f t="shared" ref="E146:I146" si="55">SUM(E147:E152)</f>
        <v>22457.439999999999</v>
      </c>
      <c r="F146" s="77">
        <f t="shared" si="55"/>
        <v>30283.879999999997</v>
      </c>
      <c r="G146" s="77">
        <f t="shared" si="55"/>
        <v>46800</v>
      </c>
      <c r="H146" s="77">
        <f>SUM(H147:H152)</f>
        <v>0</v>
      </c>
      <c r="I146" s="77">
        <f t="shared" si="55"/>
        <v>12483.91</v>
      </c>
      <c r="J146" s="181">
        <f t="shared" si="43"/>
        <v>55.589194494118658</v>
      </c>
      <c r="K146" s="181">
        <f t="shared" si="45"/>
        <v>26.675021367521367</v>
      </c>
    </row>
    <row r="147" spans="1:11" x14ac:dyDescent="0.25">
      <c r="A147" s="46"/>
      <c r="B147" s="46">
        <v>4221</v>
      </c>
      <c r="C147" s="46"/>
      <c r="D147" s="64" t="s">
        <v>77</v>
      </c>
      <c r="E147" s="78">
        <v>5868.12</v>
      </c>
      <c r="F147" s="79">
        <v>11921.6</v>
      </c>
      <c r="G147" s="79">
        <v>31400</v>
      </c>
      <c r="H147" s="79"/>
      <c r="I147" s="79">
        <v>6471.6</v>
      </c>
      <c r="J147" s="181">
        <f t="shared" si="43"/>
        <v>110.28404327109875</v>
      </c>
      <c r="K147" s="181">
        <f t="shared" si="45"/>
        <v>20.610191082802547</v>
      </c>
    </row>
    <row r="148" spans="1:11" x14ac:dyDescent="0.25">
      <c r="A148" s="46"/>
      <c r="B148" s="46">
        <v>4222</v>
      </c>
      <c r="C148" s="46"/>
      <c r="D148" s="64" t="s">
        <v>105</v>
      </c>
      <c r="E148" s="78"/>
      <c r="F148" s="79"/>
      <c r="G148" s="225">
        <v>400</v>
      </c>
      <c r="H148" s="86"/>
      <c r="I148" s="86">
        <v>315</v>
      </c>
      <c r="J148" s="181">
        <v>0</v>
      </c>
      <c r="K148" s="181">
        <f t="shared" si="45"/>
        <v>78.75</v>
      </c>
    </row>
    <row r="149" spans="1:11" x14ac:dyDescent="0.25">
      <c r="A149" s="46"/>
      <c r="B149" s="46">
        <v>4223</v>
      </c>
      <c r="C149" s="46"/>
      <c r="D149" s="64" t="s">
        <v>187</v>
      </c>
      <c r="E149" s="78"/>
      <c r="F149" s="79"/>
      <c r="G149" s="79">
        <v>5000</v>
      </c>
      <c r="H149" s="86"/>
      <c r="I149" s="86">
        <v>999.31</v>
      </c>
      <c r="J149" s="181">
        <v>0</v>
      </c>
      <c r="K149" s="181">
        <f t="shared" si="45"/>
        <v>19.986199999999997</v>
      </c>
    </row>
    <row r="150" spans="1:11" x14ac:dyDescent="0.25">
      <c r="A150" s="46"/>
      <c r="B150" s="46">
        <v>4225</v>
      </c>
      <c r="C150" s="46"/>
      <c r="D150" s="64" t="s">
        <v>188</v>
      </c>
      <c r="E150" s="78"/>
      <c r="F150" s="79"/>
      <c r="G150" s="79"/>
      <c r="H150" s="86"/>
      <c r="I150" s="86">
        <v>0</v>
      </c>
      <c r="J150" s="181">
        <v>0</v>
      </c>
      <c r="K150" s="181">
        <v>0</v>
      </c>
    </row>
    <row r="151" spans="1:11" x14ac:dyDescent="0.25">
      <c r="A151" s="46"/>
      <c r="B151" s="46">
        <v>4226</v>
      </c>
      <c r="C151" s="46"/>
      <c r="D151" s="64" t="s">
        <v>176</v>
      </c>
      <c r="E151" s="78"/>
      <c r="F151" s="79">
        <v>1191</v>
      </c>
      <c r="G151" s="79">
        <v>0</v>
      </c>
      <c r="H151" s="86"/>
      <c r="I151" s="86">
        <v>0</v>
      </c>
      <c r="J151" s="181">
        <v>0</v>
      </c>
      <c r="K151" s="181">
        <v>0</v>
      </c>
    </row>
    <row r="152" spans="1:11" ht="25.5" x14ac:dyDescent="0.25">
      <c r="A152" s="46"/>
      <c r="B152" s="46">
        <v>4227</v>
      </c>
      <c r="C152" s="46"/>
      <c r="D152" s="64" t="s">
        <v>78</v>
      </c>
      <c r="E152" s="78">
        <v>16589.32</v>
      </c>
      <c r="F152" s="79">
        <v>17171.28</v>
      </c>
      <c r="G152" s="79">
        <v>10000</v>
      </c>
      <c r="H152" s="79"/>
      <c r="I152" s="79">
        <v>4698</v>
      </c>
      <c r="J152" s="181">
        <f t="shared" si="43"/>
        <v>28.319424786549419</v>
      </c>
      <c r="K152" s="181">
        <f t="shared" si="45"/>
        <v>46.98</v>
      </c>
    </row>
    <row r="153" spans="1:11" s="21" customFormat="1" ht="25.5" x14ac:dyDescent="0.25">
      <c r="A153" s="44"/>
      <c r="B153" s="44">
        <v>424</v>
      </c>
      <c r="C153" s="44"/>
      <c r="D153" s="93" t="s">
        <v>79</v>
      </c>
      <c r="E153" s="77">
        <f t="shared" ref="E153:I153" si="56">E154</f>
        <v>6995.64</v>
      </c>
      <c r="F153" s="77">
        <f t="shared" si="56"/>
        <v>21029</v>
      </c>
      <c r="G153" s="77">
        <f t="shared" si="56"/>
        <v>18526</v>
      </c>
      <c r="H153" s="77">
        <f t="shared" si="56"/>
        <v>0</v>
      </c>
      <c r="I153" s="77">
        <f t="shared" si="56"/>
        <v>10448.66</v>
      </c>
      <c r="J153" s="181">
        <f t="shared" si="43"/>
        <v>149.35960112298517</v>
      </c>
      <c r="K153" s="181">
        <f t="shared" si="45"/>
        <v>56.399978408722873</v>
      </c>
    </row>
    <row r="154" spans="1:11" x14ac:dyDescent="0.25">
      <c r="A154" s="46"/>
      <c r="B154" s="46">
        <v>4241</v>
      </c>
      <c r="C154" s="46"/>
      <c r="D154" s="64" t="s">
        <v>80</v>
      </c>
      <c r="E154" s="78">
        <v>6995.64</v>
      </c>
      <c r="F154" s="79">
        <v>21029</v>
      </c>
      <c r="G154" s="79">
        <v>18526</v>
      </c>
      <c r="H154" s="86"/>
      <c r="I154" s="86">
        <v>10448.66</v>
      </c>
      <c r="J154" s="181">
        <f t="shared" si="43"/>
        <v>149.35960112298517</v>
      </c>
      <c r="K154" s="181">
        <f t="shared" si="45"/>
        <v>56.399978408722873</v>
      </c>
    </row>
    <row r="155" spans="1:11" hidden="1" x14ac:dyDescent="0.25">
      <c r="A155" s="65"/>
      <c r="B155" s="65"/>
      <c r="C155" s="66" t="s">
        <v>53</v>
      </c>
      <c r="D155" s="66" t="s">
        <v>111</v>
      </c>
      <c r="E155" s="67" t="e">
        <f>#REF!/7.5345</f>
        <v>#REF!</v>
      </c>
      <c r="F155" s="67">
        <v>49107.44</v>
      </c>
      <c r="G155" s="67">
        <v>49107.44</v>
      </c>
      <c r="H155" s="67">
        <v>49107.44</v>
      </c>
      <c r="I155" s="67"/>
      <c r="J155" s="181" t="e">
        <f t="shared" si="43"/>
        <v>#REF!</v>
      </c>
      <c r="K155" s="181">
        <f t="shared" si="45"/>
        <v>0</v>
      </c>
    </row>
    <row r="156" spans="1:11" hidden="1" x14ac:dyDescent="0.25">
      <c r="A156" s="65"/>
      <c r="B156" s="65"/>
      <c r="C156" s="66" t="s">
        <v>38</v>
      </c>
      <c r="D156" s="66" t="s">
        <v>216</v>
      </c>
      <c r="E156" s="67" t="e">
        <f>#REF!/7.5345</f>
        <v>#REF!</v>
      </c>
      <c r="F156" s="67">
        <v>179</v>
      </c>
      <c r="G156" s="67">
        <v>179</v>
      </c>
      <c r="H156" s="67">
        <v>179</v>
      </c>
      <c r="I156" s="67"/>
      <c r="J156" s="181" t="e">
        <f t="shared" si="43"/>
        <v>#REF!</v>
      </c>
      <c r="K156" s="181">
        <f t="shared" si="45"/>
        <v>0</v>
      </c>
    </row>
    <row r="157" spans="1:11" ht="25.5" hidden="1" x14ac:dyDescent="0.25">
      <c r="A157" s="52"/>
      <c r="B157" s="52"/>
      <c r="C157" s="53" t="s">
        <v>225</v>
      </c>
      <c r="D157" s="22" t="s">
        <v>162</v>
      </c>
      <c r="E157" s="68" t="e">
        <f>#REF!/7.5345</f>
        <v>#REF!</v>
      </c>
      <c r="F157" s="68">
        <v>2000</v>
      </c>
      <c r="G157" s="68">
        <v>2000</v>
      </c>
      <c r="H157" s="68">
        <v>2000</v>
      </c>
      <c r="I157" s="68"/>
      <c r="J157" s="181" t="e">
        <f t="shared" si="43"/>
        <v>#REF!</v>
      </c>
      <c r="K157" s="181">
        <f t="shared" si="45"/>
        <v>0</v>
      </c>
    </row>
    <row r="158" spans="1:11" hidden="1" x14ac:dyDescent="0.25">
      <c r="A158" s="52"/>
      <c r="B158" s="52"/>
      <c r="C158" s="53" t="s">
        <v>84</v>
      </c>
      <c r="D158" s="53" t="s">
        <v>217</v>
      </c>
      <c r="E158" s="68"/>
      <c r="F158" s="68">
        <v>3318</v>
      </c>
      <c r="G158" s="68">
        <v>3318</v>
      </c>
      <c r="H158" s="68">
        <v>3318</v>
      </c>
      <c r="I158" s="68"/>
      <c r="J158" s="181" t="e">
        <f t="shared" si="43"/>
        <v>#DIV/0!</v>
      </c>
      <c r="K158" s="181">
        <f t="shared" si="45"/>
        <v>0</v>
      </c>
    </row>
    <row r="159" spans="1:11" ht="25.5" hidden="1" x14ac:dyDescent="0.25">
      <c r="A159" s="52"/>
      <c r="B159" s="52"/>
      <c r="C159" s="53" t="s">
        <v>228</v>
      </c>
      <c r="D159" s="22" t="s">
        <v>174</v>
      </c>
      <c r="E159" s="68"/>
      <c r="F159" s="68">
        <v>531</v>
      </c>
      <c r="G159" s="68">
        <v>531</v>
      </c>
      <c r="H159" s="68">
        <v>531</v>
      </c>
      <c r="I159" s="68"/>
      <c r="J159" s="181" t="e">
        <f t="shared" si="43"/>
        <v>#DIV/0!</v>
      </c>
      <c r="K159" s="181">
        <f t="shared" si="45"/>
        <v>0</v>
      </c>
    </row>
    <row r="160" spans="1:11" ht="15.75" hidden="1" customHeight="1" x14ac:dyDescent="0.25">
      <c r="A160" s="52"/>
      <c r="B160" s="52"/>
      <c r="C160" s="53" t="s">
        <v>48</v>
      </c>
      <c r="D160" s="96" t="s">
        <v>215</v>
      </c>
      <c r="E160" s="97" t="e">
        <f>#REF!/7.5345</f>
        <v>#REF!</v>
      </c>
      <c r="F160" s="97">
        <v>20797</v>
      </c>
      <c r="G160" s="97">
        <v>20797</v>
      </c>
      <c r="H160" s="97">
        <v>20797</v>
      </c>
      <c r="I160" s="97"/>
      <c r="J160" s="181" t="e">
        <f t="shared" si="43"/>
        <v>#REF!</v>
      </c>
      <c r="K160" s="181">
        <f t="shared" si="45"/>
        <v>0</v>
      </c>
    </row>
    <row r="161" spans="1:11" hidden="1" x14ac:dyDescent="0.25">
      <c r="A161" s="65"/>
      <c r="B161" s="65"/>
      <c r="C161" s="66" t="s">
        <v>52</v>
      </c>
      <c r="D161" s="66" t="s">
        <v>219</v>
      </c>
      <c r="E161" s="67" t="e">
        <f>#REF!/7.5345</f>
        <v>#REF!</v>
      </c>
      <c r="F161" s="67">
        <v>651</v>
      </c>
      <c r="G161" s="67">
        <v>651</v>
      </c>
      <c r="H161" s="67">
        <v>651</v>
      </c>
      <c r="I161" s="67"/>
      <c r="J161" s="181" t="e">
        <f t="shared" si="43"/>
        <v>#REF!</v>
      </c>
      <c r="K161" s="181">
        <f t="shared" si="45"/>
        <v>0</v>
      </c>
    </row>
    <row r="162" spans="1:11" ht="25.5" hidden="1" x14ac:dyDescent="0.25">
      <c r="A162" s="65"/>
      <c r="B162" s="65"/>
      <c r="C162" s="53" t="s">
        <v>231</v>
      </c>
      <c r="D162" s="22" t="s">
        <v>204</v>
      </c>
      <c r="E162" s="67" t="e">
        <f>#REF!/7.5345</f>
        <v>#REF!</v>
      </c>
      <c r="F162" s="67">
        <v>1274</v>
      </c>
      <c r="G162" s="67">
        <v>1274</v>
      </c>
      <c r="H162" s="67">
        <v>1274</v>
      </c>
      <c r="I162" s="67"/>
      <c r="J162" s="181" t="e">
        <f t="shared" si="43"/>
        <v>#REF!</v>
      </c>
      <c r="K162" s="181">
        <f t="shared" si="45"/>
        <v>0</v>
      </c>
    </row>
    <row r="163" spans="1:11" ht="25.5" x14ac:dyDescent="0.25">
      <c r="A163" s="46"/>
      <c r="B163" s="75">
        <v>45</v>
      </c>
      <c r="C163" s="75"/>
      <c r="D163" s="94" t="s">
        <v>102</v>
      </c>
      <c r="E163" s="76">
        <f t="shared" ref="E163:I164" si="57">E164</f>
        <v>240097.22</v>
      </c>
      <c r="F163" s="76">
        <f t="shared" si="57"/>
        <v>99542</v>
      </c>
      <c r="G163" s="76">
        <f t="shared" si="57"/>
        <v>10000</v>
      </c>
      <c r="H163" s="76">
        <f t="shared" si="57"/>
        <v>0</v>
      </c>
      <c r="I163" s="76">
        <f t="shared" si="57"/>
        <v>0</v>
      </c>
      <c r="J163" s="181">
        <f t="shared" si="43"/>
        <v>0</v>
      </c>
      <c r="K163" s="181">
        <f t="shared" si="45"/>
        <v>0</v>
      </c>
    </row>
    <row r="164" spans="1:11" s="21" customFormat="1" ht="25.5" x14ac:dyDescent="0.25">
      <c r="A164" s="44"/>
      <c r="B164" s="44">
        <v>451</v>
      </c>
      <c r="C164" s="75"/>
      <c r="D164" s="93" t="s">
        <v>103</v>
      </c>
      <c r="E164" s="95">
        <f t="shared" si="57"/>
        <v>240097.22</v>
      </c>
      <c r="F164" s="95">
        <f t="shared" si="57"/>
        <v>99542</v>
      </c>
      <c r="G164" s="95">
        <f t="shared" si="57"/>
        <v>10000</v>
      </c>
      <c r="H164" s="95">
        <f t="shared" si="57"/>
        <v>0</v>
      </c>
      <c r="I164" s="95">
        <f t="shared" si="57"/>
        <v>0</v>
      </c>
      <c r="J164" s="181">
        <f t="shared" si="43"/>
        <v>0</v>
      </c>
      <c r="K164" s="181">
        <f t="shared" si="45"/>
        <v>0</v>
      </c>
    </row>
    <row r="165" spans="1:11" ht="25.5" x14ac:dyDescent="0.25">
      <c r="A165" s="46"/>
      <c r="B165" s="46">
        <v>4511</v>
      </c>
      <c r="C165" s="75"/>
      <c r="D165" s="64" t="s">
        <v>103</v>
      </c>
      <c r="E165" s="87">
        <v>240097.22</v>
      </c>
      <c r="F165" s="87">
        <v>99542</v>
      </c>
      <c r="G165" s="87">
        <v>10000</v>
      </c>
      <c r="H165" s="87"/>
      <c r="I165" s="87">
        <v>0</v>
      </c>
      <c r="J165" s="181">
        <f t="shared" si="43"/>
        <v>0</v>
      </c>
      <c r="K165" s="181">
        <f t="shared" si="45"/>
        <v>0</v>
      </c>
    </row>
    <row r="166" spans="1:11" hidden="1" x14ac:dyDescent="0.25">
      <c r="A166" s="65"/>
      <c r="B166" s="65"/>
      <c r="C166" s="66" t="s">
        <v>53</v>
      </c>
      <c r="D166" s="66" t="s">
        <v>111</v>
      </c>
      <c r="E166" s="67" t="e">
        <f>#REF!/7.5345</f>
        <v>#REF!</v>
      </c>
      <c r="F166" s="67">
        <f>F163</f>
        <v>99542</v>
      </c>
      <c r="G166" s="67">
        <f>G161</f>
        <v>651</v>
      </c>
      <c r="H166" s="67">
        <f>H161</f>
        <v>651</v>
      </c>
      <c r="I166" s="67"/>
      <c r="J166" s="181" t="e">
        <f t="shared" si="43"/>
        <v>#REF!</v>
      </c>
      <c r="K166" s="181">
        <f t="shared" si="45"/>
        <v>0</v>
      </c>
    </row>
    <row r="167" spans="1:11" x14ac:dyDescent="0.25">
      <c r="A167" s="69"/>
      <c r="B167" s="69"/>
      <c r="C167" s="69"/>
      <c r="D167" s="70" t="s">
        <v>106</v>
      </c>
      <c r="E167" s="71">
        <f t="shared" ref="E167:I167" si="58">E62+E142</f>
        <v>3207629.67</v>
      </c>
      <c r="F167" s="71">
        <f t="shared" si="58"/>
        <v>2466042.65</v>
      </c>
      <c r="G167" s="71">
        <f t="shared" si="58"/>
        <v>3795453.34</v>
      </c>
      <c r="H167" s="71">
        <f t="shared" si="58"/>
        <v>0</v>
      </c>
      <c r="I167" s="71">
        <f t="shared" si="58"/>
        <v>3184374.53</v>
      </c>
      <c r="J167" s="181">
        <f t="shared" si="43"/>
        <v>99.275005459093407</v>
      </c>
      <c r="K167" s="181">
        <f t="shared" si="45"/>
        <v>83.899714862520213</v>
      </c>
    </row>
    <row r="170" spans="1:11" x14ac:dyDescent="0.25">
      <c r="F170" s="26"/>
    </row>
    <row r="171" spans="1:11" x14ac:dyDescent="0.25">
      <c r="F171" s="26"/>
    </row>
    <row r="172" spans="1:11" x14ac:dyDescent="0.25">
      <c r="F172" s="26"/>
    </row>
    <row r="173" spans="1:11" x14ac:dyDescent="0.25">
      <c r="F173" s="26"/>
    </row>
    <row r="174" spans="1:11" x14ac:dyDescent="0.25">
      <c r="F174" s="26"/>
      <c r="G174" s="26"/>
    </row>
    <row r="175" spans="1:11" x14ac:dyDescent="0.25">
      <c r="F175" s="35"/>
    </row>
    <row r="176" spans="1:11" x14ac:dyDescent="0.25">
      <c r="F176" s="26"/>
    </row>
    <row r="177" spans="6:6" x14ac:dyDescent="0.25">
      <c r="F177" s="26"/>
    </row>
    <row r="181" spans="6:6" x14ac:dyDescent="0.25">
      <c r="F181" s="26"/>
    </row>
  </sheetData>
  <mergeCells count="5">
    <mergeCell ref="A1:H1"/>
    <mergeCell ref="A3:H3"/>
    <mergeCell ref="A5:H5"/>
    <mergeCell ref="A7:H7"/>
    <mergeCell ref="A59:H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31BC-C8AD-428D-86DA-28708F91F74A}">
  <dimension ref="A2:K81"/>
  <sheetViews>
    <sheetView topLeftCell="A15" workbookViewId="0">
      <selection activeCell="J79" sqref="J79"/>
    </sheetView>
  </sheetViews>
  <sheetFormatPr defaultRowHeight="15" x14ac:dyDescent="0.25"/>
  <cols>
    <col min="1" max="1" width="45" customWidth="1"/>
    <col min="2" max="2" width="16.85546875" customWidth="1"/>
    <col min="3" max="3" width="16.28515625" hidden="1" customWidth="1"/>
    <col min="4" max="4" width="13.7109375" customWidth="1"/>
    <col min="5" max="6" width="14.28515625" customWidth="1"/>
    <col min="7" max="7" width="11.42578125" hidden="1" customWidth="1"/>
    <col min="8" max="8" width="12" hidden="1" customWidth="1"/>
    <col min="9" max="9" width="6.5703125" customWidth="1"/>
    <col min="10" max="10" width="6.85546875" customWidth="1"/>
  </cols>
  <sheetData>
    <row r="2" spans="1:10" ht="15.75" x14ac:dyDescent="0.25">
      <c r="A2" s="105"/>
      <c r="B2" s="105"/>
      <c r="C2" s="105"/>
      <c r="D2" s="105"/>
      <c r="E2" s="105"/>
      <c r="F2" s="105"/>
      <c r="G2" s="105"/>
      <c r="H2" s="105"/>
    </row>
    <row r="3" spans="1:10" ht="15.75" customHeight="1" x14ac:dyDescent="0.25">
      <c r="A3" s="228" t="s">
        <v>366</v>
      </c>
      <c r="B3" s="228"/>
      <c r="C3" s="228"/>
      <c r="D3" s="228"/>
      <c r="E3" s="228"/>
      <c r="F3" s="228"/>
      <c r="G3" s="228"/>
      <c r="H3" s="228"/>
      <c r="I3" s="264"/>
      <c r="J3" s="264"/>
    </row>
    <row r="4" spans="1:10" ht="18" x14ac:dyDescent="0.25">
      <c r="A4" s="4"/>
      <c r="B4" s="4"/>
      <c r="C4" s="4"/>
      <c r="D4" s="212" t="s">
        <v>354</v>
      </c>
      <c r="E4" s="5"/>
      <c r="F4" s="5"/>
      <c r="G4" s="5"/>
      <c r="H4" s="5"/>
    </row>
    <row r="5" spans="1:10" ht="33.75" customHeight="1" x14ac:dyDescent="0.25">
      <c r="A5" s="107" t="s">
        <v>18</v>
      </c>
      <c r="B5" s="107" t="s">
        <v>364</v>
      </c>
      <c r="C5" s="107" t="s">
        <v>285</v>
      </c>
      <c r="D5" s="107" t="s">
        <v>359</v>
      </c>
      <c r="E5" s="107" t="s">
        <v>367</v>
      </c>
      <c r="F5" s="107" t="s">
        <v>365</v>
      </c>
      <c r="G5" s="107" t="s">
        <v>260</v>
      </c>
      <c r="H5" s="107" t="s">
        <v>261</v>
      </c>
      <c r="I5" s="166" t="s">
        <v>311</v>
      </c>
      <c r="J5" s="166" t="s">
        <v>311</v>
      </c>
    </row>
    <row r="6" spans="1:10" x14ac:dyDescent="0.25">
      <c r="A6" s="108">
        <v>1</v>
      </c>
      <c r="B6" s="108">
        <v>2</v>
      </c>
      <c r="C6" s="108">
        <v>3</v>
      </c>
      <c r="D6" s="108">
        <v>3</v>
      </c>
      <c r="E6" s="108">
        <v>4</v>
      </c>
      <c r="F6" s="108">
        <v>5</v>
      </c>
      <c r="G6" s="108" t="s">
        <v>262</v>
      </c>
      <c r="H6" s="108" t="s">
        <v>263</v>
      </c>
      <c r="I6" s="167" t="s">
        <v>312</v>
      </c>
      <c r="J6" s="167" t="s">
        <v>313</v>
      </c>
    </row>
    <row r="7" spans="1:10" x14ac:dyDescent="0.25">
      <c r="A7" s="109" t="s">
        <v>111</v>
      </c>
      <c r="B7" s="110"/>
      <c r="C7" s="110"/>
      <c r="D7" s="110"/>
      <c r="E7" s="110"/>
      <c r="F7" s="110"/>
      <c r="G7" s="110"/>
      <c r="H7" s="110"/>
      <c r="I7" s="163"/>
      <c r="J7" s="163"/>
    </row>
    <row r="8" spans="1:10" x14ac:dyDescent="0.25">
      <c r="A8" s="111" t="s">
        <v>264</v>
      </c>
      <c r="B8" s="124"/>
      <c r="C8" s="110"/>
      <c r="D8" s="110"/>
      <c r="E8" s="110"/>
      <c r="F8" s="110"/>
      <c r="G8" s="110"/>
      <c r="H8" s="110"/>
      <c r="I8" s="163"/>
      <c r="J8" s="163"/>
    </row>
    <row r="9" spans="1:10" x14ac:dyDescent="0.25">
      <c r="A9" s="112" t="s">
        <v>265</v>
      </c>
      <c r="B9" s="125">
        <v>524819.13</v>
      </c>
      <c r="C9" s="113">
        <v>393205.65</v>
      </c>
      <c r="D9" s="113">
        <v>725043</v>
      </c>
      <c r="E9" s="113"/>
      <c r="F9" s="113">
        <v>347096</v>
      </c>
      <c r="G9" s="113">
        <f>E9/B9*100</f>
        <v>0</v>
      </c>
      <c r="H9" s="113">
        <f>E9/C9*100</f>
        <v>0</v>
      </c>
      <c r="I9" s="184">
        <f>F9/B9*100</f>
        <v>66.136308712679735</v>
      </c>
      <c r="J9" s="184">
        <f>F9/D9*100</f>
        <v>47.872471012064111</v>
      </c>
    </row>
    <row r="10" spans="1:10" x14ac:dyDescent="0.25">
      <c r="A10" s="112" t="s">
        <v>266</v>
      </c>
      <c r="B10" s="125">
        <v>524819.13</v>
      </c>
      <c r="C10" s="113">
        <v>393205.65</v>
      </c>
      <c r="D10" s="113">
        <v>725043</v>
      </c>
      <c r="E10" s="113"/>
      <c r="F10" s="113">
        <v>347096</v>
      </c>
      <c r="G10" s="113">
        <f t="shared" ref="G10:G64" si="0">E10/B10*100</f>
        <v>0</v>
      </c>
      <c r="H10" s="113">
        <f t="shared" ref="H10:H77" si="1">E10/C10*100</f>
        <v>0</v>
      </c>
      <c r="I10" s="184">
        <f t="shared" ref="I10:I73" si="2">F10/B10*100</f>
        <v>66.136308712679735</v>
      </c>
      <c r="J10" s="184">
        <f t="shared" ref="J10:J73" si="3">F10/D10*100</f>
        <v>47.872471012064111</v>
      </c>
    </row>
    <row r="11" spans="1:10" x14ac:dyDescent="0.25">
      <c r="A11" s="112" t="s">
        <v>267</v>
      </c>
      <c r="B11" s="125">
        <f>B9-B10</f>
        <v>0</v>
      </c>
      <c r="C11" s="113">
        <f t="shared" ref="C11:E11" si="4">C9-C10</f>
        <v>0</v>
      </c>
      <c r="D11" s="113"/>
      <c r="E11" s="113">
        <f t="shared" si="4"/>
        <v>0</v>
      </c>
      <c r="F11" s="113">
        <f>F9-F10</f>
        <v>0</v>
      </c>
      <c r="G11" s="113">
        <v>0</v>
      </c>
      <c r="H11" s="113">
        <v>0</v>
      </c>
      <c r="I11" s="184">
        <v>0</v>
      </c>
      <c r="J11" s="184">
        <v>0</v>
      </c>
    </row>
    <row r="12" spans="1:10" ht="15.6" customHeight="1" x14ac:dyDescent="0.25">
      <c r="A12" s="114" t="s">
        <v>277</v>
      </c>
      <c r="B12" s="125"/>
      <c r="C12" s="113"/>
      <c r="D12" s="113"/>
      <c r="E12" s="113"/>
      <c r="F12" s="113"/>
      <c r="G12" s="113"/>
      <c r="H12" s="113"/>
      <c r="I12" s="184">
        <v>0</v>
      </c>
      <c r="J12" s="184">
        <v>0</v>
      </c>
    </row>
    <row r="13" spans="1:10" ht="15.6" customHeight="1" x14ac:dyDescent="0.25">
      <c r="A13" s="115" t="s">
        <v>268</v>
      </c>
      <c r="B13" s="125">
        <v>0</v>
      </c>
      <c r="C13" s="113">
        <v>0</v>
      </c>
      <c r="D13" s="113"/>
      <c r="E13" s="113"/>
      <c r="F13" s="113"/>
      <c r="G13" s="113">
        <v>0</v>
      </c>
      <c r="H13" s="113">
        <v>0</v>
      </c>
      <c r="I13" s="184">
        <v>0</v>
      </c>
      <c r="J13" s="184">
        <v>0</v>
      </c>
    </row>
    <row r="14" spans="1:10" ht="15.6" customHeight="1" x14ac:dyDescent="0.25">
      <c r="A14" s="115" t="s">
        <v>266</v>
      </c>
      <c r="B14" s="125">
        <v>0</v>
      </c>
      <c r="C14" s="113">
        <v>0</v>
      </c>
      <c r="D14" s="113"/>
      <c r="E14" s="113">
        <v>0</v>
      </c>
      <c r="F14" s="113"/>
      <c r="G14" s="113">
        <v>0</v>
      </c>
      <c r="H14" s="113">
        <v>0</v>
      </c>
      <c r="I14" s="184">
        <v>0</v>
      </c>
      <c r="J14" s="184">
        <v>0</v>
      </c>
    </row>
    <row r="15" spans="1:10" ht="15" customHeight="1" x14ac:dyDescent="0.25">
      <c r="A15" s="115" t="s">
        <v>267</v>
      </c>
      <c r="B15" s="125">
        <v>0</v>
      </c>
      <c r="C15" s="113">
        <f t="shared" ref="C15:E15" si="5">C13-C14</f>
        <v>0</v>
      </c>
      <c r="D15" s="113"/>
      <c r="E15" s="113">
        <f t="shared" si="5"/>
        <v>0</v>
      </c>
      <c r="F15" s="113"/>
      <c r="G15" s="113">
        <v>0</v>
      </c>
      <c r="H15" s="113">
        <v>0</v>
      </c>
      <c r="I15" s="184">
        <v>0</v>
      </c>
      <c r="J15" s="184">
        <v>0</v>
      </c>
    </row>
    <row r="16" spans="1:10" ht="15.6" hidden="1" customHeight="1" x14ac:dyDescent="0.25">
      <c r="A16" s="114"/>
      <c r="B16" s="125"/>
      <c r="C16" s="113"/>
      <c r="D16" s="113"/>
      <c r="E16" s="113"/>
      <c r="F16" s="113"/>
      <c r="G16" s="113"/>
      <c r="H16" s="113"/>
      <c r="I16" s="184" t="e">
        <f t="shared" si="2"/>
        <v>#DIV/0!</v>
      </c>
      <c r="J16" s="184" t="e">
        <f t="shared" si="3"/>
        <v>#DIV/0!</v>
      </c>
    </row>
    <row r="17" spans="1:10" hidden="1" x14ac:dyDescent="0.25">
      <c r="A17" s="116"/>
      <c r="B17" s="126"/>
      <c r="C17" s="117"/>
      <c r="D17" s="117"/>
      <c r="E17" s="79"/>
      <c r="F17" s="79"/>
      <c r="G17" s="113"/>
      <c r="H17" s="113"/>
      <c r="I17" s="184" t="e">
        <f t="shared" si="2"/>
        <v>#DIV/0!</v>
      </c>
      <c r="J17" s="184" t="e">
        <f t="shared" si="3"/>
        <v>#DIV/0!</v>
      </c>
    </row>
    <row r="18" spans="1:10" ht="15" hidden="1" customHeight="1" x14ac:dyDescent="0.25">
      <c r="A18" s="118"/>
      <c r="B18" s="126"/>
      <c r="C18" s="117"/>
      <c r="D18" s="117"/>
      <c r="E18" s="79"/>
      <c r="F18" s="79"/>
      <c r="G18" s="113"/>
      <c r="H18" s="113"/>
      <c r="I18" s="184" t="e">
        <f t="shared" si="2"/>
        <v>#DIV/0!</v>
      </c>
      <c r="J18" s="184" t="e">
        <f t="shared" si="3"/>
        <v>#DIV/0!</v>
      </c>
    </row>
    <row r="19" spans="1:10" x14ac:dyDescent="0.25">
      <c r="A19" s="118"/>
      <c r="B19" s="126"/>
      <c r="C19" s="117"/>
      <c r="D19" s="117"/>
      <c r="E19" s="79"/>
      <c r="F19" s="79"/>
      <c r="G19" s="113"/>
      <c r="H19" s="113"/>
      <c r="I19" s="184">
        <v>0</v>
      </c>
      <c r="J19" s="184">
        <v>0</v>
      </c>
    </row>
    <row r="20" spans="1:10" x14ac:dyDescent="0.25">
      <c r="A20" s="119" t="s">
        <v>219</v>
      </c>
      <c r="B20" s="126"/>
      <c r="C20" s="117"/>
      <c r="D20" s="117"/>
      <c r="E20" s="79"/>
      <c r="F20" s="79"/>
      <c r="G20" s="113"/>
      <c r="H20" s="113"/>
      <c r="I20" s="184">
        <v>0</v>
      </c>
      <c r="J20" s="184">
        <v>0</v>
      </c>
    </row>
    <row r="21" spans="1:10" x14ac:dyDescent="0.25">
      <c r="A21" s="120" t="s">
        <v>295</v>
      </c>
      <c r="B21" s="126"/>
      <c r="C21" s="117"/>
      <c r="D21" s="117"/>
      <c r="E21" s="79"/>
      <c r="F21" s="79"/>
      <c r="G21" s="113"/>
      <c r="H21" s="113"/>
      <c r="I21" s="184">
        <v>0</v>
      </c>
      <c r="J21" s="184">
        <v>0</v>
      </c>
    </row>
    <row r="22" spans="1:10" x14ac:dyDescent="0.25">
      <c r="A22" s="116" t="s">
        <v>265</v>
      </c>
      <c r="B22" s="126">
        <v>9361.17</v>
      </c>
      <c r="C22" s="117">
        <v>9477</v>
      </c>
      <c r="D22" s="113">
        <v>8600</v>
      </c>
      <c r="E22" s="113"/>
      <c r="F22" s="113">
        <v>5625.84</v>
      </c>
      <c r="G22" s="113">
        <f t="shared" si="0"/>
        <v>0</v>
      </c>
      <c r="H22" s="113">
        <f t="shared" si="1"/>
        <v>0</v>
      </c>
      <c r="I22" s="184">
        <f t="shared" si="2"/>
        <v>60.097616003127818</v>
      </c>
      <c r="J22" s="184">
        <f t="shared" si="3"/>
        <v>65.416744186046515</v>
      </c>
    </row>
    <row r="23" spans="1:10" x14ac:dyDescent="0.25">
      <c r="A23" s="118" t="s">
        <v>269</v>
      </c>
      <c r="B23" s="126">
        <v>9361.17</v>
      </c>
      <c r="C23" s="117">
        <v>9477</v>
      </c>
      <c r="D23" s="113">
        <v>8600</v>
      </c>
      <c r="E23" s="113"/>
      <c r="F23" s="113">
        <v>5625.84</v>
      </c>
      <c r="G23" s="113">
        <f t="shared" si="0"/>
        <v>0</v>
      </c>
      <c r="H23" s="113">
        <f t="shared" si="1"/>
        <v>0</v>
      </c>
      <c r="I23" s="184">
        <f t="shared" si="2"/>
        <v>60.097616003127818</v>
      </c>
      <c r="J23" s="184">
        <f t="shared" si="3"/>
        <v>65.416744186046515</v>
      </c>
    </row>
    <row r="24" spans="1:10" x14ac:dyDescent="0.25">
      <c r="A24" s="118" t="s">
        <v>267</v>
      </c>
      <c r="B24" s="126">
        <f>B22-B23</f>
        <v>0</v>
      </c>
      <c r="C24" s="117">
        <f t="shared" ref="C24:F24" si="6">C22-C23</f>
        <v>0</v>
      </c>
      <c r="D24" s="117">
        <f t="shared" si="6"/>
        <v>0</v>
      </c>
      <c r="E24" s="117">
        <f t="shared" si="6"/>
        <v>0</v>
      </c>
      <c r="F24" s="117">
        <f t="shared" si="6"/>
        <v>0</v>
      </c>
      <c r="G24" s="113" t="e">
        <f t="shared" si="0"/>
        <v>#DIV/0!</v>
      </c>
      <c r="H24" s="113"/>
      <c r="I24" s="184">
        <v>0</v>
      </c>
      <c r="J24" s="184">
        <v>0</v>
      </c>
    </row>
    <row r="25" spans="1:10" x14ac:dyDescent="0.25">
      <c r="A25" s="64" t="s">
        <v>278</v>
      </c>
      <c r="B25" s="126"/>
      <c r="C25" s="117"/>
      <c r="D25" s="117"/>
      <c r="E25" s="79"/>
      <c r="F25" s="79"/>
      <c r="G25" s="113"/>
      <c r="H25" s="113"/>
      <c r="I25" s="184">
        <v>0</v>
      </c>
      <c r="J25" s="184">
        <v>0</v>
      </c>
    </row>
    <row r="26" spans="1:10" x14ac:dyDescent="0.25">
      <c r="A26" s="115" t="s">
        <v>268</v>
      </c>
      <c r="B26" s="126">
        <v>2996.18</v>
      </c>
      <c r="C26" s="117">
        <v>3315</v>
      </c>
      <c r="D26" s="117">
        <v>1158.69</v>
      </c>
      <c r="E26" s="117"/>
      <c r="F26" s="117">
        <v>1158.69</v>
      </c>
      <c r="G26" s="113">
        <f t="shared" si="0"/>
        <v>0</v>
      </c>
      <c r="H26" s="113">
        <f t="shared" si="1"/>
        <v>0</v>
      </c>
      <c r="I26" s="184">
        <f t="shared" si="2"/>
        <v>38.672242655648198</v>
      </c>
      <c r="J26" s="184">
        <f t="shared" si="3"/>
        <v>100</v>
      </c>
    </row>
    <row r="27" spans="1:10" x14ac:dyDescent="0.25">
      <c r="A27" s="118" t="s">
        <v>269</v>
      </c>
      <c r="B27" s="126">
        <v>1837.49</v>
      </c>
      <c r="C27" s="117">
        <v>3315</v>
      </c>
      <c r="D27" s="117">
        <v>1158.69</v>
      </c>
      <c r="E27" s="117"/>
      <c r="F27" s="117">
        <v>841.63</v>
      </c>
      <c r="G27" s="117">
        <v>0</v>
      </c>
      <c r="H27" s="113">
        <f t="shared" si="1"/>
        <v>0</v>
      </c>
      <c r="I27" s="184">
        <f t="shared" si="2"/>
        <v>45.803242466625669</v>
      </c>
      <c r="J27" s="184">
        <f t="shared" si="3"/>
        <v>72.636339314225538</v>
      </c>
    </row>
    <row r="28" spans="1:10" x14ac:dyDescent="0.25">
      <c r="A28" s="118" t="s">
        <v>267</v>
      </c>
      <c r="B28" s="126">
        <f>B26-B27</f>
        <v>1158.6899999999998</v>
      </c>
      <c r="C28" s="117">
        <f>C26-C27</f>
        <v>0</v>
      </c>
      <c r="D28" s="117">
        <f t="shared" ref="D28:F28" si="7">D26-D27</f>
        <v>0</v>
      </c>
      <c r="E28" s="117">
        <f t="shared" si="7"/>
        <v>0</v>
      </c>
      <c r="F28" s="117">
        <f t="shared" si="7"/>
        <v>317.06000000000006</v>
      </c>
      <c r="G28" s="113">
        <f t="shared" si="0"/>
        <v>0</v>
      </c>
      <c r="H28" s="113"/>
      <c r="I28" s="184">
        <f t="shared" si="2"/>
        <v>27.363660685774459</v>
      </c>
      <c r="J28" s="184">
        <v>0</v>
      </c>
    </row>
    <row r="29" spans="1:10" x14ac:dyDescent="0.25">
      <c r="A29" s="118"/>
      <c r="B29" s="126"/>
      <c r="C29" s="117"/>
      <c r="D29" s="117"/>
      <c r="E29" s="79"/>
      <c r="F29" s="79"/>
      <c r="G29" s="113"/>
      <c r="H29" s="113"/>
      <c r="I29" s="184">
        <v>0</v>
      </c>
      <c r="J29" s="184">
        <v>0</v>
      </c>
    </row>
    <row r="30" spans="1:10" x14ac:dyDescent="0.25">
      <c r="A30" s="119" t="s">
        <v>216</v>
      </c>
      <c r="B30" s="126"/>
      <c r="C30" s="117"/>
      <c r="D30" s="117"/>
      <c r="E30" s="79"/>
      <c r="F30" s="79"/>
      <c r="G30" s="113"/>
      <c r="H30" s="113"/>
      <c r="I30" s="184">
        <v>0</v>
      </c>
      <c r="J30" s="184">
        <v>0</v>
      </c>
    </row>
    <row r="31" spans="1:10" x14ac:dyDescent="0.25">
      <c r="A31" s="120" t="s">
        <v>279</v>
      </c>
      <c r="B31" s="126"/>
      <c r="C31" s="117"/>
      <c r="D31" s="117"/>
      <c r="E31" s="79"/>
      <c r="F31" s="79"/>
      <c r="G31" s="113"/>
      <c r="H31" s="113"/>
      <c r="I31" s="184">
        <v>0</v>
      </c>
      <c r="J31" s="184">
        <v>0</v>
      </c>
    </row>
    <row r="32" spans="1:10" x14ac:dyDescent="0.25">
      <c r="A32" s="118" t="s">
        <v>265</v>
      </c>
      <c r="B32" s="126">
        <v>1259.0999999999999</v>
      </c>
      <c r="C32" s="117">
        <v>1130</v>
      </c>
      <c r="D32" s="113">
        <v>1500</v>
      </c>
      <c r="E32" s="113"/>
      <c r="F32" s="113">
        <v>1271.0999999999999</v>
      </c>
      <c r="G32" s="113">
        <f t="shared" si="0"/>
        <v>0</v>
      </c>
      <c r="H32" s="113">
        <f t="shared" si="1"/>
        <v>0</v>
      </c>
      <c r="I32" s="184">
        <f t="shared" si="2"/>
        <v>100.95306171074576</v>
      </c>
      <c r="J32" s="184">
        <f t="shared" si="3"/>
        <v>84.74</v>
      </c>
    </row>
    <row r="33" spans="1:10" x14ac:dyDescent="0.25">
      <c r="A33" s="118" t="s">
        <v>269</v>
      </c>
      <c r="B33" s="126">
        <v>1007.28</v>
      </c>
      <c r="C33" s="117">
        <v>1130</v>
      </c>
      <c r="D33" s="113">
        <v>1500</v>
      </c>
      <c r="E33" s="113"/>
      <c r="F33" s="113">
        <v>1271.0999999999999</v>
      </c>
      <c r="G33" s="113">
        <f t="shared" si="0"/>
        <v>0</v>
      </c>
      <c r="H33" s="113">
        <f t="shared" si="1"/>
        <v>0</v>
      </c>
      <c r="I33" s="184">
        <f t="shared" si="2"/>
        <v>126.19132713843221</v>
      </c>
      <c r="J33" s="184">
        <f t="shared" si="3"/>
        <v>84.74</v>
      </c>
    </row>
    <row r="34" spans="1:10" x14ac:dyDescent="0.25">
      <c r="A34" s="118" t="s">
        <v>267</v>
      </c>
      <c r="B34" s="126">
        <f>B32-B33</f>
        <v>251.81999999999994</v>
      </c>
      <c r="C34" s="117">
        <f t="shared" ref="C34:F34" si="8">C32-C33</f>
        <v>0</v>
      </c>
      <c r="D34" s="117">
        <f t="shared" si="8"/>
        <v>0</v>
      </c>
      <c r="E34" s="117">
        <f t="shared" si="8"/>
        <v>0</v>
      </c>
      <c r="F34" s="117">
        <f t="shared" si="8"/>
        <v>0</v>
      </c>
      <c r="G34" s="113">
        <f t="shared" si="0"/>
        <v>0</v>
      </c>
      <c r="H34" s="113">
        <v>0</v>
      </c>
      <c r="I34" s="184">
        <f t="shared" si="2"/>
        <v>0</v>
      </c>
      <c r="J34" s="184">
        <v>0</v>
      </c>
    </row>
    <row r="35" spans="1:10" x14ac:dyDescent="0.25">
      <c r="A35" s="64" t="s">
        <v>280</v>
      </c>
      <c r="B35" s="126"/>
      <c r="C35" s="117"/>
      <c r="D35" s="113"/>
      <c r="E35" s="129"/>
      <c r="F35" s="129"/>
      <c r="G35" s="113"/>
      <c r="H35" s="113"/>
      <c r="I35" s="184">
        <v>0</v>
      </c>
      <c r="J35" s="184">
        <v>0</v>
      </c>
    </row>
    <row r="36" spans="1:10" x14ac:dyDescent="0.25">
      <c r="A36" s="115" t="s">
        <v>268</v>
      </c>
      <c r="B36" s="126">
        <v>252.36</v>
      </c>
      <c r="C36" s="117">
        <v>2000</v>
      </c>
      <c r="D36" s="113">
        <v>251.82</v>
      </c>
      <c r="E36" s="113"/>
      <c r="F36" s="113">
        <v>251.82</v>
      </c>
      <c r="G36" s="113">
        <f>E36/B36*100</f>
        <v>0</v>
      </c>
      <c r="H36" s="113">
        <f>E36/C36*100</f>
        <v>0</v>
      </c>
      <c r="I36" s="184">
        <f t="shared" si="2"/>
        <v>99.786019971469315</v>
      </c>
      <c r="J36" s="184">
        <f t="shared" si="3"/>
        <v>100</v>
      </c>
    </row>
    <row r="37" spans="1:10" x14ac:dyDescent="0.25">
      <c r="A37" s="118" t="s">
        <v>269</v>
      </c>
      <c r="B37" s="126">
        <v>252.36</v>
      </c>
      <c r="C37" s="117">
        <v>2000</v>
      </c>
      <c r="D37" s="113">
        <v>251.82</v>
      </c>
      <c r="E37" s="113"/>
      <c r="F37" s="113">
        <v>251.82</v>
      </c>
      <c r="G37" s="113">
        <f>E37/B37*100</f>
        <v>0</v>
      </c>
      <c r="H37" s="113">
        <f t="shared" ref="H37" si="9">E37/C37*100</f>
        <v>0</v>
      </c>
      <c r="I37" s="184">
        <f t="shared" si="2"/>
        <v>99.786019971469315</v>
      </c>
      <c r="J37" s="184">
        <f t="shared" si="3"/>
        <v>100</v>
      </c>
    </row>
    <row r="38" spans="1:10" x14ac:dyDescent="0.25">
      <c r="A38" s="118" t="s">
        <v>267</v>
      </c>
      <c r="B38" s="130">
        <f t="shared" ref="B38:F38" si="10">B36-B37</f>
        <v>0</v>
      </c>
      <c r="C38" s="129">
        <f t="shared" si="10"/>
        <v>0</v>
      </c>
      <c r="D38" s="129">
        <f t="shared" si="10"/>
        <v>0</v>
      </c>
      <c r="E38" s="129">
        <f t="shared" si="10"/>
        <v>0</v>
      </c>
      <c r="F38" s="129">
        <f t="shared" si="10"/>
        <v>0</v>
      </c>
      <c r="G38" s="113" t="e">
        <f t="shared" ref="G38" si="11">E38/B38*100</f>
        <v>#DIV/0!</v>
      </c>
      <c r="H38" s="113"/>
      <c r="I38" s="184">
        <v>0</v>
      </c>
      <c r="J38" s="184">
        <v>0</v>
      </c>
    </row>
    <row r="39" spans="1:10" x14ac:dyDescent="0.25">
      <c r="A39" s="119" t="s">
        <v>270</v>
      </c>
      <c r="B39" s="126"/>
      <c r="C39" s="117"/>
      <c r="D39" s="117"/>
      <c r="E39" s="79"/>
      <c r="F39" s="79"/>
      <c r="G39" s="113"/>
      <c r="H39" s="113"/>
      <c r="I39" s="184">
        <v>0</v>
      </c>
      <c r="J39" s="184">
        <v>0</v>
      </c>
    </row>
    <row r="40" spans="1:10" x14ac:dyDescent="0.25">
      <c r="A40" s="121" t="s">
        <v>281</v>
      </c>
      <c r="B40" s="117"/>
      <c r="C40" s="117"/>
      <c r="D40" s="117"/>
      <c r="E40" s="79"/>
      <c r="F40" s="79"/>
      <c r="G40" s="113"/>
      <c r="H40" s="113"/>
      <c r="I40" s="184">
        <v>0</v>
      </c>
      <c r="J40" s="184">
        <v>0</v>
      </c>
    </row>
    <row r="41" spans="1:10" x14ac:dyDescent="0.25">
      <c r="A41" s="118" t="s">
        <v>265</v>
      </c>
      <c r="B41" s="126">
        <v>47612.03</v>
      </c>
      <c r="C41" s="117">
        <v>149592</v>
      </c>
      <c r="D41" s="113">
        <v>57200</v>
      </c>
      <c r="E41" s="113"/>
      <c r="F41" s="113">
        <v>44857.39</v>
      </c>
      <c r="G41" s="113">
        <f t="shared" si="0"/>
        <v>0</v>
      </c>
      <c r="H41" s="113">
        <f t="shared" si="1"/>
        <v>0</v>
      </c>
      <c r="I41" s="184">
        <f t="shared" si="2"/>
        <v>94.214403376625611</v>
      </c>
      <c r="J41" s="184">
        <f t="shared" si="3"/>
        <v>78.422010489510484</v>
      </c>
    </row>
    <row r="42" spans="1:10" x14ac:dyDescent="0.25">
      <c r="A42" s="118" t="s">
        <v>269</v>
      </c>
      <c r="B42" s="126">
        <v>47436.67</v>
      </c>
      <c r="C42" s="117">
        <v>149592</v>
      </c>
      <c r="D42" s="113">
        <v>57200</v>
      </c>
      <c r="E42" s="113"/>
      <c r="F42" s="113">
        <v>42375.99</v>
      </c>
      <c r="G42" s="113">
        <f t="shared" si="0"/>
        <v>0</v>
      </c>
      <c r="H42" s="113">
        <f t="shared" si="1"/>
        <v>0</v>
      </c>
      <c r="I42" s="184">
        <f t="shared" si="2"/>
        <v>89.331713208368129</v>
      </c>
      <c r="J42" s="184">
        <f t="shared" si="3"/>
        <v>74.083898601398602</v>
      </c>
    </row>
    <row r="43" spans="1:10" x14ac:dyDescent="0.25">
      <c r="A43" s="118" t="s">
        <v>267</v>
      </c>
      <c r="B43" s="126">
        <f>B41-B42</f>
        <v>175.36000000000058</v>
      </c>
      <c r="C43" s="117">
        <f t="shared" ref="C43:F43" si="12">C41-C42</f>
        <v>0</v>
      </c>
      <c r="D43" s="117">
        <f t="shared" si="12"/>
        <v>0</v>
      </c>
      <c r="E43" s="117">
        <f t="shared" si="12"/>
        <v>0</v>
      </c>
      <c r="F43" s="117">
        <f t="shared" si="12"/>
        <v>2481.4000000000015</v>
      </c>
      <c r="G43" s="113">
        <v>0</v>
      </c>
      <c r="H43" s="113">
        <v>0</v>
      </c>
      <c r="I43" s="184">
        <f t="shared" si="2"/>
        <v>1415.0319343065655</v>
      </c>
      <c r="J43" s="184">
        <v>0</v>
      </c>
    </row>
    <row r="44" spans="1:10" x14ac:dyDescent="0.25">
      <c r="A44" s="121" t="s">
        <v>282</v>
      </c>
      <c r="B44" s="117"/>
      <c r="C44" s="117"/>
      <c r="D44" s="113"/>
      <c r="E44" s="129"/>
      <c r="F44" s="129"/>
      <c r="G44" s="113"/>
      <c r="H44" s="113"/>
      <c r="I44" s="184">
        <v>0</v>
      </c>
      <c r="J44" s="184">
        <v>0</v>
      </c>
    </row>
    <row r="45" spans="1:10" x14ac:dyDescent="0.25">
      <c r="A45" s="115" t="s">
        <v>268</v>
      </c>
      <c r="B45" s="117">
        <v>4157.71</v>
      </c>
      <c r="C45" s="117">
        <v>1328</v>
      </c>
      <c r="D45" s="113">
        <v>175.36</v>
      </c>
      <c r="E45" s="113"/>
      <c r="F45" s="113">
        <v>175.36</v>
      </c>
      <c r="G45" s="113">
        <v>0</v>
      </c>
      <c r="H45" s="113">
        <v>0</v>
      </c>
      <c r="I45" s="184">
        <f t="shared" si="2"/>
        <v>4.217706381637969</v>
      </c>
      <c r="J45" s="184">
        <f t="shared" si="3"/>
        <v>100</v>
      </c>
    </row>
    <row r="46" spans="1:10" x14ac:dyDescent="0.25">
      <c r="A46" s="115" t="s">
        <v>271</v>
      </c>
      <c r="B46" s="117"/>
      <c r="C46" s="117"/>
      <c r="D46" s="113"/>
      <c r="E46" s="129">
        <v>0</v>
      </c>
      <c r="F46" s="129"/>
      <c r="G46" s="113" t="e">
        <f t="shared" si="0"/>
        <v>#DIV/0!</v>
      </c>
      <c r="H46" s="113">
        <v>0</v>
      </c>
      <c r="I46" s="184">
        <v>0</v>
      </c>
      <c r="J46" s="184">
        <v>0</v>
      </c>
    </row>
    <row r="47" spans="1:10" x14ac:dyDescent="0.25">
      <c r="A47" s="118" t="s">
        <v>269</v>
      </c>
      <c r="B47" s="117">
        <v>4157.71</v>
      </c>
      <c r="C47" s="117">
        <v>1328</v>
      </c>
      <c r="D47" s="113"/>
      <c r="E47" s="113"/>
      <c r="F47" s="113">
        <v>175.36</v>
      </c>
      <c r="G47" s="113">
        <v>0</v>
      </c>
      <c r="H47" s="113">
        <v>0</v>
      </c>
      <c r="I47" s="184">
        <f t="shared" si="2"/>
        <v>4.217706381637969</v>
      </c>
      <c r="J47" s="184">
        <v>0</v>
      </c>
    </row>
    <row r="48" spans="1:10" x14ac:dyDescent="0.25">
      <c r="A48" s="118" t="s">
        <v>267</v>
      </c>
      <c r="B48" s="129">
        <f>B45-B47</f>
        <v>0</v>
      </c>
      <c r="C48" s="129">
        <f>C45-C47</f>
        <v>0</v>
      </c>
      <c r="D48" s="129">
        <f t="shared" ref="D48:F48" si="13">D45-D47</f>
        <v>175.36</v>
      </c>
      <c r="E48" s="129">
        <f t="shared" si="13"/>
        <v>0</v>
      </c>
      <c r="F48" s="129">
        <f t="shared" si="13"/>
        <v>0</v>
      </c>
      <c r="G48" s="113">
        <v>0</v>
      </c>
      <c r="H48" s="113">
        <v>0</v>
      </c>
      <c r="I48" s="184">
        <v>0</v>
      </c>
      <c r="J48" s="184">
        <f t="shared" si="3"/>
        <v>0</v>
      </c>
    </row>
    <row r="49" spans="1:10" x14ac:dyDescent="0.25">
      <c r="A49" s="119" t="s">
        <v>215</v>
      </c>
      <c r="B49" s="117"/>
      <c r="C49" s="117"/>
      <c r="D49" s="117"/>
      <c r="E49" s="79"/>
      <c r="F49" s="79"/>
      <c r="G49" s="113"/>
      <c r="H49" s="113"/>
      <c r="I49" s="184">
        <v>0</v>
      </c>
      <c r="J49" s="184">
        <v>0</v>
      </c>
    </row>
    <row r="50" spans="1:10" x14ac:dyDescent="0.25">
      <c r="A50" s="121" t="s">
        <v>288</v>
      </c>
      <c r="B50" s="117"/>
      <c r="C50" s="117"/>
      <c r="D50" s="117"/>
      <c r="E50" s="79"/>
      <c r="F50" s="79"/>
      <c r="G50" s="113"/>
      <c r="H50" s="113"/>
      <c r="I50" s="184">
        <v>0</v>
      </c>
      <c r="J50" s="184">
        <v>0</v>
      </c>
    </row>
    <row r="51" spans="1:10" x14ac:dyDescent="0.25">
      <c r="A51" s="118" t="s">
        <v>265</v>
      </c>
      <c r="B51" s="117">
        <v>2459485.91</v>
      </c>
      <c r="C51" s="117">
        <v>1905995</v>
      </c>
      <c r="D51" s="113">
        <v>2791602</v>
      </c>
      <c r="E51" s="113"/>
      <c r="F51" s="113">
        <v>2625700.34</v>
      </c>
      <c r="G51" s="113">
        <f t="shared" si="0"/>
        <v>0</v>
      </c>
      <c r="H51" s="113">
        <f t="shared" si="1"/>
        <v>0</v>
      </c>
      <c r="I51" s="184">
        <f t="shared" si="2"/>
        <v>106.75809645114005</v>
      </c>
      <c r="J51" s="184">
        <f t="shared" si="3"/>
        <v>94.057116308127007</v>
      </c>
    </row>
    <row r="52" spans="1:10" x14ac:dyDescent="0.25">
      <c r="A52" s="118" t="s">
        <v>269</v>
      </c>
      <c r="B52" s="129">
        <v>2461861.34</v>
      </c>
      <c r="C52" s="129">
        <v>1905995</v>
      </c>
      <c r="D52" s="129">
        <v>2778380.47</v>
      </c>
      <c r="E52" s="129"/>
      <c r="F52" s="129">
        <v>2619772.5299999998</v>
      </c>
      <c r="G52" s="113">
        <f t="shared" si="0"/>
        <v>0</v>
      </c>
      <c r="H52" s="113">
        <f t="shared" si="1"/>
        <v>0</v>
      </c>
      <c r="I52" s="184">
        <f t="shared" si="2"/>
        <v>106.41430073393168</v>
      </c>
      <c r="J52" s="184">
        <f t="shared" si="3"/>
        <v>94.291352760624591</v>
      </c>
    </row>
    <row r="53" spans="1:10" x14ac:dyDescent="0.25">
      <c r="A53" s="118" t="s">
        <v>267</v>
      </c>
      <c r="B53" s="129">
        <f>B51-B52</f>
        <v>-2375.429999999702</v>
      </c>
      <c r="C53" s="129">
        <f t="shared" ref="C53:E53" si="14">C51-C52</f>
        <v>0</v>
      </c>
      <c r="D53" s="129">
        <f t="shared" si="14"/>
        <v>13221.529999999795</v>
      </c>
      <c r="E53" s="129">
        <f t="shared" si="14"/>
        <v>0</v>
      </c>
      <c r="F53" s="129">
        <f>F51-F52</f>
        <v>5927.8100000000559</v>
      </c>
      <c r="G53" s="113">
        <f t="shared" si="0"/>
        <v>0</v>
      </c>
      <c r="H53" s="113">
        <v>0</v>
      </c>
      <c r="I53" s="184">
        <f t="shared" si="2"/>
        <v>-249.54681889177115</v>
      </c>
      <c r="J53" s="184">
        <f t="shared" si="3"/>
        <v>44.834523689770762</v>
      </c>
    </row>
    <row r="54" spans="1:10" ht="15.6" customHeight="1" x14ac:dyDescent="0.25">
      <c r="A54" s="121" t="s">
        <v>296</v>
      </c>
      <c r="B54" s="117"/>
      <c r="C54" s="117"/>
      <c r="D54" s="113"/>
      <c r="E54" s="129"/>
      <c r="F54" s="129"/>
      <c r="G54" s="113"/>
      <c r="H54" s="113"/>
      <c r="I54" s="184">
        <v>0</v>
      </c>
      <c r="J54" s="184">
        <v>0</v>
      </c>
    </row>
    <row r="55" spans="1:10" x14ac:dyDescent="0.25">
      <c r="A55" s="115" t="s">
        <v>271</v>
      </c>
      <c r="B55" s="117">
        <v>-11846.1</v>
      </c>
      <c r="C55" s="117">
        <v>0</v>
      </c>
      <c r="D55" s="113"/>
      <c r="E55" s="129">
        <v>0</v>
      </c>
      <c r="F55" s="129">
        <v>-13221.53</v>
      </c>
      <c r="G55" s="113">
        <f t="shared" si="0"/>
        <v>0</v>
      </c>
      <c r="H55" s="113">
        <v>0</v>
      </c>
      <c r="I55" s="184">
        <f t="shared" si="2"/>
        <v>111.6108255037523</v>
      </c>
      <c r="J55" s="184">
        <v>0</v>
      </c>
    </row>
    <row r="56" spans="1:10" x14ac:dyDescent="0.25">
      <c r="A56" s="118" t="s">
        <v>269</v>
      </c>
      <c r="B56" s="117">
        <v>11846.1</v>
      </c>
      <c r="C56" s="117">
        <v>0</v>
      </c>
      <c r="D56" s="113"/>
      <c r="E56" s="129">
        <v>0</v>
      </c>
      <c r="F56" s="129">
        <v>13221.53</v>
      </c>
      <c r="G56" s="113">
        <v>0</v>
      </c>
      <c r="H56" s="113">
        <v>0</v>
      </c>
      <c r="I56" s="184">
        <f t="shared" si="2"/>
        <v>111.6108255037523</v>
      </c>
      <c r="J56" s="184">
        <v>0</v>
      </c>
    </row>
    <row r="57" spans="1:10" x14ac:dyDescent="0.25">
      <c r="A57" s="118" t="s">
        <v>265</v>
      </c>
      <c r="B57" s="117"/>
      <c r="C57" s="117"/>
      <c r="D57" s="113"/>
      <c r="E57" s="129"/>
      <c r="F57" s="129">
        <v>0</v>
      </c>
      <c r="G57" s="113"/>
      <c r="H57" s="113"/>
      <c r="I57" s="184">
        <v>0</v>
      </c>
      <c r="J57" s="184">
        <v>0</v>
      </c>
    </row>
    <row r="58" spans="1:10" x14ac:dyDescent="0.25">
      <c r="A58" s="118" t="s">
        <v>267</v>
      </c>
      <c r="B58" s="129">
        <f>B55+B56</f>
        <v>0</v>
      </c>
      <c r="C58" s="129">
        <f>C55-C56</f>
        <v>0</v>
      </c>
      <c r="D58" s="129"/>
      <c r="E58" s="129">
        <f>E55-E56</f>
        <v>0</v>
      </c>
      <c r="F58" s="129">
        <v>0</v>
      </c>
      <c r="G58" s="113" t="e">
        <f t="shared" si="0"/>
        <v>#DIV/0!</v>
      </c>
      <c r="H58" s="113">
        <v>0</v>
      </c>
      <c r="I58" s="184">
        <v>0</v>
      </c>
      <c r="J58" s="184">
        <v>0</v>
      </c>
    </row>
    <row r="59" spans="1:10" x14ac:dyDescent="0.25">
      <c r="A59" s="115" t="s">
        <v>268</v>
      </c>
      <c r="B59" s="129">
        <v>1000</v>
      </c>
      <c r="C59" s="129"/>
      <c r="D59" s="129"/>
      <c r="E59" s="129"/>
      <c r="F59" s="129">
        <v>0</v>
      </c>
      <c r="G59" s="113"/>
      <c r="H59" s="113"/>
      <c r="I59" s="184">
        <f t="shared" si="2"/>
        <v>0</v>
      </c>
      <c r="J59" s="184">
        <v>0</v>
      </c>
    </row>
    <row r="60" spans="1:10" x14ac:dyDescent="0.25">
      <c r="A60" s="118" t="s">
        <v>269</v>
      </c>
      <c r="B60" s="129">
        <v>1000</v>
      </c>
      <c r="C60" s="129"/>
      <c r="D60" s="129"/>
      <c r="E60" s="129"/>
      <c r="F60" s="129">
        <v>0</v>
      </c>
      <c r="G60" s="113"/>
      <c r="H60" s="113"/>
      <c r="I60" s="184">
        <f t="shared" si="2"/>
        <v>0</v>
      </c>
      <c r="J60" s="184">
        <v>0</v>
      </c>
    </row>
    <row r="61" spans="1:10" x14ac:dyDescent="0.25">
      <c r="A61" s="118" t="s">
        <v>267</v>
      </c>
      <c r="B61" s="129">
        <f>B59-B60</f>
        <v>0</v>
      </c>
      <c r="C61" s="129"/>
      <c r="D61" s="129"/>
      <c r="E61" s="129"/>
      <c r="F61" s="129">
        <f>F59-F60</f>
        <v>0</v>
      </c>
      <c r="G61" s="113"/>
      <c r="H61" s="113"/>
      <c r="I61" s="184">
        <v>0</v>
      </c>
      <c r="J61" s="184">
        <v>0</v>
      </c>
    </row>
    <row r="62" spans="1:10" x14ac:dyDescent="0.25">
      <c r="A62" s="64" t="s">
        <v>284</v>
      </c>
      <c r="B62" s="129"/>
      <c r="C62" s="129"/>
      <c r="D62" s="129"/>
      <c r="E62" s="129"/>
      <c r="F62" s="129"/>
      <c r="G62" s="113"/>
      <c r="H62" s="113"/>
      <c r="I62" s="184">
        <v>0</v>
      </c>
      <c r="J62" s="184">
        <v>0</v>
      </c>
    </row>
    <row r="63" spans="1:10" x14ac:dyDescent="0.25">
      <c r="A63" s="118" t="s">
        <v>265</v>
      </c>
      <c r="B63" s="117">
        <v>156896.51999999999</v>
      </c>
      <c r="C63" s="117"/>
      <c r="D63" s="113">
        <v>223144</v>
      </c>
      <c r="E63" s="113"/>
      <c r="F63" s="113">
        <v>166964.26</v>
      </c>
      <c r="G63" s="113">
        <f t="shared" si="0"/>
        <v>0</v>
      </c>
      <c r="H63" s="113">
        <v>0</v>
      </c>
      <c r="I63" s="184">
        <f t="shared" si="2"/>
        <v>106.41680261614472</v>
      </c>
      <c r="J63" s="184">
        <f t="shared" si="3"/>
        <v>74.823548919083649</v>
      </c>
    </row>
    <row r="64" spans="1:10" x14ac:dyDescent="0.25">
      <c r="A64" s="118" t="s">
        <v>269</v>
      </c>
      <c r="B64" s="117">
        <v>156896.51999999999</v>
      </c>
      <c r="C64" s="117"/>
      <c r="D64" s="113">
        <v>223144</v>
      </c>
      <c r="E64" s="129"/>
      <c r="F64" s="129">
        <v>166964.26</v>
      </c>
      <c r="G64" s="113">
        <f t="shared" si="0"/>
        <v>0</v>
      </c>
      <c r="H64" s="113">
        <v>0</v>
      </c>
      <c r="I64" s="184">
        <f t="shared" si="2"/>
        <v>106.41680261614472</v>
      </c>
      <c r="J64" s="184">
        <f t="shared" si="3"/>
        <v>74.823548919083649</v>
      </c>
    </row>
    <row r="65" spans="1:11" x14ac:dyDescent="0.25">
      <c r="A65" s="118" t="s">
        <v>267</v>
      </c>
      <c r="B65" s="117">
        <f>B63-B64</f>
        <v>0</v>
      </c>
      <c r="C65" s="117">
        <f t="shared" ref="C65:E65" si="15">C63-C64</f>
        <v>0</v>
      </c>
      <c r="D65" s="117"/>
      <c r="E65" s="79">
        <f t="shared" si="15"/>
        <v>0</v>
      </c>
      <c r="F65" s="79">
        <f>F63-F64</f>
        <v>0</v>
      </c>
      <c r="G65" s="113">
        <v>0</v>
      </c>
      <c r="H65" s="113">
        <v>0</v>
      </c>
      <c r="I65" s="184">
        <v>0</v>
      </c>
      <c r="J65" s="184">
        <v>0</v>
      </c>
    </row>
    <row r="66" spans="1:11" x14ac:dyDescent="0.25">
      <c r="A66" s="121" t="s">
        <v>283</v>
      </c>
      <c r="B66" s="117"/>
      <c r="C66" s="117"/>
      <c r="D66" s="113"/>
      <c r="E66" s="129"/>
      <c r="F66" s="129"/>
      <c r="G66" s="113"/>
      <c r="H66" s="113"/>
      <c r="I66" s="184">
        <v>0</v>
      </c>
      <c r="J66" s="184">
        <v>0</v>
      </c>
    </row>
    <row r="67" spans="1:11" x14ac:dyDescent="0.25">
      <c r="A67" s="115" t="s">
        <v>268</v>
      </c>
      <c r="B67" s="117"/>
      <c r="C67" s="117">
        <v>0</v>
      </c>
      <c r="D67" s="113"/>
      <c r="E67" s="129">
        <v>0</v>
      </c>
      <c r="F67" s="129"/>
      <c r="G67" s="113">
        <v>0</v>
      </c>
      <c r="H67" s="113">
        <v>0</v>
      </c>
      <c r="I67" s="184">
        <v>0</v>
      </c>
      <c r="J67" s="184">
        <v>0</v>
      </c>
    </row>
    <row r="68" spans="1:11" x14ac:dyDescent="0.25">
      <c r="A68" s="118" t="s">
        <v>269</v>
      </c>
      <c r="B68" s="117"/>
      <c r="C68" s="117">
        <v>0</v>
      </c>
      <c r="D68" s="113"/>
      <c r="E68" s="129">
        <v>0</v>
      </c>
      <c r="F68" s="129"/>
      <c r="G68" s="113">
        <v>0</v>
      </c>
      <c r="H68" s="113">
        <v>0</v>
      </c>
      <c r="I68" s="184">
        <v>0</v>
      </c>
      <c r="J68" s="184">
        <v>0</v>
      </c>
    </row>
    <row r="69" spans="1:11" x14ac:dyDescent="0.25">
      <c r="A69" s="118" t="s">
        <v>267</v>
      </c>
      <c r="B69" s="129">
        <f t="shared" ref="B69:C69" si="16">B67-B68</f>
        <v>0</v>
      </c>
      <c r="C69" s="129">
        <f t="shared" si="16"/>
        <v>0</v>
      </c>
      <c r="D69" s="129"/>
      <c r="E69" s="129">
        <f>E67-E68</f>
        <v>0</v>
      </c>
      <c r="F69" s="129"/>
      <c r="G69" s="113">
        <v>0</v>
      </c>
      <c r="H69" s="113">
        <v>0</v>
      </c>
      <c r="I69" s="184">
        <v>0</v>
      </c>
      <c r="J69" s="184">
        <v>0</v>
      </c>
    </row>
    <row r="70" spans="1:11" hidden="1" x14ac:dyDescent="0.25">
      <c r="A70" s="119" t="s">
        <v>272</v>
      </c>
      <c r="B70" s="117"/>
      <c r="C70" s="117"/>
      <c r="D70" s="117"/>
      <c r="E70" s="79"/>
      <c r="F70" s="79"/>
      <c r="G70" s="113"/>
      <c r="H70" s="113"/>
      <c r="I70" s="184" t="e">
        <f t="shared" si="2"/>
        <v>#DIV/0!</v>
      </c>
      <c r="J70" s="184" t="e">
        <f t="shared" si="3"/>
        <v>#DIV/0!</v>
      </c>
    </row>
    <row r="71" spans="1:11" hidden="1" x14ac:dyDescent="0.25">
      <c r="A71" s="121" t="s">
        <v>273</v>
      </c>
      <c r="B71" s="117"/>
      <c r="C71" s="117"/>
      <c r="D71" s="117"/>
      <c r="E71" s="79"/>
      <c r="F71" s="79"/>
      <c r="G71" s="113"/>
      <c r="H71" s="113"/>
      <c r="I71" s="184" t="e">
        <f t="shared" si="2"/>
        <v>#DIV/0!</v>
      </c>
      <c r="J71" s="184" t="e">
        <f t="shared" si="3"/>
        <v>#DIV/0!</v>
      </c>
    </row>
    <row r="72" spans="1:11" ht="13.15" hidden="1" customHeight="1" x14ac:dyDescent="0.25">
      <c r="A72" s="118" t="s">
        <v>265</v>
      </c>
      <c r="B72" s="117"/>
      <c r="C72" s="117">
        <v>400</v>
      </c>
      <c r="D72" s="113"/>
      <c r="E72" s="129">
        <v>122.22</v>
      </c>
      <c r="F72" s="129"/>
      <c r="G72" s="113">
        <v>0</v>
      </c>
      <c r="H72" s="113">
        <f t="shared" si="1"/>
        <v>30.555</v>
      </c>
      <c r="I72" s="184" t="e">
        <f t="shared" si="2"/>
        <v>#DIV/0!</v>
      </c>
      <c r="J72" s="184" t="e">
        <f t="shared" si="3"/>
        <v>#DIV/0!</v>
      </c>
    </row>
    <row r="73" spans="1:11" ht="16.899999999999999" hidden="1" customHeight="1" x14ac:dyDescent="0.25">
      <c r="A73" s="118" t="s">
        <v>269</v>
      </c>
      <c r="B73" s="131">
        <v>0</v>
      </c>
      <c r="C73" s="131">
        <v>400</v>
      </c>
      <c r="D73" s="131"/>
      <c r="E73" s="131">
        <v>0</v>
      </c>
      <c r="F73" s="131"/>
      <c r="G73" s="113">
        <v>0</v>
      </c>
      <c r="H73" s="113">
        <f t="shared" si="1"/>
        <v>0</v>
      </c>
      <c r="I73" s="184" t="e">
        <f t="shared" si="2"/>
        <v>#DIV/0!</v>
      </c>
      <c r="J73" s="184" t="e">
        <f t="shared" si="3"/>
        <v>#DIV/0!</v>
      </c>
      <c r="K73" s="123"/>
    </row>
    <row r="74" spans="1:11" ht="16.899999999999999" hidden="1" customHeight="1" x14ac:dyDescent="0.25">
      <c r="A74" s="118" t="s">
        <v>267</v>
      </c>
      <c r="B74" s="131">
        <f>B72-B73</f>
        <v>0</v>
      </c>
      <c r="C74" s="131">
        <f t="shared" ref="C74:E74" si="17">C72-C73</f>
        <v>0</v>
      </c>
      <c r="D74" s="131"/>
      <c r="E74" s="131">
        <f t="shared" si="17"/>
        <v>122.22</v>
      </c>
      <c r="F74" s="131"/>
      <c r="G74" s="113">
        <v>0</v>
      </c>
      <c r="H74" s="113">
        <v>0</v>
      </c>
      <c r="I74" s="184" t="e">
        <f t="shared" ref="I74:I81" si="18">F74/B74*100</f>
        <v>#DIV/0!</v>
      </c>
      <c r="J74" s="184" t="e">
        <f t="shared" ref="J74:J81" si="19">F74/D74*100</f>
        <v>#DIV/0!</v>
      </c>
      <c r="K74" s="123"/>
    </row>
    <row r="75" spans="1:11" ht="13.15" hidden="1" customHeight="1" x14ac:dyDescent="0.25">
      <c r="A75" s="120" t="s">
        <v>274</v>
      </c>
      <c r="B75" s="117"/>
      <c r="C75" s="117"/>
      <c r="D75" s="113"/>
      <c r="E75" s="129"/>
      <c r="F75" s="129"/>
      <c r="G75" s="113"/>
      <c r="H75" s="113"/>
      <c r="I75" s="184" t="e">
        <f t="shared" si="18"/>
        <v>#DIV/0!</v>
      </c>
      <c r="J75" s="184" t="e">
        <f t="shared" si="19"/>
        <v>#DIV/0!</v>
      </c>
    </row>
    <row r="76" spans="1:11" hidden="1" x14ac:dyDescent="0.25">
      <c r="A76" s="115" t="s">
        <v>268</v>
      </c>
      <c r="B76" s="117"/>
      <c r="C76" s="117">
        <v>3260</v>
      </c>
      <c r="D76" s="113"/>
      <c r="E76" s="129">
        <v>3616.14</v>
      </c>
      <c r="F76" s="129"/>
      <c r="G76" s="113">
        <v>0</v>
      </c>
      <c r="H76" s="113">
        <f t="shared" si="1"/>
        <v>110.9245398773006</v>
      </c>
      <c r="I76" s="184" t="e">
        <f t="shared" si="18"/>
        <v>#DIV/0!</v>
      </c>
      <c r="J76" s="184" t="e">
        <f t="shared" si="19"/>
        <v>#DIV/0!</v>
      </c>
    </row>
    <row r="77" spans="1:11" hidden="1" x14ac:dyDescent="0.25">
      <c r="A77" s="118" t="s">
        <v>269</v>
      </c>
      <c r="B77" s="117">
        <v>0</v>
      </c>
      <c r="C77" s="117">
        <v>3260</v>
      </c>
      <c r="D77" s="113"/>
      <c r="E77" s="129">
        <v>0</v>
      </c>
      <c r="F77" s="129"/>
      <c r="G77" s="113">
        <v>0</v>
      </c>
      <c r="H77" s="113">
        <f t="shared" si="1"/>
        <v>0</v>
      </c>
      <c r="I77" s="184" t="e">
        <f t="shared" si="18"/>
        <v>#DIV/0!</v>
      </c>
      <c r="J77" s="184" t="e">
        <f t="shared" si="19"/>
        <v>#DIV/0!</v>
      </c>
    </row>
    <row r="78" spans="1:11" hidden="1" x14ac:dyDescent="0.25">
      <c r="A78" s="118" t="s">
        <v>267</v>
      </c>
      <c r="B78" s="129">
        <f t="shared" ref="B78:C78" si="20">B76-B77</f>
        <v>0</v>
      </c>
      <c r="C78" s="129">
        <f t="shared" si="20"/>
        <v>0</v>
      </c>
      <c r="D78" s="129"/>
      <c r="E78" s="129">
        <f>E76-E77</f>
        <v>3616.14</v>
      </c>
      <c r="F78" s="129"/>
      <c r="G78" s="113">
        <v>0</v>
      </c>
      <c r="H78" s="113">
        <v>0</v>
      </c>
      <c r="I78" s="184" t="e">
        <f t="shared" si="18"/>
        <v>#DIV/0!</v>
      </c>
      <c r="J78" s="184" t="e">
        <f t="shared" si="19"/>
        <v>#DIV/0!</v>
      </c>
    </row>
    <row r="79" spans="1:11" x14ac:dyDescent="0.25">
      <c r="A79" s="8" t="s">
        <v>275</v>
      </c>
      <c r="B79" s="128">
        <f>B9+B17+B22+B32+B41+B51+B63+B72</f>
        <v>3199433.8600000003</v>
      </c>
      <c r="C79" s="128">
        <f>C9+C22+C32+C41+C51</f>
        <v>2459399.65</v>
      </c>
      <c r="D79" s="128">
        <f>D9+D22+D32+D41+D51+D63</f>
        <v>3807089</v>
      </c>
      <c r="E79" s="128">
        <f>E9+E22+E32+E41+E51</f>
        <v>0</v>
      </c>
      <c r="F79" s="128">
        <f>F9+F22+F32+F41+F51+F57+F63</f>
        <v>3191514.9299999997</v>
      </c>
      <c r="G79" s="128">
        <f>G9+G22+G32+G41+G51</f>
        <v>0</v>
      </c>
      <c r="H79" s="128">
        <f>H9+H22+H32+H41+H51</f>
        <v>0</v>
      </c>
      <c r="I79" s="184">
        <f t="shared" si="18"/>
        <v>99.752489648277944</v>
      </c>
      <c r="J79" s="184">
        <f t="shared" si="19"/>
        <v>83.830846350059048</v>
      </c>
    </row>
    <row r="80" spans="1:11" ht="13.15" customHeight="1" x14ac:dyDescent="0.25">
      <c r="A80" s="93" t="s">
        <v>19</v>
      </c>
      <c r="B80" s="79">
        <f>B10+B14+B18+B23+B33+B42+B52+B64+B73+B68+B47+B37+B27</f>
        <v>3207629.67</v>
      </c>
      <c r="C80" s="79">
        <f>C10+C27+C33+C37+C42+C47+C52+C23</f>
        <v>2466042.65</v>
      </c>
      <c r="D80" s="79">
        <v>3795453.34</v>
      </c>
      <c r="E80" s="79">
        <f>E10+E27+E33+E37+E42+E47+E52+E23</f>
        <v>0</v>
      </c>
      <c r="F80" s="79">
        <f>F10+F14+F23+F27+F33+F37+F42+F47+F52+F64</f>
        <v>3184374.5299999993</v>
      </c>
      <c r="G80" s="79">
        <f>G10+G27+G33+G37+G42+G47+G52+G23</f>
        <v>0</v>
      </c>
      <c r="H80" s="79">
        <f>H10+H27+H33+H37+H42+H47+H52+H23</f>
        <v>0</v>
      </c>
      <c r="I80" s="184">
        <f t="shared" si="18"/>
        <v>99.275005459093393</v>
      </c>
      <c r="J80" s="184">
        <f t="shared" si="19"/>
        <v>83.899714862520199</v>
      </c>
    </row>
    <row r="81" spans="1:10" x14ac:dyDescent="0.25">
      <c r="A81" s="122" t="s">
        <v>276</v>
      </c>
      <c r="B81" s="129">
        <v>-11635.66</v>
      </c>
      <c r="C81" s="129">
        <f>C13+C26+C36+C45+C55+C67</f>
        <v>6643</v>
      </c>
      <c r="D81" s="129">
        <v>-11635.66</v>
      </c>
      <c r="E81" s="129">
        <f>E13+E26+E36+E45+E55+E67</f>
        <v>0</v>
      </c>
      <c r="F81" s="129">
        <v>-4495.26</v>
      </c>
      <c r="G81" s="129">
        <f>G13+G26+G36+G45+G55+G67</f>
        <v>0</v>
      </c>
      <c r="H81" s="129">
        <f>H13+H26+H36+H45+H55+H67</f>
        <v>0</v>
      </c>
      <c r="I81" s="184">
        <f t="shared" si="18"/>
        <v>38.633476743046806</v>
      </c>
      <c r="J81" s="184">
        <f t="shared" si="19"/>
        <v>38.633476743046806</v>
      </c>
    </row>
  </sheetData>
  <mergeCells count="1">
    <mergeCell ref="A3:J3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T780"/>
  <sheetViews>
    <sheetView workbookViewId="0">
      <pane ySplit="5" topLeftCell="A57" activePane="bottomLeft" state="frozen"/>
      <selection pane="bottomLeft" activeCell="K61" sqref="K6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18.7109375" customWidth="1"/>
    <col min="6" max="8" width="18.7109375" hidden="1" customWidth="1"/>
    <col min="9" max="11" width="18.7109375" customWidth="1"/>
    <col min="12" max="13" width="6.5703125" customWidth="1"/>
    <col min="14" max="14" width="10.140625" bestFit="1" customWidth="1"/>
  </cols>
  <sheetData>
    <row r="1" spans="1:13" s="27" customFormat="1" ht="42" customHeight="1" x14ac:dyDescent="0.25">
      <c r="A1" s="293" t="s">
        <v>373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3" s="27" customFormat="1" ht="18" x14ac:dyDescent="0.25">
      <c r="A2" s="28"/>
      <c r="B2" s="28"/>
      <c r="C2" s="28"/>
      <c r="D2" s="28"/>
      <c r="E2" s="28"/>
      <c r="F2" s="28"/>
      <c r="G2" s="28"/>
      <c r="H2" s="28"/>
      <c r="I2" s="28"/>
      <c r="J2" s="29"/>
      <c r="K2" s="29"/>
    </row>
    <row r="3" spans="1:13" s="27" customFormat="1" ht="18" customHeight="1" x14ac:dyDescent="0.25">
      <c r="A3" s="293" t="s">
        <v>21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4" spans="1:13" s="27" customFormat="1" ht="10.5" customHeight="1" x14ac:dyDescent="0.25">
      <c r="A4" s="28"/>
      <c r="B4" s="28"/>
      <c r="C4" s="28"/>
      <c r="D4" s="28"/>
      <c r="E4" s="28"/>
      <c r="F4" s="28"/>
      <c r="G4" s="28"/>
      <c r="H4" s="28"/>
      <c r="I4" s="212" t="s">
        <v>354</v>
      </c>
      <c r="J4" s="29"/>
      <c r="K4" s="29"/>
    </row>
    <row r="5" spans="1:13" s="27" customFormat="1" ht="25.5" x14ac:dyDescent="0.25">
      <c r="A5" s="295" t="s">
        <v>23</v>
      </c>
      <c r="B5" s="296"/>
      <c r="C5" s="297"/>
      <c r="D5" s="30" t="s">
        <v>24</v>
      </c>
      <c r="E5" s="30" t="s">
        <v>368</v>
      </c>
      <c r="F5" s="31" t="s">
        <v>199</v>
      </c>
      <c r="G5" s="31" t="s">
        <v>255</v>
      </c>
      <c r="H5" s="31" t="s">
        <v>28</v>
      </c>
      <c r="I5" s="31" t="s">
        <v>369</v>
      </c>
      <c r="J5" s="31" t="s">
        <v>370</v>
      </c>
      <c r="K5" s="172" t="s">
        <v>358</v>
      </c>
      <c r="L5" s="173" t="s">
        <v>311</v>
      </c>
      <c r="M5" s="173" t="s">
        <v>311</v>
      </c>
    </row>
    <row r="6" spans="1:13" s="27" customFormat="1" x14ac:dyDescent="0.25">
      <c r="A6" s="168"/>
      <c r="B6" s="169">
        <v>1</v>
      </c>
      <c r="C6" s="170"/>
      <c r="D6" s="171">
        <v>2</v>
      </c>
      <c r="E6" s="171">
        <v>3</v>
      </c>
      <c r="F6" s="171"/>
      <c r="G6" s="171"/>
      <c r="H6" s="171"/>
      <c r="I6" s="171">
        <v>4</v>
      </c>
      <c r="J6" s="171">
        <v>5</v>
      </c>
      <c r="K6" s="174">
        <v>6</v>
      </c>
      <c r="L6" s="175" t="s">
        <v>316</v>
      </c>
      <c r="M6" s="175" t="s">
        <v>317</v>
      </c>
    </row>
    <row r="7" spans="1:13" s="34" customFormat="1" x14ac:dyDescent="0.25">
      <c r="A7" s="298"/>
      <c r="B7" s="299"/>
      <c r="C7" s="300"/>
      <c r="D7" s="32" t="s">
        <v>106</v>
      </c>
      <c r="E7" s="33">
        <f>E8+E60+E193+E200+E207+E214+E246+E237</f>
        <v>3207629.6700000004</v>
      </c>
      <c r="F7" s="33">
        <f>F8+F60+F193+F200+F207+F214+F246</f>
        <v>18706319.59</v>
      </c>
      <c r="G7" s="33">
        <f>G8+G60+G193+G200+G207+G214+G246</f>
        <v>2482755.2710863361</v>
      </c>
      <c r="H7" s="33">
        <f>H8+H60+H193+H200+H207+H214+H246</f>
        <v>2466042.65</v>
      </c>
      <c r="I7" s="33">
        <f>I8+I60+I200+I246</f>
        <v>3795453.34</v>
      </c>
      <c r="J7" s="33">
        <f>J8+J60+J193+J200+J207+J214+J246+J237</f>
        <v>0</v>
      </c>
      <c r="K7" s="176">
        <f>K8+K60+K246+K237</f>
        <v>3184374.5300000003</v>
      </c>
      <c r="L7" s="178">
        <f>K7/E7*100</f>
        <v>99.275005459093407</v>
      </c>
      <c r="M7" s="178">
        <f>K7/I7*100</f>
        <v>83.899714862520227</v>
      </c>
    </row>
    <row r="8" spans="1:13" s="21" customFormat="1" ht="51" x14ac:dyDescent="0.25">
      <c r="A8" s="301" t="s">
        <v>107</v>
      </c>
      <c r="B8" s="302"/>
      <c r="C8" s="303"/>
      <c r="D8" s="186" t="s">
        <v>108</v>
      </c>
      <c r="E8" s="187">
        <f>E9+E45+E54</f>
        <v>101467.08</v>
      </c>
      <c r="F8" s="187">
        <f t="shared" ref="F8:K8" si="0">F9+F45+F54</f>
        <v>622611.17000000004</v>
      </c>
      <c r="G8" s="187">
        <f t="shared" si="0"/>
        <v>82634.703032716148</v>
      </c>
      <c r="H8" s="187">
        <f t="shared" si="0"/>
        <v>84636.999999999985</v>
      </c>
      <c r="I8" s="187">
        <f t="shared" si="0"/>
        <v>110341</v>
      </c>
      <c r="J8" s="187">
        <f t="shared" si="0"/>
        <v>0</v>
      </c>
      <c r="K8" s="187">
        <f t="shared" si="0"/>
        <v>110113.33000000002</v>
      </c>
      <c r="L8" s="178">
        <f t="shared" ref="L8:L71" si="1">K8/E8*100</f>
        <v>108.52123664148019</v>
      </c>
      <c r="M8" s="178">
        <f t="shared" ref="M8:M71" si="2">K8/I8*100</f>
        <v>99.793666905320791</v>
      </c>
    </row>
    <row r="9" spans="1:13" s="21" customFormat="1" x14ac:dyDescent="0.25">
      <c r="A9" s="287" t="s">
        <v>109</v>
      </c>
      <c r="B9" s="288"/>
      <c r="C9" s="289"/>
      <c r="D9" s="188" t="s">
        <v>12</v>
      </c>
      <c r="E9" s="189">
        <f>E10</f>
        <v>80607.62</v>
      </c>
      <c r="F9" s="189">
        <f t="shared" ref="F9:K10" si="3">F10</f>
        <v>516875</v>
      </c>
      <c r="G9" s="189">
        <f t="shared" si="3"/>
        <v>68601.101599309826</v>
      </c>
      <c r="H9" s="189">
        <f t="shared" si="3"/>
        <v>70777.419999999984</v>
      </c>
      <c r="I9" s="189">
        <f t="shared" si="3"/>
        <v>93353</v>
      </c>
      <c r="J9" s="189">
        <f t="shared" si="3"/>
        <v>0</v>
      </c>
      <c r="K9" s="189">
        <f t="shared" si="3"/>
        <v>93126.610000000015</v>
      </c>
      <c r="L9" s="178">
        <f t="shared" si="1"/>
        <v>115.53077736323193</v>
      </c>
      <c r="M9" s="178">
        <f t="shared" si="2"/>
        <v>99.757490385954412</v>
      </c>
    </row>
    <row r="10" spans="1:13" s="21" customFormat="1" x14ac:dyDescent="0.25">
      <c r="A10" s="281" t="s">
        <v>325</v>
      </c>
      <c r="B10" s="282"/>
      <c r="C10" s="283"/>
      <c r="D10" s="190" t="s">
        <v>111</v>
      </c>
      <c r="E10" s="191">
        <f>E11</f>
        <v>80607.62</v>
      </c>
      <c r="F10" s="191">
        <f>F11</f>
        <v>516875</v>
      </c>
      <c r="G10" s="191">
        <f t="shared" si="3"/>
        <v>68601.101599309826</v>
      </c>
      <c r="H10" s="191">
        <f t="shared" si="3"/>
        <v>70777.419999999984</v>
      </c>
      <c r="I10" s="191">
        <f t="shared" si="3"/>
        <v>93353</v>
      </c>
      <c r="J10" s="191">
        <f t="shared" si="3"/>
        <v>0</v>
      </c>
      <c r="K10" s="191">
        <f t="shared" si="3"/>
        <v>93126.610000000015</v>
      </c>
      <c r="L10" s="178">
        <f t="shared" si="1"/>
        <v>115.53077736323193</v>
      </c>
      <c r="M10" s="178">
        <f t="shared" si="2"/>
        <v>99.757490385954412</v>
      </c>
    </row>
    <row r="11" spans="1:13" s="21" customFormat="1" x14ac:dyDescent="0.25">
      <c r="A11" s="284">
        <v>3</v>
      </c>
      <c r="B11" s="285"/>
      <c r="C11" s="286"/>
      <c r="D11" s="192" t="s">
        <v>14</v>
      </c>
      <c r="E11" s="193">
        <f>E12+E37+E40</f>
        <v>80607.62</v>
      </c>
      <c r="F11" s="193">
        <f t="shared" ref="F11:K11" si="4">F12+F37+F40</f>
        <v>516875</v>
      </c>
      <c r="G11" s="193">
        <f t="shared" si="4"/>
        <v>68601.101599309826</v>
      </c>
      <c r="H11" s="193">
        <f>H12+H37+H40</f>
        <v>70777.419999999984</v>
      </c>
      <c r="I11" s="193">
        <f>I12+I37+I40</f>
        <v>93353</v>
      </c>
      <c r="J11" s="193">
        <f t="shared" si="4"/>
        <v>0</v>
      </c>
      <c r="K11" s="193">
        <f t="shared" si="4"/>
        <v>93126.610000000015</v>
      </c>
      <c r="L11" s="178">
        <f t="shared" si="1"/>
        <v>115.53077736323193</v>
      </c>
      <c r="M11" s="178">
        <f t="shared" si="2"/>
        <v>99.757490385954412</v>
      </c>
    </row>
    <row r="12" spans="1:13" s="21" customFormat="1" x14ac:dyDescent="0.25">
      <c r="A12" s="265">
        <v>32</v>
      </c>
      <c r="B12" s="266"/>
      <c r="C12" s="267"/>
      <c r="D12" s="192" t="s">
        <v>25</v>
      </c>
      <c r="E12" s="193">
        <f>SUM(E13+E17+E22+E31)</f>
        <v>75733</v>
      </c>
      <c r="F12" s="193">
        <f t="shared" ref="F12:K12" si="5">SUM(F13+F17+F22+F31)</f>
        <v>470375</v>
      </c>
      <c r="G12" s="193">
        <f t="shared" si="5"/>
        <v>62429.49100802972</v>
      </c>
      <c r="H12" s="193">
        <f t="shared" si="5"/>
        <v>64804.899999999994</v>
      </c>
      <c r="I12" s="193">
        <f t="shared" si="5"/>
        <v>89568</v>
      </c>
      <c r="J12" s="193">
        <f t="shared" si="5"/>
        <v>0</v>
      </c>
      <c r="K12" s="193">
        <f t="shared" si="5"/>
        <v>89568.000000000015</v>
      </c>
      <c r="L12" s="178">
        <f t="shared" si="1"/>
        <v>118.26812618013285</v>
      </c>
      <c r="M12" s="178">
        <f t="shared" si="2"/>
        <v>100.00000000000003</v>
      </c>
    </row>
    <row r="13" spans="1:13" s="21" customFormat="1" x14ac:dyDescent="0.25">
      <c r="A13" s="265">
        <v>321</v>
      </c>
      <c r="B13" s="266"/>
      <c r="C13" s="267"/>
      <c r="D13" s="192" t="s">
        <v>59</v>
      </c>
      <c r="E13" s="193">
        <f>E14+E15+E16</f>
        <v>6133.1100000000006</v>
      </c>
      <c r="F13" s="193">
        <f t="shared" ref="F13:K13" si="6">F14+F15+F16</f>
        <v>45500</v>
      </c>
      <c r="G13" s="193">
        <f t="shared" si="6"/>
        <v>6038.887782865485</v>
      </c>
      <c r="H13" s="193">
        <f t="shared" si="6"/>
        <v>5574.3600000000006</v>
      </c>
      <c r="I13" s="193">
        <f t="shared" si="6"/>
        <v>7550</v>
      </c>
      <c r="J13" s="193">
        <f t="shared" si="6"/>
        <v>0</v>
      </c>
      <c r="K13" s="193">
        <f t="shared" si="6"/>
        <v>7500.85</v>
      </c>
      <c r="L13" s="178">
        <f t="shared" si="1"/>
        <v>122.30092074004868</v>
      </c>
      <c r="M13" s="178">
        <f t="shared" si="2"/>
        <v>99.349006622516555</v>
      </c>
    </row>
    <row r="14" spans="1:13" x14ac:dyDescent="0.25">
      <c r="A14" s="268">
        <v>3211</v>
      </c>
      <c r="B14" s="269"/>
      <c r="C14" s="270"/>
      <c r="D14" s="200" t="s">
        <v>69</v>
      </c>
      <c r="E14" s="104">
        <v>4613.3100000000004</v>
      </c>
      <c r="F14" s="201">
        <v>35000</v>
      </c>
      <c r="G14" s="201">
        <f>F14/7.5345</f>
        <v>4645.298294511912</v>
      </c>
      <c r="H14" s="201">
        <v>4645.3</v>
      </c>
      <c r="I14" s="201">
        <v>6000</v>
      </c>
      <c r="J14" s="201"/>
      <c r="K14" s="201">
        <v>6108.85</v>
      </c>
      <c r="L14" s="178">
        <f t="shared" si="1"/>
        <v>132.41793853003591</v>
      </c>
      <c r="M14" s="178">
        <f t="shared" si="2"/>
        <v>101.81416666666667</v>
      </c>
    </row>
    <row r="15" spans="1:13" x14ac:dyDescent="0.25">
      <c r="A15" s="268">
        <v>3213</v>
      </c>
      <c r="B15" s="269"/>
      <c r="C15" s="270"/>
      <c r="D15" s="200" t="s">
        <v>70</v>
      </c>
      <c r="E15" s="104">
        <v>570</v>
      </c>
      <c r="F15" s="201">
        <v>8000</v>
      </c>
      <c r="G15" s="201">
        <f>F15/7.5345</f>
        <v>1061.7824673170085</v>
      </c>
      <c r="H15" s="201">
        <v>597.25</v>
      </c>
      <c r="I15" s="201">
        <v>550</v>
      </c>
      <c r="J15" s="201"/>
      <c r="K15" s="201">
        <v>585</v>
      </c>
      <c r="L15" s="178">
        <f t="shared" si="1"/>
        <v>102.63157894736842</v>
      </c>
      <c r="M15" s="178">
        <f t="shared" si="2"/>
        <v>106.36363636363637</v>
      </c>
    </row>
    <row r="16" spans="1:13" ht="25.5" x14ac:dyDescent="0.25">
      <c r="A16" s="268">
        <v>3214</v>
      </c>
      <c r="B16" s="269"/>
      <c r="C16" s="270"/>
      <c r="D16" s="200" t="s">
        <v>71</v>
      </c>
      <c r="E16" s="104">
        <v>949.8</v>
      </c>
      <c r="F16" s="201">
        <v>2500</v>
      </c>
      <c r="G16" s="201">
        <f>F16/7.5345</f>
        <v>331.80702103656512</v>
      </c>
      <c r="H16" s="201">
        <v>331.81</v>
      </c>
      <c r="I16" s="201">
        <v>1000</v>
      </c>
      <c r="J16" s="201"/>
      <c r="K16" s="202">
        <v>807</v>
      </c>
      <c r="L16" s="178">
        <f t="shared" si="1"/>
        <v>84.965255843335441</v>
      </c>
      <c r="M16" s="178">
        <f t="shared" si="2"/>
        <v>80.7</v>
      </c>
    </row>
    <row r="17" spans="1:14" s="21" customFormat="1" x14ac:dyDescent="0.25">
      <c r="A17" s="265">
        <v>322</v>
      </c>
      <c r="B17" s="266"/>
      <c r="C17" s="267"/>
      <c r="D17" s="192" t="s">
        <v>61</v>
      </c>
      <c r="E17" s="193">
        <f>SUM(E18:E21)</f>
        <v>44678.47</v>
      </c>
      <c r="F17" s="193">
        <f t="shared" ref="F17:K17" si="7">SUM(F18:F21)</f>
        <v>279275</v>
      </c>
      <c r="G17" s="193">
        <f t="shared" si="7"/>
        <v>37066.162319994677</v>
      </c>
      <c r="H17" s="193">
        <f t="shared" si="7"/>
        <v>37384.359999999993</v>
      </c>
      <c r="I17" s="193">
        <f t="shared" si="7"/>
        <v>55598</v>
      </c>
      <c r="J17" s="193">
        <f t="shared" si="7"/>
        <v>0</v>
      </c>
      <c r="K17" s="193">
        <f t="shared" si="7"/>
        <v>57782.360000000008</v>
      </c>
      <c r="L17" s="178">
        <f t="shared" si="1"/>
        <v>129.32931678278152</v>
      </c>
      <c r="M17" s="178">
        <f t="shared" si="2"/>
        <v>103.92884636137991</v>
      </c>
    </row>
    <row r="18" spans="1:14" ht="25.5" x14ac:dyDescent="0.25">
      <c r="A18" s="268">
        <v>3221</v>
      </c>
      <c r="B18" s="269"/>
      <c r="C18" s="270"/>
      <c r="D18" s="200" t="s">
        <v>113</v>
      </c>
      <c r="E18" s="104">
        <v>11678.47</v>
      </c>
      <c r="F18" s="201">
        <v>48275</v>
      </c>
      <c r="G18" s="201">
        <f>F18/7.5345</f>
        <v>6407.193576216072</v>
      </c>
      <c r="H18" s="201">
        <v>10362</v>
      </c>
      <c r="I18" s="201">
        <v>12800</v>
      </c>
      <c r="J18" s="201"/>
      <c r="K18" s="202">
        <v>20836.84</v>
      </c>
      <c r="L18" s="178">
        <f t="shared" si="1"/>
        <v>178.42097466534571</v>
      </c>
      <c r="M18" s="178">
        <f t="shared" si="2"/>
        <v>162.7878125</v>
      </c>
    </row>
    <row r="19" spans="1:14" x14ac:dyDescent="0.25">
      <c r="A19" s="268">
        <v>3223</v>
      </c>
      <c r="B19" s="269"/>
      <c r="C19" s="270"/>
      <c r="D19" s="200" t="s">
        <v>85</v>
      </c>
      <c r="E19" s="104">
        <v>33000</v>
      </c>
      <c r="F19" s="201">
        <v>230000</v>
      </c>
      <c r="G19" s="201">
        <f>F19/7.5345</f>
        <v>30526.24593536399</v>
      </c>
      <c r="H19" s="201">
        <v>26876.37</v>
      </c>
      <c r="I19" s="201">
        <v>41560</v>
      </c>
      <c r="J19" s="201"/>
      <c r="K19" s="202">
        <v>36085.54</v>
      </c>
      <c r="L19" s="178">
        <f t="shared" si="1"/>
        <v>109.35012121212122</v>
      </c>
      <c r="M19" s="178">
        <f t="shared" si="2"/>
        <v>86.827574590952835</v>
      </c>
    </row>
    <row r="20" spans="1:14" x14ac:dyDescent="0.25">
      <c r="A20" s="268">
        <v>3225</v>
      </c>
      <c r="B20" s="269"/>
      <c r="C20" s="270"/>
      <c r="D20" s="200" t="s">
        <v>114</v>
      </c>
      <c r="E20" s="104">
        <v>0</v>
      </c>
      <c r="F20" s="201">
        <v>500</v>
      </c>
      <c r="G20" s="201">
        <f>F20/7.5345</f>
        <v>66.361404207313029</v>
      </c>
      <c r="H20" s="201">
        <v>132.72</v>
      </c>
      <c r="I20" s="201">
        <v>538</v>
      </c>
      <c r="J20" s="201"/>
      <c r="K20" s="202">
        <v>125</v>
      </c>
      <c r="L20" s="178">
        <v>0</v>
      </c>
      <c r="M20" s="178">
        <f t="shared" si="2"/>
        <v>23.234200743494423</v>
      </c>
      <c r="N20" s="26"/>
    </row>
    <row r="21" spans="1:14" ht="25.5" x14ac:dyDescent="0.25">
      <c r="A21" s="268">
        <v>3227</v>
      </c>
      <c r="B21" s="269"/>
      <c r="C21" s="270"/>
      <c r="D21" s="200" t="s">
        <v>115</v>
      </c>
      <c r="E21" s="104">
        <v>0</v>
      </c>
      <c r="F21" s="201">
        <v>500</v>
      </c>
      <c r="G21" s="201">
        <f>F21/7.5345</f>
        <v>66.361404207313029</v>
      </c>
      <c r="H21" s="201">
        <v>13.27</v>
      </c>
      <c r="I21" s="201">
        <v>700</v>
      </c>
      <c r="J21" s="201"/>
      <c r="K21" s="202">
        <v>734.98</v>
      </c>
      <c r="L21" s="178">
        <v>0</v>
      </c>
      <c r="M21" s="178">
        <f t="shared" si="2"/>
        <v>104.99714285714286</v>
      </c>
    </row>
    <row r="22" spans="1:14" s="21" customFormat="1" x14ac:dyDescent="0.25">
      <c r="A22" s="265">
        <v>323</v>
      </c>
      <c r="B22" s="266"/>
      <c r="C22" s="267"/>
      <c r="D22" s="192" t="s">
        <v>74</v>
      </c>
      <c r="E22" s="193">
        <f>SUM(E23:E30)</f>
        <v>24563.33</v>
      </c>
      <c r="F22" s="193">
        <f>SUM(F23:F30)</f>
        <v>142600</v>
      </c>
      <c r="G22" s="193">
        <f t="shared" ref="G22:K22" si="8">SUM(G23:G30)</f>
        <v>18926.272479925672</v>
      </c>
      <c r="H22" s="193">
        <f t="shared" si="8"/>
        <v>21288.739999999998</v>
      </c>
      <c r="I22" s="193">
        <f t="shared" si="8"/>
        <v>25620</v>
      </c>
      <c r="J22" s="193">
        <f t="shared" si="8"/>
        <v>0</v>
      </c>
      <c r="K22" s="193">
        <f t="shared" si="8"/>
        <v>23686.370000000003</v>
      </c>
      <c r="L22" s="178">
        <f t="shared" si="1"/>
        <v>96.429800031184698</v>
      </c>
      <c r="M22" s="178">
        <f t="shared" si="2"/>
        <v>92.452654176424673</v>
      </c>
    </row>
    <row r="23" spans="1:14" x14ac:dyDescent="0.25">
      <c r="A23" s="268">
        <v>3231</v>
      </c>
      <c r="B23" s="269"/>
      <c r="C23" s="270"/>
      <c r="D23" s="200" t="s">
        <v>116</v>
      </c>
      <c r="E23" s="104">
        <v>2901.3</v>
      </c>
      <c r="F23" s="201">
        <v>21000</v>
      </c>
      <c r="G23" s="201">
        <f t="shared" ref="G23:G30" si="9">F23/7.5345</f>
        <v>2787.1789767071468</v>
      </c>
      <c r="H23" s="201">
        <v>2654.46</v>
      </c>
      <c r="I23" s="201">
        <v>3200</v>
      </c>
      <c r="J23" s="201"/>
      <c r="K23" s="202">
        <v>2789.76</v>
      </c>
      <c r="L23" s="178">
        <f t="shared" si="1"/>
        <v>96.155516492606765</v>
      </c>
      <c r="M23" s="178">
        <f t="shared" si="2"/>
        <v>87.18</v>
      </c>
    </row>
    <row r="24" spans="1:14" x14ac:dyDescent="0.25">
      <c r="A24" s="268">
        <v>3233</v>
      </c>
      <c r="B24" s="269"/>
      <c r="C24" s="270"/>
      <c r="D24" s="200" t="s">
        <v>92</v>
      </c>
      <c r="E24" s="104"/>
      <c r="F24" s="201">
        <v>2500</v>
      </c>
      <c r="G24" s="201">
        <f t="shared" si="9"/>
        <v>331.80702103656512</v>
      </c>
      <c r="H24" s="201">
        <v>66.36</v>
      </c>
      <c r="I24" s="201">
        <v>20</v>
      </c>
      <c r="J24" s="201"/>
      <c r="K24" s="202">
        <f t="shared" ref="K24" si="10">J24</f>
        <v>0</v>
      </c>
      <c r="L24" s="178">
        <v>0</v>
      </c>
      <c r="M24" s="178">
        <f t="shared" si="2"/>
        <v>0</v>
      </c>
    </row>
    <row r="25" spans="1:14" x14ac:dyDescent="0.25">
      <c r="A25" s="268">
        <v>3234</v>
      </c>
      <c r="B25" s="269"/>
      <c r="C25" s="270"/>
      <c r="D25" s="200" t="s">
        <v>89</v>
      </c>
      <c r="E25" s="104">
        <v>7445.05</v>
      </c>
      <c r="F25" s="201">
        <v>45000</v>
      </c>
      <c r="G25" s="201">
        <f t="shared" si="9"/>
        <v>5972.5263786581718</v>
      </c>
      <c r="H25" s="201">
        <v>7299.75</v>
      </c>
      <c r="I25" s="201">
        <v>8100</v>
      </c>
      <c r="J25" s="201"/>
      <c r="K25" s="202">
        <v>7244.78</v>
      </c>
      <c r="L25" s="178">
        <f t="shared" si="1"/>
        <v>97.31002478156627</v>
      </c>
      <c r="M25" s="178">
        <f t="shared" si="2"/>
        <v>89.44172839506173</v>
      </c>
    </row>
    <row r="26" spans="1:14" x14ac:dyDescent="0.25">
      <c r="A26" s="268">
        <v>3235</v>
      </c>
      <c r="B26" s="269"/>
      <c r="C26" s="270"/>
      <c r="D26" s="200" t="s">
        <v>93</v>
      </c>
      <c r="E26" s="104">
        <v>4800.82</v>
      </c>
      <c r="F26" s="201">
        <v>27000</v>
      </c>
      <c r="G26" s="201">
        <f t="shared" si="9"/>
        <v>3583.5158271949031</v>
      </c>
      <c r="H26" s="201">
        <v>4167.5</v>
      </c>
      <c r="I26" s="201">
        <v>5350</v>
      </c>
      <c r="J26" s="201"/>
      <c r="K26" s="202">
        <v>5353.56</v>
      </c>
      <c r="L26" s="178">
        <f t="shared" si="1"/>
        <v>111.51344978566162</v>
      </c>
      <c r="M26" s="178">
        <f t="shared" si="2"/>
        <v>100.06654205607477</v>
      </c>
    </row>
    <row r="27" spans="1:14" x14ac:dyDescent="0.25">
      <c r="A27" s="268">
        <v>3236</v>
      </c>
      <c r="B27" s="269"/>
      <c r="C27" s="270"/>
      <c r="D27" s="200" t="s">
        <v>90</v>
      </c>
      <c r="E27" s="104">
        <v>5194.84</v>
      </c>
      <c r="F27" s="201">
        <v>20000</v>
      </c>
      <c r="G27" s="201">
        <f t="shared" si="9"/>
        <v>2654.4561682925209</v>
      </c>
      <c r="H27" s="201">
        <v>3185.35</v>
      </c>
      <c r="I27" s="201">
        <v>3000</v>
      </c>
      <c r="J27" s="201"/>
      <c r="K27" s="202">
        <v>2598.8000000000002</v>
      </c>
      <c r="L27" s="178">
        <f t="shared" si="1"/>
        <v>50.026564822015693</v>
      </c>
      <c r="M27" s="178">
        <f t="shared" si="2"/>
        <v>86.626666666666679</v>
      </c>
    </row>
    <row r="28" spans="1:14" x14ac:dyDescent="0.25">
      <c r="A28" s="268">
        <v>3237</v>
      </c>
      <c r="B28" s="269"/>
      <c r="C28" s="270"/>
      <c r="D28" s="200" t="s">
        <v>75</v>
      </c>
      <c r="E28" s="104">
        <v>1726.68</v>
      </c>
      <c r="F28" s="201">
        <v>7500</v>
      </c>
      <c r="G28" s="201">
        <f t="shared" si="9"/>
        <v>995.4210631096953</v>
      </c>
      <c r="H28" s="201">
        <v>1327.23</v>
      </c>
      <c r="I28" s="201">
        <v>3300</v>
      </c>
      <c r="J28" s="201"/>
      <c r="K28" s="202">
        <v>3004.18</v>
      </c>
      <c r="L28" s="178">
        <f t="shared" si="1"/>
        <v>173.98591516667824</v>
      </c>
      <c r="M28" s="178">
        <f t="shared" si="2"/>
        <v>91.035757575757572</v>
      </c>
    </row>
    <row r="29" spans="1:14" x14ac:dyDescent="0.25">
      <c r="A29" s="268">
        <v>3238</v>
      </c>
      <c r="B29" s="269"/>
      <c r="C29" s="270"/>
      <c r="D29" s="200" t="s">
        <v>94</v>
      </c>
      <c r="E29" s="104">
        <v>2448.14</v>
      </c>
      <c r="F29" s="201">
        <v>19500</v>
      </c>
      <c r="G29" s="201">
        <f t="shared" si="9"/>
        <v>2588.0947640852078</v>
      </c>
      <c r="H29" s="201">
        <v>2389.0100000000002</v>
      </c>
      <c r="I29" s="201">
        <v>2600</v>
      </c>
      <c r="J29" s="201"/>
      <c r="K29" s="202">
        <v>2568.79</v>
      </c>
      <c r="L29" s="178">
        <f t="shared" si="1"/>
        <v>104.92823122860622</v>
      </c>
      <c r="M29" s="178">
        <f t="shared" si="2"/>
        <v>98.799615384615379</v>
      </c>
    </row>
    <row r="30" spans="1:14" x14ac:dyDescent="0.25">
      <c r="A30" s="268">
        <v>3239</v>
      </c>
      <c r="B30" s="269"/>
      <c r="C30" s="270"/>
      <c r="D30" s="200" t="s">
        <v>95</v>
      </c>
      <c r="E30" s="104">
        <v>46.5</v>
      </c>
      <c r="F30" s="201">
        <v>100</v>
      </c>
      <c r="G30" s="201">
        <f t="shared" si="9"/>
        <v>13.272280841462605</v>
      </c>
      <c r="H30" s="201">
        <v>199.08</v>
      </c>
      <c r="I30" s="201">
        <v>50</v>
      </c>
      <c r="J30" s="201"/>
      <c r="K30" s="202">
        <v>126.5</v>
      </c>
      <c r="L30" s="178">
        <f t="shared" si="1"/>
        <v>272.04301075268813</v>
      </c>
      <c r="M30" s="178">
        <f t="shared" si="2"/>
        <v>252.99999999999997</v>
      </c>
    </row>
    <row r="31" spans="1:14" s="21" customFormat="1" ht="25.5" x14ac:dyDescent="0.25">
      <c r="A31" s="265">
        <v>329</v>
      </c>
      <c r="B31" s="266"/>
      <c r="C31" s="267"/>
      <c r="D31" s="192" t="s">
        <v>64</v>
      </c>
      <c r="E31" s="193">
        <f>SUM(E32:E36)</f>
        <v>358.09000000000003</v>
      </c>
      <c r="F31" s="193">
        <f t="shared" ref="F31:K31" si="11">SUM(F32:F36)</f>
        <v>3000</v>
      </c>
      <c r="G31" s="193">
        <f t="shared" si="11"/>
        <v>398.16842524387812</v>
      </c>
      <c r="H31" s="193">
        <f t="shared" si="11"/>
        <v>557.44000000000005</v>
      </c>
      <c r="I31" s="193">
        <f t="shared" si="11"/>
        <v>800</v>
      </c>
      <c r="J31" s="193">
        <f t="shared" si="11"/>
        <v>0</v>
      </c>
      <c r="K31" s="193">
        <f t="shared" si="11"/>
        <v>598.42000000000007</v>
      </c>
      <c r="L31" s="178">
        <f t="shared" si="1"/>
        <v>167.11441257784355</v>
      </c>
      <c r="M31" s="178">
        <f t="shared" si="2"/>
        <v>74.802500000000009</v>
      </c>
    </row>
    <row r="32" spans="1:14" x14ac:dyDescent="0.25">
      <c r="A32" s="268">
        <v>3292</v>
      </c>
      <c r="B32" s="269"/>
      <c r="C32" s="270"/>
      <c r="D32" s="200" t="s">
        <v>117</v>
      </c>
      <c r="E32" s="104">
        <v>0</v>
      </c>
      <c r="F32" s="201">
        <v>0</v>
      </c>
      <c r="G32" s="201">
        <f>F32/7.5345</f>
        <v>0</v>
      </c>
      <c r="H32" s="201"/>
      <c r="I32" s="201"/>
      <c r="J32" s="201"/>
      <c r="K32" s="202"/>
      <c r="L32" s="178">
        <v>0</v>
      </c>
      <c r="M32" s="178">
        <v>0</v>
      </c>
    </row>
    <row r="33" spans="1:13" x14ac:dyDescent="0.25">
      <c r="A33" s="268">
        <v>3293</v>
      </c>
      <c r="B33" s="269"/>
      <c r="C33" s="270"/>
      <c r="D33" s="200" t="s">
        <v>104</v>
      </c>
      <c r="E33" s="104">
        <v>0</v>
      </c>
      <c r="F33" s="201">
        <v>0</v>
      </c>
      <c r="G33" s="201">
        <f>F33/7.5345</f>
        <v>0</v>
      </c>
      <c r="H33" s="201"/>
      <c r="I33" s="201"/>
      <c r="J33" s="201"/>
      <c r="K33" s="202"/>
      <c r="L33" s="178">
        <v>0</v>
      </c>
      <c r="M33" s="178">
        <v>0</v>
      </c>
    </row>
    <row r="34" spans="1:13" x14ac:dyDescent="0.25">
      <c r="A34" s="268">
        <v>3294</v>
      </c>
      <c r="B34" s="269"/>
      <c r="C34" s="270"/>
      <c r="D34" s="200" t="s">
        <v>96</v>
      </c>
      <c r="E34" s="104">
        <v>163.09</v>
      </c>
      <c r="F34" s="201">
        <v>500</v>
      </c>
      <c r="G34" s="201">
        <f>F34/7.5345</f>
        <v>66.361404207313029</v>
      </c>
      <c r="H34" s="201">
        <v>159.27000000000001</v>
      </c>
      <c r="I34" s="201">
        <v>200</v>
      </c>
      <c r="J34" s="201"/>
      <c r="K34" s="202">
        <v>195</v>
      </c>
      <c r="L34" s="178">
        <f t="shared" si="1"/>
        <v>119.56588386780305</v>
      </c>
      <c r="M34" s="178">
        <f t="shared" si="2"/>
        <v>97.5</v>
      </c>
    </row>
    <row r="35" spans="1:13" x14ac:dyDescent="0.25">
      <c r="A35" s="268">
        <v>3295</v>
      </c>
      <c r="B35" s="269"/>
      <c r="C35" s="270"/>
      <c r="D35" s="200" t="s">
        <v>63</v>
      </c>
      <c r="E35" s="104">
        <v>125</v>
      </c>
      <c r="F35" s="201">
        <v>1000</v>
      </c>
      <c r="G35" s="201">
        <f>F35/7.5345</f>
        <v>132.72280841462606</v>
      </c>
      <c r="H35" s="201">
        <v>132.72</v>
      </c>
      <c r="I35" s="201">
        <v>450</v>
      </c>
      <c r="J35" s="201"/>
      <c r="K35" s="202">
        <v>338.72</v>
      </c>
      <c r="L35" s="178">
        <f t="shared" si="1"/>
        <v>270.976</v>
      </c>
      <c r="M35" s="178">
        <f t="shared" si="2"/>
        <v>75.271111111111125</v>
      </c>
    </row>
    <row r="36" spans="1:13" ht="25.5" x14ac:dyDescent="0.25">
      <c r="A36" s="268">
        <v>3299</v>
      </c>
      <c r="B36" s="269"/>
      <c r="C36" s="270"/>
      <c r="D36" s="200" t="s">
        <v>64</v>
      </c>
      <c r="E36" s="104">
        <v>70</v>
      </c>
      <c r="F36" s="201">
        <v>1500</v>
      </c>
      <c r="G36" s="201">
        <f>F36/7.5345</f>
        <v>199.08421262193906</v>
      </c>
      <c r="H36" s="201">
        <v>265.45</v>
      </c>
      <c r="I36" s="201">
        <v>150</v>
      </c>
      <c r="J36" s="201"/>
      <c r="K36" s="202">
        <v>64.7</v>
      </c>
      <c r="L36" s="178">
        <f t="shared" si="1"/>
        <v>92.428571428571445</v>
      </c>
      <c r="M36" s="178">
        <f t="shared" si="2"/>
        <v>43.133333333333333</v>
      </c>
    </row>
    <row r="37" spans="1:13" s="21" customFormat="1" x14ac:dyDescent="0.25">
      <c r="A37" s="265">
        <v>34</v>
      </c>
      <c r="B37" s="266"/>
      <c r="C37" s="267"/>
      <c r="D37" s="192" t="s">
        <v>66</v>
      </c>
      <c r="E37" s="193">
        <f>SUM(E38)</f>
        <v>1277.1099999999999</v>
      </c>
      <c r="F37" s="193">
        <f t="shared" ref="F37:K37" si="12">SUM(F38)</f>
        <v>6500</v>
      </c>
      <c r="G37" s="193">
        <f t="shared" si="12"/>
        <v>862.69825469506929</v>
      </c>
      <c r="H37" s="193">
        <f t="shared" si="12"/>
        <v>1725.4</v>
      </c>
      <c r="I37" s="193">
        <f t="shared" si="12"/>
        <v>1350</v>
      </c>
      <c r="J37" s="193">
        <f t="shared" si="12"/>
        <v>0</v>
      </c>
      <c r="K37" s="193">
        <f t="shared" si="12"/>
        <v>1183.42</v>
      </c>
      <c r="L37" s="178">
        <f t="shared" si="1"/>
        <v>92.663905223512472</v>
      </c>
      <c r="M37" s="178">
        <f t="shared" si="2"/>
        <v>87.660740740740749</v>
      </c>
    </row>
    <row r="38" spans="1:13" s="21" customFormat="1" x14ac:dyDescent="0.25">
      <c r="A38" s="265">
        <v>343</v>
      </c>
      <c r="B38" s="266"/>
      <c r="C38" s="267"/>
      <c r="D38" s="192" t="s">
        <v>67</v>
      </c>
      <c r="E38" s="193">
        <f>E39</f>
        <v>1277.1099999999999</v>
      </c>
      <c r="F38" s="193">
        <f t="shared" ref="F38:K38" si="13">F39</f>
        <v>6500</v>
      </c>
      <c r="G38" s="193">
        <f t="shared" si="13"/>
        <v>862.69825469506929</v>
      </c>
      <c r="H38" s="193">
        <f t="shared" si="13"/>
        <v>1725.4</v>
      </c>
      <c r="I38" s="193">
        <f t="shared" si="13"/>
        <v>1350</v>
      </c>
      <c r="J38" s="193">
        <f t="shared" si="13"/>
        <v>0</v>
      </c>
      <c r="K38" s="193">
        <f t="shared" si="13"/>
        <v>1183.42</v>
      </c>
      <c r="L38" s="178">
        <f t="shared" si="1"/>
        <v>92.663905223512472</v>
      </c>
      <c r="M38" s="178">
        <f t="shared" si="2"/>
        <v>87.660740740740749</v>
      </c>
    </row>
    <row r="39" spans="1:13" ht="25.5" x14ac:dyDescent="0.25">
      <c r="A39" s="268">
        <v>3431</v>
      </c>
      <c r="B39" s="269"/>
      <c r="C39" s="270"/>
      <c r="D39" s="200" t="s">
        <v>97</v>
      </c>
      <c r="E39" s="104">
        <v>1277.1099999999999</v>
      </c>
      <c r="F39" s="201">
        <v>6500</v>
      </c>
      <c r="G39" s="201">
        <f>F39/7.5345</f>
        <v>862.69825469506929</v>
      </c>
      <c r="H39" s="201">
        <v>1725.4</v>
      </c>
      <c r="I39" s="201">
        <v>1350</v>
      </c>
      <c r="J39" s="201"/>
      <c r="K39" s="202">
        <v>1183.42</v>
      </c>
      <c r="L39" s="178">
        <f t="shared" si="1"/>
        <v>92.663905223512472</v>
      </c>
      <c r="M39" s="178">
        <f t="shared" si="2"/>
        <v>87.660740740740749</v>
      </c>
    </row>
    <row r="40" spans="1:13" ht="24" customHeight="1" x14ac:dyDescent="0.25">
      <c r="A40" s="287" t="s">
        <v>253</v>
      </c>
      <c r="B40" s="288"/>
      <c r="C40" s="289"/>
      <c r="D40" s="188" t="s">
        <v>195</v>
      </c>
      <c r="E40" s="189">
        <f t="shared" ref="E40:K41" si="14">E41</f>
        <v>3597.51</v>
      </c>
      <c r="F40" s="189">
        <f t="shared" si="14"/>
        <v>40000</v>
      </c>
      <c r="G40" s="189">
        <f t="shared" si="14"/>
        <v>5308.9123365850419</v>
      </c>
      <c r="H40" s="189">
        <f t="shared" si="14"/>
        <v>4247.12</v>
      </c>
      <c r="I40" s="189">
        <f t="shared" si="14"/>
        <v>2435</v>
      </c>
      <c r="J40" s="189">
        <f t="shared" si="14"/>
        <v>0</v>
      </c>
      <c r="K40" s="189">
        <f t="shared" si="14"/>
        <v>2375.19</v>
      </c>
      <c r="L40" s="178">
        <f t="shared" si="1"/>
        <v>66.023166023166027</v>
      </c>
      <c r="M40" s="178">
        <f t="shared" si="2"/>
        <v>97.543737166324433</v>
      </c>
    </row>
    <row r="41" spans="1:13" ht="25.5" customHeight="1" x14ac:dyDescent="0.25">
      <c r="A41" s="281" t="s">
        <v>328</v>
      </c>
      <c r="B41" s="282"/>
      <c r="C41" s="283"/>
      <c r="D41" s="190" t="s">
        <v>111</v>
      </c>
      <c r="E41" s="191">
        <f t="shared" si="14"/>
        <v>3597.51</v>
      </c>
      <c r="F41" s="191">
        <f t="shared" si="14"/>
        <v>40000</v>
      </c>
      <c r="G41" s="191">
        <f t="shared" si="14"/>
        <v>5308.9123365850419</v>
      </c>
      <c r="H41" s="191">
        <f t="shared" si="14"/>
        <v>4247.12</v>
      </c>
      <c r="I41" s="191">
        <f t="shared" si="14"/>
        <v>2435</v>
      </c>
      <c r="J41" s="191">
        <f t="shared" si="14"/>
        <v>0</v>
      </c>
      <c r="K41" s="191">
        <f t="shared" si="14"/>
        <v>2375.19</v>
      </c>
      <c r="L41" s="178">
        <f t="shared" si="1"/>
        <v>66.023166023166027</v>
      </c>
      <c r="M41" s="178">
        <f t="shared" si="2"/>
        <v>97.543737166324433</v>
      </c>
    </row>
    <row r="42" spans="1:13" s="21" customFormat="1" ht="38.25" x14ac:dyDescent="0.25">
      <c r="A42" s="265">
        <v>37</v>
      </c>
      <c r="B42" s="266"/>
      <c r="C42" s="267"/>
      <c r="D42" s="192" t="s">
        <v>118</v>
      </c>
      <c r="E42" s="193">
        <f>E43</f>
        <v>3597.51</v>
      </c>
      <c r="F42" s="193">
        <f t="shared" ref="F42:K43" si="15">F43</f>
        <v>40000</v>
      </c>
      <c r="G42" s="193">
        <f t="shared" si="15"/>
        <v>5308.9123365850419</v>
      </c>
      <c r="H42" s="193">
        <f t="shared" si="15"/>
        <v>4247.12</v>
      </c>
      <c r="I42" s="193">
        <f t="shared" si="15"/>
        <v>2435</v>
      </c>
      <c r="J42" s="193">
        <f t="shared" si="15"/>
        <v>0</v>
      </c>
      <c r="K42" s="193">
        <f t="shared" si="15"/>
        <v>2375.19</v>
      </c>
      <c r="L42" s="178">
        <f t="shared" si="1"/>
        <v>66.023166023166027</v>
      </c>
      <c r="M42" s="178">
        <f t="shared" si="2"/>
        <v>97.543737166324433</v>
      </c>
    </row>
    <row r="43" spans="1:13" s="21" customFormat="1" ht="25.5" x14ac:dyDescent="0.25">
      <c r="A43" s="265">
        <v>372</v>
      </c>
      <c r="B43" s="266"/>
      <c r="C43" s="267"/>
      <c r="D43" s="192" t="s">
        <v>81</v>
      </c>
      <c r="E43" s="193">
        <f>E44</f>
        <v>3597.51</v>
      </c>
      <c r="F43" s="193">
        <f t="shared" si="15"/>
        <v>40000</v>
      </c>
      <c r="G43" s="193">
        <f t="shared" si="15"/>
        <v>5308.9123365850419</v>
      </c>
      <c r="H43" s="193">
        <f t="shared" si="15"/>
        <v>4247.12</v>
      </c>
      <c r="I43" s="193">
        <f t="shared" si="15"/>
        <v>2435</v>
      </c>
      <c r="J43" s="193">
        <f t="shared" si="15"/>
        <v>0</v>
      </c>
      <c r="K43" s="193">
        <f t="shared" si="15"/>
        <v>2375.19</v>
      </c>
      <c r="L43" s="178">
        <f t="shared" si="1"/>
        <v>66.023166023166027</v>
      </c>
      <c r="M43" s="178">
        <f t="shared" si="2"/>
        <v>97.543737166324433</v>
      </c>
    </row>
    <row r="44" spans="1:13" ht="25.5" x14ac:dyDescent="0.25">
      <c r="A44" s="268">
        <v>3722</v>
      </c>
      <c r="B44" s="269"/>
      <c r="C44" s="270"/>
      <c r="D44" s="200" t="s">
        <v>83</v>
      </c>
      <c r="E44" s="104">
        <v>3597.51</v>
      </c>
      <c r="F44" s="201">
        <v>40000</v>
      </c>
      <c r="G44" s="201">
        <f>F44/7.5345</f>
        <v>5308.9123365850419</v>
      </c>
      <c r="H44" s="201">
        <v>4247.12</v>
      </c>
      <c r="I44" s="201">
        <v>2435</v>
      </c>
      <c r="J44" s="201"/>
      <c r="K44" s="202">
        <v>2375.19</v>
      </c>
      <c r="L44" s="178">
        <f t="shared" si="1"/>
        <v>66.023166023166027</v>
      </c>
      <c r="M44" s="178">
        <f t="shared" si="2"/>
        <v>97.543737166324433</v>
      </c>
    </row>
    <row r="45" spans="1:13" s="21" customFormat="1" ht="38.25" x14ac:dyDescent="0.25">
      <c r="A45" s="287" t="s">
        <v>119</v>
      </c>
      <c r="B45" s="288"/>
      <c r="C45" s="289"/>
      <c r="D45" s="188" t="s">
        <v>120</v>
      </c>
      <c r="E45" s="189">
        <f t="shared" ref="E45:K47" si="16">E46</f>
        <v>14624.22</v>
      </c>
      <c r="F45" s="189">
        <f t="shared" si="16"/>
        <v>105736.17</v>
      </c>
      <c r="G45" s="189">
        <f t="shared" si="16"/>
        <v>14033.601433406329</v>
      </c>
      <c r="H45" s="189">
        <f t="shared" si="16"/>
        <v>13859.580000000002</v>
      </c>
      <c r="I45" s="189">
        <f t="shared" si="16"/>
        <v>16988</v>
      </c>
      <c r="J45" s="189">
        <f t="shared" si="16"/>
        <v>0</v>
      </c>
      <c r="K45" s="189">
        <f t="shared" si="16"/>
        <v>16986.72</v>
      </c>
      <c r="L45" s="178">
        <f t="shared" si="1"/>
        <v>116.15470773825886</v>
      </c>
      <c r="M45" s="178">
        <f t="shared" si="2"/>
        <v>99.992465269602079</v>
      </c>
    </row>
    <row r="46" spans="1:13" s="21" customFormat="1" x14ac:dyDescent="0.25">
      <c r="A46" s="281" t="s">
        <v>325</v>
      </c>
      <c r="B46" s="282"/>
      <c r="C46" s="283"/>
      <c r="D46" s="190" t="s">
        <v>111</v>
      </c>
      <c r="E46" s="191">
        <f t="shared" si="16"/>
        <v>14624.22</v>
      </c>
      <c r="F46" s="191">
        <f t="shared" si="16"/>
        <v>105736.17</v>
      </c>
      <c r="G46" s="191">
        <f t="shared" si="16"/>
        <v>14033.601433406329</v>
      </c>
      <c r="H46" s="191">
        <f t="shared" si="16"/>
        <v>13859.580000000002</v>
      </c>
      <c r="I46" s="191">
        <f t="shared" si="16"/>
        <v>16988</v>
      </c>
      <c r="J46" s="191">
        <f t="shared" si="16"/>
        <v>0</v>
      </c>
      <c r="K46" s="191">
        <f t="shared" si="16"/>
        <v>16986.72</v>
      </c>
      <c r="L46" s="178">
        <f t="shared" si="1"/>
        <v>116.15470773825886</v>
      </c>
      <c r="M46" s="178">
        <f t="shared" si="2"/>
        <v>99.992465269602079</v>
      </c>
    </row>
    <row r="47" spans="1:13" s="21" customFormat="1" x14ac:dyDescent="0.25">
      <c r="A47" s="284">
        <v>3</v>
      </c>
      <c r="B47" s="285"/>
      <c r="C47" s="286"/>
      <c r="D47" s="192" t="s">
        <v>14</v>
      </c>
      <c r="E47" s="193">
        <f t="shared" si="16"/>
        <v>14624.22</v>
      </c>
      <c r="F47" s="193">
        <f t="shared" si="16"/>
        <v>105736.17</v>
      </c>
      <c r="G47" s="193">
        <f t="shared" si="16"/>
        <v>14033.601433406329</v>
      </c>
      <c r="H47" s="193">
        <f t="shared" si="16"/>
        <v>13859.580000000002</v>
      </c>
      <c r="I47" s="193">
        <f t="shared" si="16"/>
        <v>16988</v>
      </c>
      <c r="J47" s="193">
        <f t="shared" si="16"/>
        <v>0</v>
      </c>
      <c r="K47" s="193">
        <f t="shared" si="16"/>
        <v>16986.72</v>
      </c>
      <c r="L47" s="178">
        <f t="shared" si="1"/>
        <v>116.15470773825886</v>
      </c>
      <c r="M47" s="178">
        <f t="shared" si="2"/>
        <v>99.992465269602079</v>
      </c>
    </row>
    <row r="48" spans="1:13" s="21" customFormat="1" x14ac:dyDescent="0.25">
      <c r="A48" s="265">
        <v>32</v>
      </c>
      <c r="B48" s="266"/>
      <c r="C48" s="267"/>
      <c r="D48" s="192" t="s">
        <v>25</v>
      </c>
      <c r="E48" s="193">
        <f>E49+E51</f>
        <v>14624.22</v>
      </c>
      <c r="F48" s="193">
        <f t="shared" ref="F48:K48" si="17">F49+F51</f>
        <v>105736.17</v>
      </c>
      <c r="G48" s="193">
        <f t="shared" si="17"/>
        <v>14033.601433406329</v>
      </c>
      <c r="H48" s="193">
        <f t="shared" si="17"/>
        <v>13859.580000000002</v>
      </c>
      <c r="I48" s="193">
        <f t="shared" si="17"/>
        <v>16988</v>
      </c>
      <c r="J48" s="193">
        <f t="shared" si="17"/>
        <v>0</v>
      </c>
      <c r="K48" s="193">
        <f t="shared" si="17"/>
        <v>16986.72</v>
      </c>
      <c r="L48" s="178">
        <f t="shared" si="1"/>
        <v>116.15470773825886</v>
      </c>
      <c r="M48" s="178">
        <f t="shared" si="2"/>
        <v>99.992465269602079</v>
      </c>
    </row>
    <row r="49" spans="1:13" s="21" customFormat="1" x14ac:dyDescent="0.25">
      <c r="A49" s="265">
        <v>322</v>
      </c>
      <c r="B49" s="266"/>
      <c r="C49" s="267"/>
      <c r="D49" s="192" t="s">
        <v>61</v>
      </c>
      <c r="E49" s="193">
        <f>E50</f>
        <v>7124.65</v>
      </c>
      <c r="F49" s="193">
        <f t="shared" ref="F49:K49" si="18">F50</f>
        <v>35000</v>
      </c>
      <c r="G49" s="193">
        <f t="shared" si="18"/>
        <v>4645.298294511912</v>
      </c>
      <c r="H49" s="193">
        <f t="shared" si="18"/>
        <v>4645.3</v>
      </c>
      <c r="I49" s="193">
        <f t="shared" si="18"/>
        <v>6500</v>
      </c>
      <c r="J49" s="193">
        <f t="shared" si="18"/>
        <v>0</v>
      </c>
      <c r="K49" s="193">
        <f t="shared" si="18"/>
        <v>6499.14</v>
      </c>
      <c r="L49" s="178">
        <f t="shared" si="1"/>
        <v>91.220481006084526</v>
      </c>
      <c r="M49" s="178">
        <f t="shared" si="2"/>
        <v>99.986769230769241</v>
      </c>
    </row>
    <row r="50" spans="1:13" ht="25.5" x14ac:dyDescent="0.25">
      <c r="A50" s="268">
        <v>3224</v>
      </c>
      <c r="B50" s="269"/>
      <c r="C50" s="270"/>
      <c r="D50" s="200" t="s">
        <v>121</v>
      </c>
      <c r="E50" s="104">
        <v>7124.65</v>
      </c>
      <c r="F50" s="201">
        <v>35000</v>
      </c>
      <c r="G50" s="201">
        <f>F50/7.5345</f>
        <v>4645.298294511912</v>
      </c>
      <c r="H50" s="201">
        <v>4645.3</v>
      </c>
      <c r="I50" s="201">
        <v>6500</v>
      </c>
      <c r="J50" s="201"/>
      <c r="K50" s="202">
        <v>6499.14</v>
      </c>
      <c r="L50" s="178">
        <f t="shared" si="1"/>
        <v>91.220481006084526</v>
      </c>
      <c r="M50" s="178">
        <f t="shared" si="2"/>
        <v>99.986769230769241</v>
      </c>
    </row>
    <row r="51" spans="1:13" s="21" customFormat="1" x14ac:dyDescent="0.25">
      <c r="A51" s="265">
        <v>323</v>
      </c>
      <c r="B51" s="266"/>
      <c r="C51" s="267"/>
      <c r="D51" s="192" t="s">
        <v>74</v>
      </c>
      <c r="E51" s="193">
        <f>E52+E53</f>
        <v>7499.57</v>
      </c>
      <c r="F51" s="193">
        <f t="shared" ref="F51:K51" si="19">F52+F53</f>
        <v>70736.17</v>
      </c>
      <c r="G51" s="193">
        <f t="shared" si="19"/>
        <v>9388.3031388944182</v>
      </c>
      <c r="H51" s="193">
        <f t="shared" si="19"/>
        <v>9214.2800000000007</v>
      </c>
      <c r="I51" s="193">
        <f>I52+I53</f>
        <v>10488</v>
      </c>
      <c r="J51" s="193">
        <f t="shared" si="19"/>
        <v>0</v>
      </c>
      <c r="K51" s="193">
        <f t="shared" si="19"/>
        <v>10487.58</v>
      </c>
      <c r="L51" s="178">
        <f t="shared" si="1"/>
        <v>139.84241763194422</v>
      </c>
      <c r="M51" s="178">
        <f t="shared" si="2"/>
        <v>99.995995423340958</v>
      </c>
    </row>
    <row r="52" spans="1:13" ht="25.5" x14ac:dyDescent="0.25">
      <c r="A52" s="268">
        <v>3232</v>
      </c>
      <c r="B52" s="269"/>
      <c r="C52" s="270"/>
      <c r="D52" s="200" t="s">
        <v>122</v>
      </c>
      <c r="E52" s="104">
        <v>7499.57</v>
      </c>
      <c r="F52" s="201">
        <v>70636.17</v>
      </c>
      <c r="G52" s="201">
        <f>F52/7.5345</f>
        <v>9375.0308580529563</v>
      </c>
      <c r="H52" s="201">
        <v>9201.01</v>
      </c>
      <c r="I52" s="201">
        <v>10388</v>
      </c>
      <c r="J52" s="201"/>
      <c r="K52" s="202">
        <v>10487.58</v>
      </c>
      <c r="L52" s="178">
        <f t="shared" si="1"/>
        <v>139.84241763194422</v>
      </c>
      <c r="M52" s="178">
        <f t="shared" si="2"/>
        <v>100.95860608394301</v>
      </c>
    </row>
    <row r="53" spans="1:13" x14ac:dyDescent="0.25">
      <c r="A53" s="268">
        <v>3237</v>
      </c>
      <c r="B53" s="269"/>
      <c r="C53" s="270"/>
      <c r="D53" s="200" t="s">
        <v>75</v>
      </c>
      <c r="E53" s="104">
        <v>0</v>
      </c>
      <c r="F53" s="201">
        <v>100</v>
      </c>
      <c r="G53" s="201">
        <f>F53/7.5345</f>
        <v>13.272280841462605</v>
      </c>
      <c r="H53" s="201">
        <v>13.27</v>
      </c>
      <c r="I53" s="201">
        <v>100</v>
      </c>
      <c r="J53" s="201"/>
      <c r="K53" s="202"/>
      <c r="L53" s="178">
        <v>0</v>
      </c>
      <c r="M53" s="178">
        <f t="shared" si="2"/>
        <v>0</v>
      </c>
    </row>
    <row r="54" spans="1:13" s="21" customFormat="1" x14ac:dyDescent="0.25">
      <c r="A54" s="287" t="s">
        <v>123</v>
      </c>
      <c r="B54" s="288"/>
      <c r="C54" s="289"/>
      <c r="D54" s="188" t="s">
        <v>124</v>
      </c>
      <c r="E54" s="189">
        <f t="shared" ref="E54:K58" si="20">E55</f>
        <v>6235.24</v>
      </c>
      <c r="F54" s="189">
        <f t="shared" si="20"/>
        <v>0</v>
      </c>
      <c r="G54" s="189">
        <f t="shared" si="20"/>
        <v>0</v>
      </c>
      <c r="H54" s="189">
        <f t="shared" si="20"/>
        <v>0</v>
      </c>
      <c r="I54" s="189"/>
      <c r="J54" s="189">
        <f t="shared" si="20"/>
        <v>0</v>
      </c>
      <c r="K54" s="189">
        <f t="shared" si="20"/>
        <v>0</v>
      </c>
      <c r="L54" s="178">
        <f t="shared" si="1"/>
        <v>0</v>
      </c>
      <c r="M54" s="178">
        <v>0</v>
      </c>
    </row>
    <row r="55" spans="1:13" s="21" customFormat="1" x14ac:dyDescent="0.25">
      <c r="A55" s="281" t="s">
        <v>325</v>
      </c>
      <c r="B55" s="282"/>
      <c r="C55" s="283"/>
      <c r="D55" s="190" t="s">
        <v>111</v>
      </c>
      <c r="E55" s="191">
        <f t="shared" si="20"/>
        <v>6235.24</v>
      </c>
      <c r="F55" s="191">
        <f t="shared" si="20"/>
        <v>0</v>
      </c>
      <c r="G55" s="191">
        <f t="shared" si="20"/>
        <v>0</v>
      </c>
      <c r="H55" s="191">
        <f t="shared" si="20"/>
        <v>0</v>
      </c>
      <c r="I55" s="191"/>
      <c r="J55" s="191">
        <f t="shared" si="20"/>
        <v>0</v>
      </c>
      <c r="K55" s="191">
        <f t="shared" si="20"/>
        <v>0</v>
      </c>
      <c r="L55" s="178">
        <f t="shared" si="1"/>
        <v>0</v>
      </c>
      <c r="M55" s="178">
        <v>0</v>
      </c>
    </row>
    <row r="56" spans="1:13" s="21" customFormat="1" x14ac:dyDescent="0.25">
      <c r="A56" s="284">
        <v>3</v>
      </c>
      <c r="B56" s="285"/>
      <c r="C56" s="286"/>
      <c r="D56" s="192" t="s">
        <v>14</v>
      </c>
      <c r="E56" s="193">
        <f t="shared" si="20"/>
        <v>6235.24</v>
      </c>
      <c r="F56" s="193">
        <f t="shared" si="20"/>
        <v>0</v>
      </c>
      <c r="G56" s="193">
        <f t="shared" si="20"/>
        <v>0</v>
      </c>
      <c r="H56" s="193">
        <f t="shared" si="20"/>
        <v>0</v>
      </c>
      <c r="I56" s="193"/>
      <c r="J56" s="193">
        <f t="shared" si="20"/>
        <v>0</v>
      </c>
      <c r="K56" s="193">
        <f t="shared" si="20"/>
        <v>0</v>
      </c>
      <c r="L56" s="178">
        <f t="shared" si="1"/>
        <v>0</v>
      </c>
      <c r="M56" s="178">
        <v>0</v>
      </c>
    </row>
    <row r="57" spans="1:13" s="21" customFormat="1" x14ac:dyDescent="0.25">
      <c r="A57" s="265">
        <v>32</v>
      </c>
      <c r="B57" s="266"/>
      <c r="C57" s="267"/>
      <c r="D57" s="192" t="s">
        <v>25</v>
      </c>
      <c r="E57" s="193">
        <f t="shared" si="20"/>
        <v>6235.24</v>
      </c>
      <c r="F57" s="193">
        <f t="shared" si="20"/>
        <v>0</v>
      </c>
      <c r="G57" s="193">
        <f t="shared" si="20"/>
        <v>0</v>
      </c>
      <c r="H57" s="193">
        <f t="shared" si="20"/>
        <v>0</v>
      </c>
      <c r="I57" s="193"/>
      <c r="J57" s="193">
        <f t="shared" si="20"/>
        <v>0</v>
      </c>
      <c r="K57" s="193">
        <f t="shared" si="20"/>
        <v>0</v>
      </c>
      <c r="L57" s="178">
        <f t="shared" si="1"/>
        <v>0</v>
      </c>
      <c r="M57" s="178">
        <v>0</v>
      </c>
    </row>
    <row r="58" spans="1:13" s="21" customFormat="1" x14ac:dyDescent="0.25">
      <c r="A58" s="265">
        <v>322</v>
      </c>
      <c r="B58" s="266"/>
      <c r="C58" s="267"/>
      <c r="D58" s="192" t="s">
        <v>61</v>
      </c>
      <c r="E58" s="193">
        <f t="shared" si="20"/>
        <v>6235.24</v>
      </c>
      <c r="F58" s="193">
        <f t="shared" si="20"/>
        <v>0</v>
      </c>
      <c r="G58" s="193">
        <f t="shared" si="20"/>
        <v>0</v>
      </c>
      <c r="H58" s="193">
        <f t="shared" si="20"/>
        <v>0</v>
      </c>
      <c r="I58" s="193"/>
      <c r="J58" s="193">
        <f t="shared" si="20"/>
        <v>0</v>
      </c>
      <c r="K58" s="193">
        <f t="shared" si="20"/>
        <v>0</v>
      </c>
      <c r="L58" s="178">
        <f t="shared" si="1"/>
        <v>0</v>
      </c>
      <c r="M58" s="178">
        <v>0</v>
      </c>
    </row>
    <row r="59" spans="1:13" x14ac:dyDescent="0.25">
      <c r="A59" s="268">
        <v>3223</v>
      </c>
      <c r="B59" s="269"/>
      <c r="C59" s="270"/>
      <c r="D59" s="200" t="s">
        <v>85</v>
      </c>
      <c r="E59" s="104">
        <v>6235.24</v>
      </c>
      <c r="F59" s="201"/>
      <c r="G59" s="201"/>
      <c r="H59" s="201"/>
      <c r="I59" s="201"/>
      <c r="J59" s="201"/>
      <c r="K59" s="202"/>
      <c r="L59" s="178">
        <f t="shared" si="1"/>
        <v>0</v>
      </c>
      <c r="M59" s="178">
        <v>0</v>
      </c>
    </row>
    <row r="60" spans="1:13" s="21" customFormat="1" ht="25.5" x14ac:dyDescent="0.25">
      <c r="A60" s="301" t="s">
        <v>107</v>
      </c>
      <c r="B60" s="302"/>
      <c r="C60" s="303"/>
      <c r="D60" s="186" t="s">
        <v>125</v>
      </c>
      <c r="E60" s="187">
        <f>E61+E67+E83+E95+E101+E107+E113+E119+E133+E147+E161</f>
        <v>147076.99</v>
      </c>
      <c r="F60" s="187">
        <f>F61+F67+F83+F95+F101+F107+F113+F119+F133+F147+F161</f>
        <v>703318.42</v>
      </c>
      <c r="G60" s="187">
        <f>G61+G67+G83+G95+G101+G107+G113+G119+G133+G147+G161</f>
        <v>93346.395912137523</v>
      </c>
      <c r="H60" s="187">
        <f>H61+H67+H83+H95+H101+H107+H113+H119+H133+H147+H161</f>
        <v>79622.02</v>
      </c>
      <c r="I60" s="187">
        <f>I61+I67+I83+I95+I101+I107+I113+I119+I133+I147+I161+I178+I193+I207+I214</f>
        <v>614702</v>
      </c>
      <c r="J60" s="187">
        <f>J61+J67+J83+J95+J101+J107+J113+J119+J133+J147+J161+J178</f>
        <v>0</v>
      </c>
      <c r="K60" s="187">
        <f>K61+K67+K83+K95+K101+K107+K113+K119+K133+K147+K161+K178+K193+K207+K214+K200</f>
        <v>236982.66999999998</v>
      </c>
      <c r="L60" s="178">
        <f t="shared" si="1"/>
        <v>161.1283110974735</v>
      </c>
      <c r="M60" s="178">
        <f t="shared" si="2"/>
        <v>38.552448178141603</v>
      </c>
    </row>
    <row r="61" spans="1:13" s="21" customFormat="1" x14ac:dyDescent="0.25">
      <c r="A61" s="287" t="s">
        <v>109</v>
      </c>
      <c r="B61" s="288"/>
      <c r="C61" s="289"/>
      <c r="D61" s="188" t="s">
        <v>126</v>
      </c>
      <c r="E61" s="189">
        <f t="shared" ref="E61:K65" si="21">E62</f>
        <v>100</v>
      </c>
      <c r="F61" s="189">
        <f t="shared" si="21"/>
        <v>0</v>
      </c>
      <c r="G61" s="189">
        <f t="shared" si="21"/>
        <v>0</v>
      </c>
      <c r="H61" s="189">
        <f t="shared" si="21"/>
        <v>0</v>
      </c>
      <c r="I61" s="189">
        <f>I62</f>
        <v>100</v>
      </c>
      <c r="J61" s="189">
        <f t="shared" si="21"/>
        <v>0</v>
      </c>
      <c r="K61" s="189">
        <f t="shared" si="21"/>
        <v>0</v>
      </c>
      <c r="L61" s="178">
        <f t="shared" si="1"/>
        <v>0</v>
      </c>
      <c r="M61" s="178">
        <f t="shared" si="2"/>
        <v>0</v>
      </c>
    </row>
    <row r="62" spans="1:13" s="21" customFormat="1" x14ac:dyDescent="0.25">
      <c r="A62" s="281" t="s">
        <v>325</v>
      </c>
      <c r="B62" s="282"/>
      <c r="C62" s="283"/>
      <c r="D62" s="190" t="s">
        <v>111</v>
      </c>
      <c r="E62" s="191">
        <f t="shared" si="21"/>
        <v>100</v>
      </c>
      <c r="F62" s="191">
        <f t="shared" si="21"/>
        <v>0</v>
      </c>
      <c r="G62" s="191">
        <f t="shared" si="21"/>
        <v>0</v>
      </c>
      <c r="H62" s="191">
        <f t="shared" si="21"/>
        <v>0</v>
      </c>
      <c r="I62" s="191">
        <f>I63</f>
        <v>100</v>
      </c>
      <c r="J62" s="191">
        <f t="shared" si="21"/>
        <v>0</v>
      </c>
      <c r="K62" s="191">
        <f t="shared" si="21"/>
        <v>0</v>
      </c>
      <c r="L62" s="178">
        <f t="shared" si="1"/>
        <v>0</v>
      </c>
      <c r="M62" s="178">
        <f t="shared" si="2"/>
        <v>0</v>
      </c>
    </row>
    <row r="63" spans="1:13" s="21" customFormat="1" x14ac:dyDescent="0.25">
      <c r="A63" s="284">
        <v>3</v>
      </c>
      <c r="B63" s="285"/>
      <c r="C63" s="286"/>
      <c r="D63" s="192" t="s">
        <v>14</v>
      </c>
      <c r="E63" s="193">
        <f t="shared" si="21"/>
        <v>100</v>
      </c>
      <c r="F63" s="193">
        <f t="shared" si="21"/>
        <v>0</v>
      </c>
      <c r="G63" s="193">
        <f t="shared" si="21"/>
        <v>0</v>
      </c>
      <c r="H63" s="193">
        <f t="shared" si="21"/>
        <v>0</v>
      </c>
      <c r="I63" s="193">
        <f>I64</f>
        <v>100</v>
      </c>
      <c r="J63" s="193">
        <f t="shared" si="21"/>
        <v>0</v>
      </c>
      <c r="K63" s="193">
        <f t="shared" si="21"/>
        <v>0</v>
      </c>
      <c r="L63" s="178">
        <f t="shared" si="1"/>
        <v>0</v>
      </c>
      <c r="M63" s="178">
        <f t="shared" si="2"/>
        <v>0</v>
      </c>
    </row>
    <row r="64" spans="1:13" s="21" customFormat="1" x14ac:dyDescent="0.25">
      <c r="A64" s="265">
        <v>32</v>
      </c>
      <c r="B64" s="266"/>
      <c r="C64" s="267"/>
      <c r="D64" s="192" t="s">
        <v>25</v>
      </c>
      <c r="E64" s="193">
        <f t="shared" si="21"/>
        <v>100</v>
      </c>
      <c r="F64" s="193">
        <f t="shared" si="21"/>
        <v>0</v>
      </c>
      <c r="G64" s="193">
        <f t="shared" si="21"/>
        <v>0</v>
      </c>
      <c r="H64" s="193">
        <f t="shared" si="21"/>
        <v>0</v>
      </c>
      <c r="I64" s="193">
        <f>I65</f>
        <v>100</v>
      </c>
      <c r="J64" s="193">
        <f t="shared" si="21"/>
        <v>0</v>
      </c>
      <c r="K64" s="193">
        <f t="shared" si="21"/>
        <v>0</v>
      </c>
      <c r="L64" s="178">
        <f t="shared" si="1"/>
        <v>0</v>
      </c>
      <c r="M64" s="178">
        <f t="shared" si="2"/>
        <v>0</v>
      </c>
    </row>
    <row r="65" spans="1:13" s="21" customFormat="1" x14ac:dyDescent="0.25">
      <c r="A65" s="265">
        <v>323</v>
      </c>
      <c r="B65" s="266"/>
      <c r="C65" s="267"/>
      <c r="D65" s="192" t="s">
        <v>74</v>
      </c>
      <c r="E65" s="193">
        <f t="shared" si="21"/>
        <v>100</v>
      </c>
      <c r="F65" s="193">
        <f t="shared" si="21"/>
        <v>0</v>
      </c>
      <c r="G65" s="193">
        <f t="shared" si="21"/>
        <v>0</v>
      </c>
      <c r="H65" s="193">
        <f t="shared" si="21"/>
        <v>0</v>
      </c>
      <c r="I65" s="193">
        <f>I66</f>
        <v>100</v>
      </c>
      <c r="J65" s="193">
        <f t="shared" si="21"/>
        <v>0</v>
      </c>
      <c r="K65" s="193">
        <f t="shared" si="21"/>
        <v>0</v>
      </c>
      <c r="L65" s="178">
        <f t="shared" si="1"/>
        <v>0</v>
      </c>
      <c r="M65" s="178">
        <f t="shared" si="2"/>
        <v>0</v>
      </c>
    </row>
    <row r="66" spans="1:13" x14ac:dyDescent="0.25">
      <c r="A66" s="268">
        <v>3237</v>
      </c>
      <c r="B66" s="269"/>
      <c r="C66" s="270"/>
      <c r="D66" s="200" t="s">
        <v>75</v>
      </c>
      <c r="E66" s="104">
        <v>100</v>
      </c>
      <c r="F66" s="201"/>
      <c r="G66" s="201"/>
      <c r="H66" s="201"/>
      <c r="I66" s="201">
        <v>100</v>
      </c>
      <c r="J66" s="201"/>
      <c r="K66" s="202"/>
      <c r="L66" s="178">
        <f t="shared" si="1"/>
        <v>0</v>
      </c>
      <c r="M66" s="178">
        <f t="shared" si="2"/>
        <v>0</v>
      </c>
    </row>
    <row r="67" spans="1:13" s="21" customFormat="1" x14ac:dyDescent="0.25">
      <c r="A67" s="287" t="s">
        <v>127</v>
      </c>
      <c r="B67" s="288"/>
      <c r="C67" s="289"/>
      <c r="D67" s="188" t="s">
        <v>128</v>
      </c>
      <c r="E67" s="189">
        <f t="shared" ref="E67:K69" si="22">E68</f>
        <v>666</v>
      </c>
      <c r="F67" s="189">
        <f t="shared" si="22"/>
        <v>5000</v>
      </c>
      <c r="G67" s="189">
        <f t="shared" si="22"/>
        <v>663.61404207313035</v>
      </c>
      <c r="H67" s="189">
        <f>H68</f>
        <v>663.61</v>
      </c>
      <c r="I67" s="189">
        <f>I68</f>
        <v>666</v>
      </c>
      <c r="J67" s="189">
        <f t="shared" si="22"/>
        <v>0</v>
      </c>
      <c r="K67" s="189">
        <f t="shared" si="22"/>
        <v>666.66</v>
      </c>
      <c r="L67" s="178">
        <f t="shared" si="1"/>
        <v>100.09909909909909</v>
      </c>
      <c r="M67" s="178">
        <f t="shared" si="2"/>
        <v>100.09909909909909</v>
      </c>
    </row>
    <row r="68" spans="1:13" s="21" customFormat="1" x14ac:dyDescent="0.25">
      <c r="A68" s="281" t="s">
        <v>326</v>
      </c>
      <c r="B68" s="282"/>
      <c r="C68" s="283"/>
      <c r="D68" s="190" t="s">
        <v>111</v>
      </c>
      <c r="E68" s="191">
        <f>E69</f>
        <v>666</v>
      </c>
      <c r="F68" s="191">
        <f t="shared" si="22"/>
        <v>5000</v>
      </c>
      <c r="G68" s="191">
        <f t="shared" si="22"/>
        <v>663.61404207313035</v>
      </c>
      <c r="H68" s="191">
        <f t="shared" si="22"/>
        <v>663.61</v>
      </c>
      <c r="I68" s="191">
        <f t="shared" si="22"/>
        <v>666</v>
      </c>
      <c r="J68" s="191">
        <f t="shared" si="22"/>
        <v>0</v>
      </c>
      <c r="K68" s="191">
        <f t="shared" si="22"/>
        <v>666.66</v>
      </c>
      <c r="L68" s="178">
        <f t="shared" si="1"/>
        <v>100.09909909909909</v>
      </c>
      <c r="M68" s="178">
        <f t="shared" si="2"/>
        <v>100.09909909909909</v>
      </c>
    </row>
    <row r="69" spans="1:13" s="21" customFormat="1" x14ac:dyDescent="0.25">
      <c r="A69" s="284">
        <v>3</v>
      </c>
      <c r="B69" s="285"/>
      <c r="C69" s="286"/>
      <c r="D69" s="192" t="s">
        <v>14</v>
      </c>
      <c r="E69" s="193">
        <f>E70</f>
        <v>666</v>
      </c>
      <c r="F69" s="193">
        <f t="shared" si="22"/>
        <v>5000</v>
      </c>
      <c r="G69" s="193">
        <f t="shared" si="22"/>
        <v>663.61404207313035</v>
      </c>
      <c r="H69" s="193">
        <f>H70</f>
        <v>663.61</v>
      </c>
      <c r="I69" s="193">
        <f>I70</f>
        <v>666</v>
      </c>
      <c r="J69" s="193">
        <f t="shared" si="22"/>
        <v>0</v>
      </c>
      <c r="K69" s="193">
        <f t="shared" si="22"/>
        <v>666.66</v>
      </c>
      <c r="L69" s="178">
        <f t="shared" si="1"/>
        <v>100.09909909909909</v>
      </c>
      <c r="M69" s="178">
        <f t="shared" si="2"/>
        <v>100.09909909909909</v>
      </c>
    </row>
    <row r="70" spans="1:13" s="21" customFormat="1" x14ac:dyDescent="0.25">
      <c r="A70" s="265">
        <v>32</v>
      </c>
      <c r="B70" s="266"/>
      <c r="C70" s="267"/>
      <c r="D70" s="192" t="s">
        <v>25</v>
      </c>
      <c r="E70" s="193">
        <f t="shared" ref="E70:K70" si="23">E71+E79+E81+E75</f>
        <v>666</v>
      </c>
      <c r="F70" s="193">
        <f t="shared" si="23"/>
        <v>5000</v>
      </c>
      <c r="G70" s="193">
        <f t="shared" si="23"/>
        <v>663.61404207313035</v>
      </c>
      <c r="H70" s="193">
        <f t="shared" si="23"/>
        <v>663.61</v>
      </c>
      <c r="I70" s="193">
        <f t="shared" si="23"/>
        <v>666</v>
      </c>
      <c r="J70" s="193">
        <f t="shared" si="23"/>
        <v>0</v>
      </c>
      <c r="K70" s="193">
        <f t="shared" si="23"/>
        <v>666.66</v>
      </c>
      <c r="L70" s="178">
        <f t="shared" si="1"/>
        <v>100.09909909909909</v>
      </c>
      <c r="M70" s="178">
        <f t="shared" si="2"/>
        <v>100.09909909909909</v>
      </c>
    </row>
    <row r="71" spans="1:13" s="21" customFormat="1" x14ac:dyDescent="0.25">
      <c r="A71" s="265">
        <v>321</v>
      </c>
      <c r="B71" s="266"/>
      <c r="C71" s="267"/>
      <c r="D71" s="192" t="s">
        <v>59</v>
      </c>
      <c r="E71" s="193">
        <f t="shared" ref="E71:K71" si="24">E72+E73+E74</f>
        <v>140.66999999999999</v>
      </c>
      <c r="F71" s="193">
        <f t="shared" si="24"/>
        <v>1000</v>
      </c>
      <c r="G71" s="193">
        <f t="shared" si="24"/>
        <v>132.72280841462606</v>
      </c>
      <c r="H71" s="193">
        <f t="shared" si="24"/>
        <v>132.72</v>
      </c>
      <c r="I71" s="193">
        <f t="shared" si="24"/>
        <v>140</v>
      </c>
      <c r="J71" s="193">
        <f t="shared" si="24"/>
        <v>0</v>
      </c>
      <c r="K71" s="193">
        <f t="shared" si="24"/>
        <v>27</v>
      </c>
      <c r="L71" s="178">
        <f t="shared" si="1"/>
        <v>19.193857965451059</v>
      </c>
      <c r="M71" s="178">
        <f t="shared" si="2"/>
        <v>19.285714285714288</v>
      </c>
    </row>
    <row r="72" spans="1:13" x14ac:dyDescent="0.25">
      <c r="A72" s="268">
        <v>3211</v>
      </c>
      <c r="B72" s="269"/>
      <c r="C72" s="270"/>
      <c r="D72" s="200" t="s">
        <v>69</v>
      </c>
      <c r="E72" s="104">
        <v>140.66999999999999</v>
      </c>
      <c r="F72" s="201">
        <v>400</v>
      </c>
      <c r="G72" s="201">
        <f>F72/7.5345</f>
        <v>53.089123365850419</v>
      </c>
      <c r="H72" s="201">
        <v>53.09</v>
      </c>
      <c r="I72" s="201">
        <v>60</v>
      </c>
      <c r="J72" s="201"/>
      <c r="K72" s="202">
        <v>27</v>
      </c>
      <c r="L72" s="178">
        <f t="shared" ref="L72:L118" si="25">K72/E72*100</f>
        <v>19.193857965451059</v>
      </c>
      <c r="M72" s="178">
        <f t="shared" ref="M72:M118" si="26">K72/I72*100</f>
        <v>45</v>
      </c>
    </row>
    <row r="73" spans="1:13" x14ac:dyDescent="0.25">
      <c r="A73" s="268">
        <v>3213</v>
      </c>
      <c r="B73" s="269"/>
      <c r="C73" s="270"/>
      <c r="D73" s="200" t="s">
        <v>70</v>
      </c>
      <c r="E73" s="104"/>
      <c r="F73" s="201">
        <v>200</v>
      </c>
      <c r="G73" s="201">
        <f>F73/7.5345</f>
        <v>26.54456168292521</v>
      </c>
      <c r="H73" s="201">
        <v>26.54</v>
      </c>
      <c r="I73" s="201">
        <v>40</v>
      </c>
      <c r="J73" s="201"/>
      <c r="K73" s="201"/>
      <c r="L73" s="178">
        <v>0</v>
      </c>
      <c r="M73" s="178">
        <f t="shared" si="26"/>
        <v>0</v>
      </c>
    </row>
    <row r="74" spans="1:13" ht="25.5" x14ac:dyDescent="0.25">
      <c r="A74" s="268">
        <v>3214</v>
      </c>
      <c r="B74" s="269"/>
      <c r="C74" s="270"/>
      <c r="D74" s="200" t="s">
        <v>71</v>
      </c>
      <c r="E74" s="104"/>
      <c r="F74" s="104">
        <v>400</v>
      </c>
      <c r="G74" s="201">
        <f>F74/7.5345</f>
        <v>53.089123365850419</v>
      </c>
      <c r="H74" s="104">
        <v>53.09</v>
      </c>
      <c r="I74" s="104">
        <v>40</v>
      </c>
      <c r="J74" s="104"/>
      <c r="K74" s="104"/>
      <c r="L74" s="178">
        <v>0</v>
      </c>
      <c r="M74" s="178">
        <f t="shared" si="26"/>
        <v>0</v>
      </c>
    </row>
    <row r="75" spans="1:13" x14ac:dyDescent="0.25">
      <c r="A75" s="265">
        <v>322</v>
      </c>
      <c r="B75" s="266"/>
      <c r="C75" s="267"/>
      <c r="D75" s="192" t="s">
        <v>61</v>
      </c>
      <c r="E75" s="193">
        <f t="shared" ref="E75:J75" si="27">SUM(E76:E78)</f>
        <v>309.06</v>
      </c>
      <c r="F75" s="193">
        <f t="shared" si="27"/>
        <v>2600</v>
      </c>
      <c r="G75" s="193">
        <f t="shared" si="27"/>
        <v>345.07930187802776</v>
      </c>
      <c r="H75" s="193">
        <f t="shared" si="27"/>
        <v>331.81</v>
      </c>
      <c r="I75" s="193">
        <f t="shared" si="27"/>
        <v>130</v>
      </c>
      <c r="J75" s="193">
        <f t="shared" si="27"/>
        <v>0</v>
      </c>
      <c r="K75" s="193">
        <f t="shared" ref="K75" si="28">SUM(K76:K78)</f>
        <v>0</v>
      </c>
      <c r="L75" s="178">
        <f t="shared" si="25"/>
        <v>0</v>
      </c>
      <c r="M75" s="178">
        <f t="shared" si="26"/>
        <v>0</v>
      </c>
    </row>
    <row r="76" spans="1:13" ht="25.5" x14ac:dyDescent="0.25">
      <c r="A76" s="268">
        <v>3221</v>
      </c>
      <c r="B76" s="269"/>
      <c r="C76" s="270"/>
      <c r="D76" s="200" t="s">
        <v>113</v>
      </c>
      <c r="E76" s="104">
        <v>147.91999999999999</v>
      </c>
      <c r="F76" s="104">
        <v>100</v>
      </c>
      <c r="G76" s="104">
        <f>F76/7.5345</f>
        <v>13.272280841462605</v>
      </c>
      <c r="H76" s="104">
        <v>132.72</v>
      </c>
      <c r="I76" s="104">
        <v>60</v>
      </c>
      <c r="J76" s="104"/>
      <c r="K76" s="104"/>
      <c r="L76" s="178">
        <f t="shared" si="25"/>
        <v>0</v>
      </c>
      <c r="M76" s="178">
        <f t="shared" si="26"/>
        <v>0</v>
      </c>
    </row>
    <row r="77" spans="1:13" x14ac:dyDescent="0.25">
      <c r="A77" s="268">
        <v>3222</v>
      </c>
      <c r="B77" s="269"/>
      <c r="C77" s="270"/>
      <c r="D77" s="200" t="s">
        <v>73</v>
      </c>
      <c r="E77" s="104">
        <v>64.900000000000006</v>
      </c>
      <c r="F77" s="104">
        <v>1000</v>
      </c>
      <c r="G77" s="104">
        <f>F77/7.5345</f>
        <v>132.72280841462606</v>
      </c>
      <c r="H77" s="104">
        <v>132.72</v>
      </c>
      <c r="I77" s="104">
        <v>50</v>
      </c>
      <c r="J77" s="104"/>
      <c r="K77" s="104"/>
      <c r="L77" s="178">
        <f t="shared" si="25"/>
        <v>0</v>
      </c>
      <c r="M77" s="178">
        <f t="shared" si="26"/>
        <v>0</v>
      </c>
    </row>
    <row r="78" spans="1:13" x14ac:dyDescent="0.25">
      <c r="A78" s="268">
        <v>3225</v>
      </c>
      <c r="B78" s="269"/>
      <c r="C78" s="270"/>
      <c r="D78" s="200" t="s">
        <v>114</v>
      </c>
      <c r="E78" s="104">
        <v>96.24</v>
      </c>
      <c r="F78" s="104">
        <v>1500</v>
      </c>
      <c r="G78" s="104">
        <f>F78/7.5345</f>
        <v>199.08421262193906</v>
      </c>
      <c r="H78" s="104">
        <v>66.37</v>
      </c>
      <c r="I78" s="104">
        <v>20</v>
      </c>
      <c r="J78" s="104"/>
      <c r="K78" s="104"/>
      <c r="L78" s="178">
        <f t="shared" si="25"/>
        <v>0</v>
      </c>
      <c r="M78" s="178">
        <f t="shared" si="26"/>
        <v>0</v>
      </c>
    </row>
    <row r="79" spans="1:13" s="21" customFormat="1" x14ac:dyDescent="0.25">
      <c r="A79" s="265">
        <v>323</v>
      </c>
      <c r="B79" s="266"/>
      <c r="C79" s="267"/>
      <c r="D79" s="192" t="s">
        <v>74</v>
      </c>
      <c r="E79" s="193">
        <f>E80</f>
        <v>127.43</v>
      </c>
      <c r="F79" s="193">
        <f t="shared" ref="F79:K79" si="29">F80</f>
        <v>1000</v>
      </c>
      <c r="G79" s="193">
        <f t="shared" si="29"/>
        <v>132.72280841462606</v>
      </c>
      <c r="H79" s="193">
        <f t="shared" si="29"/>
        <v>132.72</v>
      </c>
      <c r="I79" s="193">
        <f t="shared" si="29"/>
        <v>250</v>
      </c>
      <c r="J79" s="193">
        <f t="shared" si="29"/>
        <v>0</v>
      </c>
      <c r="K79" s="193">
        <f t="shared" si="29"/>
        <v>414.19</v>
      </c>
      <c r="L79" s="178">
        <f t="shared" si="25"/>
        <v>325.03335164403984</v>
      </c>
      <c r="M79" s="178">
        <f t="shared" si="26"/>
        <v>165.67599999999999</v>
      </c>
    </row>
    <row r="80" spans="1:13" x14ac:dyDescent="0.25">
      <c r="A80" s="268">
        <v>3237</v>
      </c>
      <c r="B80" s="269"/>
      <c r="C80" s="270"/>
      <c r="D80" s="200" t="s">
        <v>75</v>
      </c>
      <c r="E80" s="104">
        <v>127.43</v>
      </c>
      <c r="F80" s="201">
        <v>1000</v>
      </c>
      <c r="G80" s="201">
        <f>F80/7.5345</f>
        <v>132.72280841462606</v>
      </c>
      <c r="H80" s="201">
        <v>132.72</v>
      </c>
      <c r="I80" s="201">
        <v>250</v>
      </c>
      <c r="J80" s="201"/>
      <c r="K80" s="201">
        <v>414.19</v>
      </c>
      <c r="L80" s="178">
        <f t="shared" si="25"/>
        <v>325.03335164403984</v>
      </c>
      <c r="M80" s="178">
        <f t="shared" si="26"/>
        <v>165.67599999999999</v>
      </c>
    </row>
    <row r="81" spans="1:15" s="21" customFormat="1" ht="25.5" x14ac:dyDescent="0.25">
      <c r="A81" s="265">
        <v>329</v>
      </c>
      <c r="B81" s="266"/>
      <c r="C81" s="267"/>
      <c r="D81" s="192" t="s">
        <v>64</v>
      </c>
      <c r="E81" s="193">
        <f>E82</f>
        <v>88.84</v>
      </c>
      <c r="F81" s="193">
        <f t="shared" ref="F81:K81" si="30">F82</f>
        <v>400</v>
      </c>
      <c r="G81" s="193">
        <f t="shared" si="30"/>
        <v>53.089123365850419</v>
      </c>
      <c r="H81" s="193">
        <f t="shared" si="30"/>
        <v>66.36</v>
      </c>
      <c r="I81" s="193">
        <f t="shared" si="30"/>
        <v>146</v>
      </c>
      <c r="J81" s="193">
        <f t="shared" si="30"/>
        <v>0</v>
      </c>
      <c r="K81" s="193">
        <f t="shared" si="30"/>
        <v>225.47</v>
      </c>
      <c r="L81" s="178">
        <f t="shared" si="25"/>
        <v>253.79333633498425</v>
      </c>
      <c r="M81" s="178">
        <f t="shared" si="26"/>
        <v>154.43150684931507</v>
      </c>
    </row>
    <row r="82" spans="1:15" ht="25.5" x14ac:dyDescent="0.25">
      <c r="A82" s="268">
        <v>3299</v>
      </c>
      <c r="B82" s="269"/>
      <c r="C82" s="270"/>
      <c r="D82" s="200" t="s">
        <v>64</v>
      </c>
      <c r="E82" s="104">
        <v>88.84</v>
      </c>
      <c r="F82" s="201">
        <v>400</v>
      </c>
      <c r="G82" s="201">
        <f>F82/7.5345</f>
        <v>53.089123365850419</v>
      </c>
      <c r="H82" s="201">
        <v>66.36</v>
      </c>
      <c r="I82" s="201">
        <v>146</v>
      </c>
      <c r="J82" s="201"/>
      <c r="K82" s="201">
        <v>225.47</v>
      </c>
      <c r="L82" s="178">
        <f t="shared" si="25"/>
        <v>253.79333633498425</v>
      </c>
      <c r="M82" s="178">
        <f t="shared" si="26"/>
        <v>154.43150684931507</v>
      </c>
    </row>
    <row r="83" spans="1:15" s="21" customFormat="1" x14ac:dyDescent="0.25">
      <c r="A83" s="287" t="s">
        <v>129</v>
      </c>
      <c r="B83" s="288"/>
      <c r="C83" s="289"/>
      <c r="D83" s="188" t="s">
        <v>130</v>
      </c>
      <c r="E83" s="189">
        <f t="shared" ref="E83:K84" si="31">E84</f>
        <v>4345.26</v>
      </c>
      <c r="F83" s="189">
        <f t="shared" si="31"/>
        <v>24605.38</v>
      </c>
      <c r="G83" s="189">
        <f t="shared" si="31"/>
        <v>3265.6951357090716</v>
      </c>
      <c r="H83" s="189">
        <f t="shared" si="31"/>
        <v>3318.07</v>
      </c>
      <c r="I83" s="189">
        <f t="shared" si="31"/>
        <v>0</v>
      </c>
      <c r="J83" s="189">
        <f t="shared" si="31"/>
        <v>0</v>
      </c>
      <c r="K83" s="189">
        <f t="shared" si="31"/>
        <v>0</v>
      </c>
      <c r="L83" s="178">
        <f t="shared" si="25"/>
        <v>0</v>
      </c>
      <c r="M83" s="178">
        <v>0</v>
      </c>
    </row>
    <row r="84" spans="1:15" s="21" customFormat="1" x14ac:dyDescent="0.25">
      <c r="A84" s="281" t="s">
        <v>327</v>
      </c>
      <c r="B84" s="282"/>
      <c r="C84" s="283"/>
      <c r="D84" s="190" t="s">
        <v>111</v>
      </c>
      <c r="E84" s="191">
        <f t="shared" si="31"/>
        <v>4345.26</v>
      </c>
      <c r="F84" s="191">
        <f t="shared" si="31"/>
        <v>24605.38</v>
      </c>
      <c r="G84" s="191">
        <f t="shared" si="31"/>
        <v>3265.6951357090716</v>
      </c>
      <c r="H84" s="191">
        <f t="shared" si="31"/>
        <v>3318.07</v>
      </c>
      <c r="I84" s="191">
        <f t="shared" si="31"/>
        <v>0</v>
      </c>
      <c r="J84" s="191">
        <f t="shared" si="31"/>
        <v>0</v>
      </c>
      <c r="K84" s="191">
        <f t="shared" si="31"/>
        <v>0</v>
      </c>
      <c r="L84" s="178">
        <f t="shared" si="25"/>
        <v>0</v>
      </c>
      <c r="M84" s="178">
        <v>0</v>
      </c>
    </row>
    <row r="85" spans="1:15" s="21" customFormat="1" x14ac:dyDescent="0.25">
      <c r="A85" s="284">
        <v>3</v>
      </c>
      <c r="B85" s="285"/>
      <c r="C85" s="286"/>
      <c r="D85" s="192" t="s">
        <v>14</v>
      </c>
      <c r="E85" s="193">
        <f>E86+E92</f>
        <v>4345.26</v>
      </c>
      <c r="F85" s="193">
        <f t="shared" ref="F85:J85" si="32">F86</f>
        <v>24605.38</v>
      </c>
      <c r="G85" s="193">
        <f t="shared" si="32"/>
        <v>3265.6951357090716</v>
      </c>
      <c r="H85" s="193">
        <f t="shared" si="32"/>
        <v>3318.07</v>
      </c>
      <c r="I85" s="193">
        <f t="shared" si="32"/>
        <v>0</v>
      </c>
      <c r="J85" s="193">
        <f t="shared" si="32"/>
        <v>0</v>
      </c>
      <c r="K85" s="193">
        <f>K86+K92</f>
        <v>0</v>
      </c>
      <c r="L85" s="178">
        <f t="shared" si="25"/>
        <v>0</v>
      </c>
      <c r="M85" s="178">
        <v>0</v>
      </c>
    </row>
    <row r="86" spans="1:15" s="21" customFormat="1" x14ac:dyDescent="0.25">
      <c r="A86" s="265">
        <v>32</v>
      </c>
      <c r="B86" s="266"/>
      <c r="C86" s="267"/>
      <c r="D86" s="192" t="s">
        <v>25</v>
      </c>
      <c r="E86" s="193">
        <f t="shared" ref="E86:J86" si="33">E89</f>
        <v>3373.62</v>
      </c>
      <c r="F86" s="193">
        <f t="shared" si="33"/>
        <v>24605.38</v>
      </c>
      <c r="G86" s="193">
        <f t="shared" si="33"/>
        <v>3265.6951357090716</v>
      </c>
      <c r="H86" s="193">
        <f t="shared" si="33"/>
        <v>3318.07</v>
      </c>
      <c r="I86" s="193">
        <f t="shared" si="33"/>
        <v>0</v>
      </c>
      <c r="J86" s="193">
        <f t="shared" si="33"/>
        <v>0</v>
      </c>
      <c r="K86" s="193">
        <f>K87+K89</f>
        <v>0</v>
      </c>
      <c r="L86" s="178">
        <f t="shared" si="25"/>
        <v>0</v>
      </c>
      <c r="M86" s="178">
        <v>0</v>
      </c>
    </row>
    <row r="87" spans="1:15" s="21" customFormat="1" x14ac:dyDescent="0.25">
      <c r="A87" s="275">
        <v>323</v>
      </c>
      <c r="B87" s="276"/>
      <c r="C87" s="277"/>
      <c r="D87" s="203" t="s">
        <v>74</v>
      </c>
      <c r="E87" s="204"/>
      <c r="F87" s="204"/>
      <c r="G87" s="204"/>
      <c r="H87" s="204"/>
      <c r="I87" s="204"/>
      <c r="J87" s="204"/>
      <c r="K87" s="204">
        <f>K88</f>
        <v>0</v>
      </c>
      <c r="L87" s="178">
        <v>0</v>
      </c>
      <c r="M87" s="178">
        <v>0</v>
      </c>
    </row>
    <row r="88" spans="1:15" s="21" customFormat="1" x14ac:dyDescent="0.25">
      <c r="A88" s="268">
        <v>3231</v>
      </c>
      <c r="B88" s="269"/>
      <c r="C88" s="270"/>
      <c r="D88" s="200" t="s">
        <v>116</v>
      </c>
      <c r="E88" s="104"/>
      <c r="F88" s="104"/>
      <c r="G88" s="104"/>
      <c r="H88" s="104"/>
      <c r="I88" s="104"/>
      <c r="J88" s="104"/>
      <c r="K88" s="104">
        <v>0</v>
      </c>
      <c r="L88" s="178">
        <v>0</v>
      </c>
      <c r="M88" s="178">
        <v>0</v>
      </c>
    </row>
    <row r="89" spans="1:15" s="21" customFormat="1" ht="25.5" x14ac:dyDescent="0.25">
      <c r="A89" s="265">
        <v>329</v>
      </c>
      <c r="B89" s="266"/>
      <c r="C89" s="267"/>
      <c r="D89" s="192" t="s">
        <v>64</v>
      </c>
      <c r="E89" s="193">
        <f>SUM(E90:E91)</f>
        <v>3373.62</v>
      </c>
      <c r="F89" s="193">
        <f t="shared" ref="F89:K89" si="34">SUM(F90:F91)</f>
        <v>24605.38</v>
      </c>
      <c r="G89" s="193">
        <f t="shared" si="34"/>
        <v>3265.6951357090716</v>
      </c>
      <c r="H89" s="193">
        <f t="shared" si="34"/>
        <v>3318.07</v>
      </c>
      <c r="I89" s="193">
        <f t="shared" si="34"/>
        <v>0</v>
      </c>
      <c r="J89" s="193">
        <f t="shared" si="34"/>
        <v>0</v>
      </c>
      <c r="K89" s="193">
        <f t="shared" si="34"/>
        <v>0</v>
      </c>
      <c r="L89" s="178">
        <f t="shared" si="25"/>
        <v>0</v>
      </c>
      <c r="M89" s="178">
        <v>0</v>
      </c>
    </row>
    <row r="90" spans="1:15" ht="25.5" x14ac:dyDescent="0.25">
      <c r="A90" s="268">
        <v>3291</v>
      </c>
      <c r="B90" s="269"/>
      <c r="C90" s="270"/>
      <c r="D90" s="200" t="s">
        <v>131</v>
      </c>
      <c r="E90" s="104">
        <v>1397.22</v>
      </c>
      <c r="F90" s="201">
        <v>5605.38</v>
      </c>
      <c r="G90" s="201">
        <f>F90/7.5345</f>
        <v>743.96177583117651</v>
      </c>
      <c r="H90" s="201">
        <v>796.34</v>
      </c>
      <c r="I90" s="201">
        <v>0</v>
      </c>
      <c r="J90" s="201"/>
      <c r="K90" s="201">
        <v>0</v>
      </c>
      <c r="L90" s="178">
        <f t="shared" si="25"/>
        <v>0</v>
      </c>
      <c r="M90" s="178">
        <v>0</v>
      </c>
      <c r="O90" s="21"/>
    </row>
    <row r="91" spans="1:15" ht="25.5" x14ac:dyDescent="0.25">
      <c r="A91" s="268">
        <v>3299</v>
      </c>
      <c r="B91" s="269"/>
      <c r="C91" s="270"/>
      <c r="D91" s="200" t="s">
        <v>64</v>
      </c>
      <c r="E91" s="104">
        <v>1976.4</v>
      </c>
      <c r="F91" s="201">
        <v>19000</v>
      </c>
      <c r="G91" s="201">
        <f>F91/7.5345</f>
        <v>2521.7333598778951</v>
      </c>
      <c r="H91" s="201">
        <v>2521.73</v>
      </c>
      <c r="I91" s="201">
        <v>0</v>
      </c>
      <c r="J91" s="201"/>
      <c r="K91" s="201">
        <v>0</v>
      </c>
      <c r="L91" s="178">
        <f t="shared" si="25"/>
        <v>0</v>
      </c>
      <c r="M91" s="178">
        <v>0</v>
      </c>
    </row>
    <row r="92" spans="1:15" ht="25.5" x14ac:dyDescent="0.25">
      <c r="A92" s="275">
        <v>36</v>
      </c>
      <c r="B92" s="276"/>
      <c r="C92" s="277"/>
      <c r="D92" s="203" t="s">
        <v>322</v>
      </c>
      <c r="E92" s="204">
        <f>E93</f>
        <v>971.64</v>
      </c>
      <c r="F92" s="204"/>
      <c r="G92" s="204"/>
      <c r="H92" s="204"/>
      <c r="I92" s="204"/>
      <c r="J92" s="204"/>
      <c r="K92" s="204">
        <f>K93</f>
        <v>0</v>
      </c>
      <c r="L92" s="178">
        <f t="shared" si="25"/>
        <v>0</v>
      </c>
      <c r="M92" s="178">
        <v>0</v>
      </c>
    </row>
    <row r="93" spans="1:15" ht="25.5" x14ac:dyDescent="0.25">
      <c r="A93" s="275">
        <v>369</v>
      </c>
      <c r="B93" s="276"/>
      <c r="C93" s="277"/>
      <c r="D93" s="203" t="s">
        <v>321</v>
      </c>
      <c r="E93" s="204">
        <f>E94</f>
        <v>971.64</v>
      </c>
      <c r="F93" s="204"/>
      <c r="G93" s="204"/>
      <c r="H93" s="204"/>
      <c r="I93" s="204"/>
      <c r="J93" s="204"/>
      <c r="K93" s="204">
        <f>K94</f>
        <v>0</v>
      </c>
      <c r="L93" s="178">
        <f t="shared" si="25"/>
        <v>0</v>
      </c>
      <c r="M93" s="178">
        <v>0</v>
      </c>
    </row>
    <row r="94" spans="1:15" ht="25.5" x14ac:dyDescent="0.25">
      <c r="A94" s="197">
        <v>3691</v>
      </c>
      <c r="B94" s="198"/>
      <c r="C94" s="199"/>
      <c r="D94" s="200" t="s">
        <v>323</v>
      </c>
      <c r="E94" s="104">
        <v>971.64</v>
      </c>
      <c r="F94" s="104"/>
      <c r="G94" s="104"/>
      <c r="H94" s="104"/>
      <c r="I94" s="104"/>
      <c r="J94" s="104"/>
      <c r="K94" s="104">
        <v>0</v>
      </c>
      <c r="L94" s="178">
        <f t="shared" si="25"/>
        <v>0</v>
      </c>
      <c r="M94" s="178">
        <v>0</v>
      </c>
    </row>
    <row r="95" spans="1:15" s="21" customFormat="1" x14ac:dyDescent="0.25">
      <c r="A95" s="287" t="s">
        <v>132</v>
      </c>
      <c r="B95" s="288"/>
      <c r="C95" s="289"/>
      <c r="D95" s="188" t="s">
        <v>133</v>
      </c>
      <c r="E95" s="189">
        <f t="shared" ref="E95:K99" si="35">E96</f>
        <v>0</v>
      </c>
      <c r="F95" s="189">
        <f t="shared" si="35"/>
        <v>0</v>
      </c>
      <c r="G95" s="189">
        <f t="shared" si="35"/>
        <v>0</v>
      </c>
      <c r="H95" s="189">
        <f t="shared" si="35"/>
        <v>0</v>
      </c>
      <c r="I95" s="189"/>
      <c r="J95" s="189">
        <f t="shared" si="35"/>
        <v>0</v>
      </c>
      <c r="K95" s="189">
        <f t="shared" si="35"/>
        <v>0</v>
      </c>
      <c r="L95" s="178">
        <v>0</v>
      </c>
      <c r="M95" s="178">
        <v>0</v>
      </c>
      <c r="O95"/>
    </row>
    <row r="96" spans="1:15" s="21" customFormat="1" x14ac:dyDescent="0.25">
      <c r="A96" s="281" t="s">
        <v>110</v>
      </c>
      <c r="B96" s="282"/>
      <c r="C96" s="283"/>
      <c r="D96" s="190" t="s">
        <v>111</v>
      </c>
      <c r="E96" s="191">
        <f t="shared" si="35"/>
        <v>0</v>
      </c>
      <c r="F96" s="191">
        <f t="shared" si="35"/>
        <v>0</v>
      </c>
      <c r="G96" s="191">
        <f t="shared" si="35"/>
        <v>0</v>
      </c>
      <c r="H96" s="191">
        <f t="shared" si="35"/>
        <v>0</v>
      </c>
      <c r="I96" s="191"/>
      <c r="J96" s="191">
        <f t="shared" si="35"/>
        <v>0</v>
      </c>
      <c r="K96" s="191">
        <f t="shared" si="35"/>
        <v>0</v>
      </c>
      <c r="L96" s="178">
        <v>0</v>
      </c>
      <c r="M96" s="178">
        <v>0</v>
      </c>
    </row>
    <row r="97" spans="1:15" s="21" customFormat="1" x14ac:dyDescent="0.25">
      <c r="A97" s="284">
        <v>3</v>
      </c>
      <c r="B97" s="285"/>
      <c r="C97" s="286"/>
      <c r="D97" s="192" t="s">
        <v>14</v>
      </c>
      <c r="E97" s="193">
        <f t="shared" si="35"/>
        <v>0</v>
      </c>
      <c r="F97" s="193">
        <f t="shared" si="35"/>
        <v>0</v>
      </c>
      <c r="G97" s="193">
        <f t="shared" si="35"/>
        <v>0</v>
      </c>
      <c r="H97" s="193">
        <f t="shared" si="35"/>
        <v>0</v>
      </c>
      <c r="I97" s="193"/>
      <c r="J97" s="193">
        <f t="shared" si="35"/>
        <v>0</v>
      </c>
      <c r="K97" s="193">
        <f t="shared" si="35"/>
        <v>0</v>
      </c>
      <c r="L97" s="178">
        <v>0</v>
      </c>
      <c r="M97" s="178">
        <v>0</v>
      </c>
    </row>
    <row r="98" spans="1:15" s="21" customFormat="1" x14ac:dyDescent="0.25">
      <c r="A98" s="265">
        <v>32</v>
      </c>
      <c r="B98" s="266"/>
      <c r="C98" s="267"/>
      <c r="D98" s="192" t="s">
        <v>25</v>
      </c>
      <c r="E98" s="193">
        <f t="shared" si="35"/>
        <v>0</v>
      </c>
      <c r="F98" s="193">
        <f t="shared" si="35"/>
        <v>0</v>
      </c>
      <c r="G98" s="193">
        <f t="shared" si="35"/>
        <v>0</v>
      </c>
      <c r="H98" s="193">
        <f t="shared" si="35"/>
        <v>0</v>
      </c>
      <c r="I98" s="193"/>
      <c r="J98" s="193">
        <f t="shared" si="35"/>
        <v>0</v>
      </c>
      <c r="K98" s="193">
        <f t="shared" si="35"/>
        <v>0</v>
      </c>
      <c r="L98" s="178">
        <v>0</v>
      </c>
      <c r="M98" s="178">
        <v>0</v>
      </c>
    </row>
    <row r="99" spans="1:15" s="21" customFormat="1" ht="25.5" x14ac:dyDescent="0.25">
      <c r="A99" s="265">
        <v>329</v>
      </c>
      <c r="B99" s="266"/>
      <c r="C99" s="267"/>
      <c r="D99" s="192" t="s">
        <v>64</v>
      </c>
      <c r="E99" s="193">
        <f t="shared" si="35"/>
        <v>0</v>
      </c>
      <c r="F99" s="193">
        <f t="shared" si="35"/>
        <v>0</v>
      </c>
      <c r="G99" s="193">
        <f t="shared" si="35"/>
        <v>0</v>
      </c>
      <c r="H99" s="193">
        <f t="shared" si="35"/>
        <v>0</v>
      </c>
      <c r="I99" s="193"/>
      <c r="J99" s="193">
        <f t="shared" si="35"/>
        <v>0</v>
      </c>
      <c r="K99" s="193">
        <f t="shared" si="35"/>
        <v>0</v>
      </c>
      <c r="L99" s="178">
        <v>0</v>
      </c>
      <c r="M99" s="178">
        <v>0</v>
      </c>
    </row>
    <row r="100" spans="1:15" ht="25.5" x14ac:dyDescent="0.25">
      <c r="A100" s="268">
        <v>3299</v>
      </c>
      <c r="B100" s="269"/>
      <c r="C100" s="270"/>
      <c r="D100" s="200" t="s">
        <v>64</v>
      </c>
      <c r="E100" s="104"/>
      <c r="F100" s="201"/>
      <c r="G100" s="201"/>
      <c r="H100" s="201"/>
      <c r="I100" s="201"/>
      <c r="J100" s="201"/>
      <c r="K100" s="202"/>
      <c r="L100" s="178">
        <v>0</v>
      </c>
      <c r="M100" s="178">
        <v>0</v>
      </c>
      <c r="O100" s="21"/>
    </row>
    <row r="101" spans="1:15" s="21" customFormat="1" ht="25.5" x14ac:dyDescent="0.25">
      <c r="A101" s="287" t="s">
        <v>134</v>
      </c>
      <c r="B101" s="288"/>
      <c r="C101" s="289"/>
      <c r="D101" s="188" t="s">
        <v>135</v>
      </c>
      <c r="E101" s="189">
        <f t="shared" ref="E101:K111" si="36">E102</f>
        <v>1097.01</v>
      </c>
      <c r="F101" s="189">
        <f t="shared" si="36"/>
        <v>0</v>
      </c>
      <c r="G101" s="189">
        <f t="shared" si="36"/>
        <v>0</v>
      </c>
      <c r="H101" s="189">
        <f t="shared" si="36"/>
        <v>0</v>
      </c>
      <c r="I101" s="189">
        <f>I102</f>
        <v>1100</v>
      </c>
      <c r="J101" s="189">
        <f t="shared" si="36"/>
        <v>0</v>
      </c>
      <c r="K101" s="189">
        <f t="shared" si="36"/>
        <v>532.5</v>
      </c>
      <c r="L101" s="178">
        <f t="shared" si="25"/>
        <v>48.541034265868134</v>
      </c>
      <c r="M101" s="178">
        <f t="shared" si="26"/>
        <v>48.409090909090907</v>
      </c>
      <c r="O101"/>
    </row>
    <row r="102" spans="1:15" s="21" customFormat="1" x14ac:dyDescent="0.25">
      <c r="A102" s="281" t="s">
        <v>327</v>
      </c>
      <c r="B102" s="282"/>
      <c r="C102" s="283"/>
      <c r="D102" s="190" t="s">
        <v>111</v>
      </c>
      <c r="E102" s="191">
        <f t="shared" si="36"/>
        <v>1097.01</v>
      </c>
      <c r="F102" s="191">
        <f t="shared" si="36"/>
        <v>0</v>
      </c>
      <c r="G102" s="191">
        <f t="shared" si="36"/>
        <v>0</v>
      </c>
      <c r="H102" s="191">
        <f t="shared" si="36"/>
        <v>0</v>
      </c>
      <c r="I102" s="191">
        <f>I103</f>
        <v>1100</v>
      </c>
      <c r="J102" s="191">
        <f t="shared" si="36"/>
        <v>0</v>
      </c>
      <c r="K102" s="191">
        <f t="shared" si="36"/>
        <v>532.5</v>
      </c>
      <c r="L102" s="178">
        <f t="shared" si="25"/>
        <v>48.541034265868134</v>
      </c>
      <c r="M102" s="178">
        <f t="shared" si="26"/>
        <v>48.409090909090907</v>
      </c>
    </row>
    <row r="103" spans="1:15" s="21" customFormat="1" x14ac:dyDescent="0.25">
      <c r="A103" s="284">
        <v>3</v>
      </c>
      <c r="B103" s="285"/>
      <c r="C103" s="286"/>
      <c r="D103" s="192" t="s">
        <v>14</v>
      </c>
      <c r="E103" s="193">
        <f t="shared" si="36"/>
        <v>1097.01</v>
      </c>
      <c r="F103" s="193">
        <f t="shared" si="36"/>
        <v>0</v>
      </c>
      <c r="G103" s="193">
        <f t="shared" si="36"/>
        <v>0</v>
      </c>
      <c r="H103" s="193">
        <f t="shared" si="36"/>
        <v>0</v>
      </c>
      <c r="I103" s="193">
        <f>I104</f>
        <v>1100</v>
      </c>
      <c r="J103" s="193">
        <f t="shared" si="36"/>
        <v>0</v>
      </c>
      <c r="K103" s="193">
        <f t="shared" si="36"/>
        <v>532.5</v>
      </c>
      <c r="L103" s="178">
        <f t="shared" si="25"/>
        <v>48.541034265868134</v>
      </c>
      <c r="M103" s="178">
        <f t="shared" si="26"/>
        <v>48.409090909090907</v>
      </c>
    </row>
    <row r="104" spans="1:15" s="21" customFormat="1" x14ac:dyDescent="0.25">
      <c r="A104" s="265">
        <v>32</v>
      </c>
      <c r="B104" s="266"/>
      <c r="C104" s="267"/>
      <c r="D104" s="192" t="s">
        <v>25</v>
      </c>
      <c r="E104" s="193">
        <f t="shared" si="36"/>
        <v>1097.01</v>
      </c>
      <c r="F104" s="193">
        <f t="shared" si="36"/>
        <v>0</v>
      </c>
      <c r="G104" s="193">
        <f t="shared" si="36"/>
        <v>0</v>
      </c>
      <c r="H104" s="193">
        <f t="shared" si="36"/>
        <v>0</v>
      </c>
      <c r="I104" s="193">
        <f>I105</f>
        <v>1100</v>
      </c>
      <c r="J104" s="193">
        <f t="shared" si="36"/>
        <v>0</v>
      </c>
      <c r="K104" s="193">
        <f t="shared" si="36"/>
        <v>532.5</v>
      </c>
      <c r="L104" s="178">
        <f t="shared" si="25"/>
        <v>48.541034265868134</v>
      </c>
      <c r="M104" s="178">
        <f t="shared" si="26"/>
        <v>48.409090909090907</v>
      </c>
    </row>
    <row r="105" spans="1:15" s="21" customFormat="1" ht="25.5" x14ac:dyDescent="0.25">
      <c r="A105" s="265">
        <v>329</v>
      </c>
      <c r="B105" s="266"/>
      <c r="C105" s="267"/>
      <c r="D105" s="192" t="s">
        <v>64</v>
      </c>
      <c r="E105" s="193">
        <f t="shared" si="36"/>
        <v>1097.01</v>
      </c>
      <c r="F105" s="193">
        <f t="shared" si="36"/>
        <v>0</v>
      </c>
      <c r="G105" s="193">
        <f t="shared" si="36"/>
        <v>0</v>
      </c>
      <c r="H105" s="193">
        <f t="shared" si="36"/>
        <v>0</v>
      </c>
      <c r="I105" s="193">
        <f>I106</f>
        <v>1100</v>
      </c>
      <c r="J105" s="193">
        <f t="shared" si="36"/>
        <v>0</v>
      </c>
      <c r="K105" s="193">
        <f t="shared" si="36"/>
        <v>532.5</v>
      </c>
      <c r="L105" s="178">
        <f t="shared" si="25"/>
        <v>48.541034265868134</v>
      </c>
      <c r="M105" s="178">
        <f t="shared" si="26"/>
        <v>48.409090909090907</v>
      </c>
    </row>
    <row r="106" spans="1:15" ht="25.5" x14ac:dyDescent="0.25">
      <c r="A106" s="268">
        <v>3299</v>
      </c>
      <c r="B106" s="269"/>
      <c r="C106" s="270"/>
      <c r="D106" s="200" t="s">
        <v>64</v>
      </c>
      <c r="E106" s="104">
        <v>1097.01</v>
      </c>
      <c r="F106" s="201"/>
      <c r="G106" s="201"/>
      <c r="H106" s="201"/>
      <c r="I106" s="201">
        <v>1100</v>
      </c>
      <c r="J106" s="201"/>
      <c r="K106" s="202">
        <v>532.5</v>
      </c>
      <c r="L106" s="178">
        <f t="shared" si="25"/>
        <v>48.541034265868134</v>
      </c>
      <c r="M106" s="178">
        <f t="shared" si="26"/>
        <v>48.409090909090907</v>
      </c>
      <c r="O106" s="21"/>
    </row>
    <row r="107" spans="1:15" s="21" customFormat="1" x14ac:dyDescent="0.25">
      <c r="A107" s="287" t="s">
        <v>201</v>
      </c>
      <c r="B107" s="288"/>
      <c r="C107" s="289"/>
      <c r="D107" s="188" t="s">
        <v>183</v>
      </c>
      <c r="E107" s="189">
        <f t="shared" ref="E107:E111" si="37">E108</f>
        <v>0</v>
      </c>
      <c r="F107" s="189">
        <f t="shared" si="36"/>
        <v>0</v>
      </c>
      <c r="G107" s="189">
        <f t="shared" si="36"/>
        <v>0</v>
      </c>
      <c r="H107" s="189">
        <f t="shared" si="36"/>
        <v>0</v>
      </c>
      <c r="I107" s="189"/>
      <c r="J107" s="189">
        <f t="shared" si="36"/>
        <v>0</v>
      </c>
      <c r="K107" s="189">
        <f t="shared" si="36"/>
        <v>0</v>
      </c>
      <c r="L107" s="178">
        <v>0</v>
      </c>
      <c r="M107" s="178">
        <v>0</v>
      </c>
      <c r="O107"/>
    </row>
    <row r="108" spans="1:15" s="21" customFormat="1" x14ac:dyDescent="0.25">
      <c r="A108" s="281" t="s">
        <v>110</v>
      </c>
      <c r="B108" s="282"/>
      <c r="C108" s="283"/>
      <c r="D108" s="190" t="s">
        <v>111</v>
      </c>
      <c r="E108" s="191">
        <f t="shared" si="37"/>
        <v>0</v>
      </c>
      <c r="F108" s="191">
        <f t="shared" si="36"/>
        <v>0</v>
      </c>
      <c r="G108" s="191">
        <f t="shared" si="36"/>
        <v>0</v>
      </c>
      <c r="H108" s="191">
        <f t="shared" si="36"/>
        <v>0</v>
      </c>
      <c r="I108" s="191"/>
      <c r="J108" s="191">
        <f t="shared" si="36"/>
        <v>0</v>
      </c>
      <c r="K108" s="191">
        <f t="shared" si="36"/>
        <v>0</v>
      </c>
      <c r="L108" s="178">
        <v>0</v>
      </c>
      <c r="M108" s="178">
        <v>0</v>
      </c>
    </row>
    <row r="109" spans="1:15" s="21" customFormat="1" x14ac:dyDescent="0.25">
      <c r="A109" s="284">
        <v>3</v>
      </c>
      <c r="B109" s="285"/>
      <c r="C109" s="286"/>
      <c r="D109" s="192" t="s">
        <v>14</v>
      </c>
      <c r="E109" s="193">
        <f t="shared" si="37"/>
        <v>0</v>
      </c>
      <c r="F109" s="193">
        <f t="shared" si="36"/>
        <v>0</v>
      </c>
      <c r="G109" s="193">
        <f t="shared" si="36"/>
        <v>0</v>
      </c>
      <c r="H109" s="193">
        <f t="shared" si="36"/>
        <v>0</v>
      </c>
      <c r="I109" s="193"/>
      <c r="J109" s="193">
        <f t="shared" si="36"/>
        <v>0</v>
      </c>
      <c r="K109" s="193">
        <f t="shared" si="36"/>
        <v>0</v>
      </c>
      <c r="L109" s="178">
        <v>0</v>
      </c>
      <c r="M109" s="178">
        <v>0</v>
      </c>
    </row>
    <row r="110" spans="1:15" s="21" customFormat="1" x14ac:dyDescent="0.25">
      <c r="A110" s="265">
        <v>32</v>
      </c>
      <c r="B110" s="266"/>
      <c r="C110" s="267"/>
      <c r="D110" s="192" t="s">
        <v>25</v>
      </c>
      <c r="E110" s="193">
        <f t="shared" si="37"/>
        <v>0</v>
      </c>
      <c r="F110" s="193">
        <f t="shared" si="36"/>
        <v>0</v>
      </c>
      <c r="G110" s="193">
        <f t="shared" si="36"/>
        <v>0</v>
      </c>
      <c r="H110" s="193">
        <f t="shared" si="36"/>
        <v>0</v>
      </c>
      <c r="I110" s="193"/>
      <c r="J110" s="193">
        <f t="shared" si="36"/>
        <v>0</v>
      </c>
      <c r="K110" s="193">
        <f t="shared" si="36"/>
        <v>0</v>
      </c>
      <c r="L110" s="178">
        <v>0</v>
      </c>
      <c r="M110" s="178">
        <v>0</v>
      </c>
    </row>
    <row r="111" spans="1:15" s="21" customFormat="1" ht="25.5" x14ac:dyDescent="0.25">
      <c r="A111" s="265">
        <v>329</v>
      </c>
      <c r="B111" s="266"/>
      <c r="C111" s="267"/>
      <c r="D111" s="192" t="s">
        <v>64</v>
      </c>
      <c r="E111" s="193">
        <f t="shared" si="37"/>
        <v>0</v>
      </c>
      <c r="F111" s="193">
        <f t="shared" si="36"/>
        <v>0</v>
      </c>
      <c r="G111" s="193">
        <f t="shared" si="36"/>
        <v>0</v>
      </c>
      <c r="H111" s="193">
        <f t="shared" si="36"/>
        <v>0</v>
      </c>
      <c r="I111" s="193"/>
      <c r="J111" s="193">
        <f t="shared" si="36"/>
        <v>0</v>
      </c>
      <c r="K111" s="193">
        <f t="shared" si="36"/>
        <v>0</v>
      </c>
      <c r="L111" s="178">
        <v>0</v>
      </c>
      <c r="M111" s="178">
        <v>0</v>
      </c>
    </row>
    <row r="112" spans="1:15" ht="25.5" x14ac:dyDescent="0.25">
      <c r="A112" s="268">
        <v>3299</v>
      </c>
      <c r="B112" s="269"/>
      <c r="C112" s="270"/>
      <c r="D112" s="200" t="s">
        <v>64</v>
      </c>
      <c r="E112" s="104"/>
      <c r="F112" s="201"/>
      <c r="G112" s="201"/>
      <c r="H112" s="201"/>
      <c r="I112" s="201"/>
      <c r="J112" s="201"/>
      <c r="K112" s="202"/>
      <c r="L112" s="178">
        <v>0</v>
      </c>
      <c r="M112" s="178">
        <v>0</v>
      </c>
      <c r="O112" s="21"/>
    </row>
    <row r="113" spans="1:15" s="21" customFormat="1" x14ac:dyDescent="0.25">
      <c r="A113" s="287" t="s">
        <v>136</v>
      </c>
      <c r="B113" s="288"/>
      <c r="C113" s="289"/>
      <c r="D113" s="188" t="s">
        <v>137</v>
      </c>
      <c r="E113" s="189">
        <f t="shared" ref="E113:K117" si="38">E114</f>
        <v>531</v>
      </c>
      <c r="F113" s="189">
        <f t="shared" si="38"/>
        <v>3913.04</v>
      </c>
      <c r="G113" s="189">
        <f t="shared" si="38"/>
        <v>519.34965823876826</v>
      </c>
      <c r="H113" s="189">
        <f t="shared" si="38"/>
        <v>519.34</v>
      </c>
      <c r="I113" s="189">
        <f t="shared" si="38"/>
        <v>531</v>
      </c>
      <c r="J113" s="189">
        <f t="shared" si="38"/>
        <v>0</v>
      </c>
      <c r="K113" s="189">
        <f t="shared" si="38"/>
        <v>531</v>
      </c>
      <c r="L113" s="178">
        <f t="shared" si="25"/>
        <v>100</v>
      </c>
      <c r="M113" s="178">
        <f t="shared" si="26"/>
        <v>100</v>
      </c>
      <c r="O113"/>
    </row>
    <row r="114" spans="1:15" s="21" customFormat="1" x14ac:dyDescent="0.25">
      <c r="A114" s="281" t="s">
        <v>327</v>
      </c>
      <c r="B114" s="282"/>
      <c r="C114" s="283"/>
      <c r="D114" s="190" t="s">
        <v>111</v>
      </c>
      <c r="E114" s="191">
        <f t="shared" si="38"/>
        <v>531</v>
      </c>
      <c r="F114" s="191">
        <f t="shared" si="38"/>
        <v>3913.04</v>
      </c>
      <c r="G114" s="191">
        <f t="shared" si="38"/>
        <v>519.34965823876826</v>
      </c>
      <c r="H114" s="191">
        <f t="shared" si="38"/>
        <v>519.34</v>
      </c>
      <c r="I114" s="191">
        <f t="shared" si="38"/>
        <v>531</v>
      </c>
      <c r="J114" s="191">
        <f t="shared" si="38"/>
        <v>0</v>
      </c>
      <c r="K114" s="191">
        <f t="shared" si="38"/>
        <v>531</v>
      </c>
      <c r="L114" s="178">
        <f t="shared" si="25"/>
        <v>100</v>
      </c>
      <c r="M114" s="178">
        <f t="shared" si="26"/>
        <v>100</v>
      </c>
    </row>
    <row r="115" spans="1:15" s="21" customFormat="1" x14ac:dyDescent="0.25">
      <c r="A115" s="284">
        <v>3</v>
      </c>
      <c r="B115" s="285"/>
      <c r="C115" s="286"/>
      <c r="D115" s="192" t="s">
        <v>14</v>
      </c>
      <c r="E115" s="193">
        <f t="shared" si="38"/>
        <v>531</v>
      </c>
      <c r="F115" s="193">
        <f t="shared" si="38"/>
        <v>3913.04</v>
      </c>
      <c r="G115" s="193">
        <f t="shared" si="38"/>
        <v>519.34965823876826</v>
      </c>
      <c r="H115" s="193">
        <f t="shared" si="38"/>
        <v>519.34</v>
      </c>
      <c r="I115" s="193">
        <f t="shared" si="38"/>
        <v>531</v>
      </c>
      <c r="J115" s="193">
        <f t="shared" si="38"/>
        <v>0</v>
      </c>
      <c r="K115" s="193">
        <f t="shared" si="38"/>
        <v>531</v>
      </c>
      <c r="L115" s="178">
        <f t="shared" si="25"/>
        <v>100</v>
      </c>
      <c r="M115" s="178">
        <f t="shared" si="26"/>
        <v>100</v>
      </c>
    </row>
    <row r="116" spans="1:15" s="21" customFormat="1" x14ac:dyDescent="0.25">
      <c r="A116" s="265">
        <v>32</v>
      </c>
      <c r="B116" s="266"/>
      <c r="C116" s="267"/>
      <c r="D116" s="192" t="s">
        <v>25</v>
      </c>
      <c r="E116" s="193">
        <f t="shared" si="38"/>
        <v>531</v>
      </c>
      <c r="F116" s="193">
        <f t="shared" si="38"/>
        <v>3913.04</v>
      </c>
      <c r="G116" s="193">
        <f t="shared" si="38"/>
        <v>519.34965823876826</v>
      </c>
      <c r="H116" s="193">
        <f t="shared" si="38"/>
        <v>519.34</v>
      </c>
      <c r="I116" s="193">
        <f t="shared" si="38"/>
        <v>531</v>
      </c>
      <c r="J116" s="193">
        <f t="shared" si="38"/>
        <v>0</v>
      </c>
      <c r="K116" s="193">
        <f t="shared" si="38"/>
        <v>531</v>
      </c>
      <c r="L116" s="178">
        <f t="shared" si="25"/>
        <v>100</v>
      </c>
      <c r="M116" s="178">
        <f t="shared" si="26"/>
        <v>100</v>
      </c>
    </row>
    <row r="117" spans="1:15" s="21" customFormat="1" ht="25.5" x14ac:dyDescent="0.25">
      <c r="A117" s="265">
        <v>323</v>
      </c>
      <c r="B117" s="266"/>
      <c r="C117" s="267"/>
      <c r="D117" s="192" t="s">
        <v>64</v>
      </c>
      <c r="E117" s="193">
        <f t="shared" si="38"/>
        <v>531</v>
      </c>
      <c r="F117" s="193">
        <f t="shared" si="38"/>
        <v>3913.04</v>
      </c>
      <c r="G117" s="193">
        <f t="shared" si="38"/>
        <v>519.34965823876826</v>
      </c>
      <c r="H117" s="193">
        <f t="shared" si="38"/>
        <v>519.34</v>
      </c>
      <c r="I117" s="193">
        <f>I118</f>
        <v>531</v>
      </c>
      <c r="J117" s="193">
        <f t="shared" si="38"/>
        <v>0</v>
      </c>
      <c r="K117" s="193">
        <f t="shared" si="38"/>
        <v>531</v>
      </c>
      <c r="L117" s="178">
        <f t="shared" si="25"/>
        <v>100</v>
      </c>
      <c r="M117" s="178">
        <f t="shared" si="26"/>
        <v>100</v>
      </c>
    </row>
    <row r="118" spans="1:15" ht="25.5" x14ac:dyDescent="0.25">
      <c r="A118" s="268">
        <v>3237</v>
      </c>
      <c r="B118" s="269"/>
      <c r="C118" s="270"/>
      <c r="D118" s="200" t="s">
        <v>64</v>
      </c>
      <c r="E118" s="104">
        <v>531</v>
      </c>
      <c r="F118" s="201">
        <v>3913.04</v>
      </c>
      <c r="G118" s="201">
        <f>F118/7.5345</f>
        <v>519.34965823876826</v>
      </c>
      <c r="H118" s="201">
        <v>519.34</v>
      </c>
      <c r="I118" s="201">
        <v>531</v>
      </c>
      <c r="J118" s="201"/>
      <c r="K118" s="201">
        <v>531</v>
      </c>
      <c r="L118" s="178">
        <f t="shared" si="25"/>
        <v>100</v>
      </c>
      <c r="M118" s="178">
        <f t="shared" si="26"/>
        <v>100</v>
      </c>
      <c r="O118" s="21"/>
    </row>
    <row r="119" spans="1:15" s="21" customFormat="1" x14ac:dyDescent="0.25">
      <c r="A119" s="287" t="s">
        <v>138</v>
      </c>
      <c r="B119" s="288"/>
      <c r="C119" s="289"/>
      <c r="D119" s="188" t="s">
        <v>139</v>
      </c>
      <c r="E119" s="189">
        <f>E120</f>
        <v>0</v>
      </c>
      <c r="F119" s="189">
        <f t="shared" ref="F119:K120" si="39">F120</f>
        <v>0</v>
      </c>
      <c r="G119" s="189">
        <f t="shared" si="39"/>
        <v>0</v>
      </c>
      <c r="H119" s="189">
        <f t="shared" si="39"/>
        <v>0</v>
      </c>
      <c r="I119" s="189"/>
      <c r="J119" s="189">
        <f t="shared" si="39"/>
        <v>0</v>
      </c>
      <c r="K119" s="189">
        <f t="shared" si="39"/>
        <v>0</v>
      </c>
      <c r="L119" s="178">
        <v>0</v>
      </c>
      <c r="M119" s="178">
        <v>0</v>
      </c>
      <c r="O119"/>
    </row>
    <row r="120" spans="1:15" s="21" customFormat="1" x14ac:dyDescent="0.25">
      <c r="A120" s="281" t="s">
        <v>328</v>
      </c>
      <c r="B120" s="282"/>
      <c r="C120" s="283"/>
      <c r="D120" s="190" t="s">
        <v>111</v>
      </c>
      <c r="E120" s="191">
        <f>E121</f>
        <v>0</v>
      </c>
      <c r="F120" s="191">
        <f t="shared" si="39"/>
        <v>0</v>
      </c>
      <c r="G120" s="191">
        <f t="shared" si="39"/>
        <v>0</v>
      </c>
      <c r="H120" s="191">
        <f t="shared" si="39"/>
        <v>0</v>
      </c>
      <c r="I120" s="191"/>
      <c r="J120" s="191">
        <f t="shared" si="39"/>
        <v>0</v>
      </c>
      <c r="K120" s="191">
        <f t="shared" si="39"/>
        <v>0</v>
      </c>
      <c r="L120" s="178">
        <v>0</v>
      </c>
      <c r="M120" s="178">
        <v>0</v>
      </c>
    </row>
    <row r="121" spans="1:15" s="21" customFormat="1" x14ac:dyDescent="0.25">
      <c r="A121" s="284">
        <v>3</v>
      </c>
      <c r="B121" s="285"/>
      <c r="C121" s="286"/>
      <c r="D121" s="192" t="s">
        <v>14</v>
      </c>
      <c r="E121" s="193">
        <f>E122+E129</f>
        <v>0</v>
      </c>
      <c r="F121" s="193">
        <f t="shared" ref="F121:K121" si="40">F122+F129</f>
        <v>0</v>
      </c>
      <c r="G121" s="193">
        <f t="shared" si="40"/>
        <v>0</v>
      </c>
      <c r="H121" s="193">
        <f t="shared" si="40"/>
        <v>0</v>
      </c>
      <c r="I121" s="193"/>
      <c r="J121" s="193">
        <f t="shared" si="40"/>
        <v>0</v>
      </c>
      <c r="K121" s="193">
        <f t="shared" si="40"/>
        <v>0</v>
      </c>
      <c r="L121" s="178">
        <v>0</v>
      </c>
      <c r="M121" s="178">
        <v>0</v>
      </c>
    </row>
    <row r="122" spans="1:15" s="21" customFormat="1" x14ac:dyDescent="0.25">
      <c r="A122" s="265">
        <v>31</v>
      </c>
      <c r="B122" s="266"/>
      <c r="C122" s="267"/>
      <c r="D122" s="192" t="s">
        <v>15</v>
      </c>
      <c r="E122" s="193">
        <f>E123+E125+E127</f>
        <v>0</v>
      </c>
      <c r="F122" s="193">
        <f t="shared" ref="F122:K122" si="41">F123+F125+F127</f>
        <v>0</v>
      </c>
      <c r="G122" s="193">
        <f t="shared" si="41"/>
        <v>0</v>
      </c>
      <c r="H122" s="193">
        <f t="shared" si="41"/>
        <v>0</v>
      </c>
      <c r="I122" s="193"/>
      <c r="J122" s="193">
        <f t="shared" si="41"/>
        <v>0</v>
      </c>
      <c r="K122" s="193">
        <f t="shared" si="41"/>
        <v>0</v>
      </c>
      <c r="L122" s="178">
        <v>0</v>
      </c>
      <c r="M122" s="178">
        <v>0</v>
      </c>
    </row>
    <row r="123" spans="1:15" s="21" customFormat="1" x14ac:dyDescent="0.25">
      <c r="A123" s="265">
        <v>311</v>
      </c>
      <c r="B123" s="266"/>
      <c r="C123" s="267"/>
      <c r="D123" s="192" t="s">
        <v>140</v>
      </c>
      <c r="E123" s="193">
        <f>E124</f>
        <v>0</v>
      </c>
      <c r="F123" s="193">
        <f t="shared" ref="F123:K123" si="42">F124</f>
        <v>0</v>
      </c>
      <c r="G123" s="193">
        <f t="shared" si="42"/>
        <v>0</v>
      </c>
      <c r="H123" s="193">
        <f t="shared" si="42"/>
        <v>0</v>
      </c>
      <c r="I123" s="193"/>
      <c r="J123" s="193">
        <f t="shared" si="42"/>
        <v>0</v>
      </c>
      <c r="K123" s="193">
        <f t="shared" si="42"/>
        <v>0</v>
      </c>
      <c r="L123" s="178">
        <v>0</v>
      </c>
      <c r="M123" s="178">
        <v>0</v>
      </c>
    </row>
    <row r="124" spans="1:15" x14ac:dyDescent="0.25">
      <c r="A124" s="268">
        <v>3111</v>
      </c>
      <c r="B124" s="269"/>
      <c r="C124" s="270"/>
      <c r="D124" s="200" t="s">
        <v>55</v>
      </c>
      <c r="E124" s="104">
        <v>0</v>
      </c>
      <c r="F124" s="104"/>
      <c r="G124" s="104"/>
      <c r="H124" s="104"/>
      <c r="I124" s="104"/>
      <c r="J124" s="104"/>
      <c r="K124" s="104"/>
      <c r="L124" s="178">
        <v>0</v>
      </c>
      <c r="M124" s="178">
        <v>0</v>
      </c>
      <c r="O124" s="21"/>
    </row>
    <row r="125" spans="1:15" s="21" customFormat="1" x14ac:dyDescent="0.25">
      <c r="A125" s="265">
        <v>312</v>
      </c>
      <c r="B125" s="266"/>
      <c r="C125" s="267"/>
      <c r="D125" s="192" t="s">
        <v>56</v>
      </c>
      <c r="E125" s="193">
        <f>E126</f>
        <v>0</v>
      </c>
      <c r="F125" s="193">
        <f t="shared" ref="F125:K125" si="43">F126</f>
        <v>0</v>
      </c>
      <c r="G125" s="193">
        <f t="shared" si="43"/>
        <v>0</v>
      </c>
      <c r="H125" s="193">
        <f t="shared" si="43"/>
        <v>0</v>
      </c>
      <c r="I125" s="193"/>
      <c r="J125" s="193">
        <f t="shared" si="43"/>
        <v>0</v>
      </c>
      <c r="K125" s="193">
        <f t="shared" si="43"/>
        <v>0</v>
      </c>
      <c r="L125" s="178">
        <v>0</v>
      </c>
      <c r="M125" s="178">
        <v>0</v>
      </c>
      <c r="O125"/>
    </row>
    <row r="126" spans="1:15" x14ac:dyDescent="0.25">
      <c r="A126" s="268">
        <v>3121</v>
      </c>
      <c r="B126" s="269"/>
      <c r="C126" s="270"/>
      <c r="D126" s="200" t="s">
        <v>56</v>
      </c>
      <c r="E126" s="104">
        <v>0</v>
      </c>
      <c r="F126" s="104"/>
      <c r="G126" s="104"/>
      <c r="H126" s="104"/>
      <c r="I126" s="104"/>
      <c r="J126" s="104"/>
      <c r="K126" s="104"/>
      <c r="L126" s="178">
        <v>0</v>
      </c>
      <c r="M126" s="178">
        <v>0</v>
      </c>
      <c r="O126" s="21"/>
    </row>
    <row r="127" spans="1:15" s="21" customFormat="1" x14ac:dyDescent="0.25">
      <c r="A127" s="265">
        <v>313</v>
      </c>
      <c r="B127" s="266"/>
      <c r="C127" s="267"/>
      <c r="D127" s="192" t="s">
        <v>57</v>
      </c>
      <c r="E127" s="193">
        <f>E128</f>
        <v>0</v>
      </c>
      <c r="F127" s="193">
        <f t="shared" ref="F127:K127" si="44">F128</f>
        <v>0</v>
      </c>
      <c r="G127" s="193">
        <f t="shared" si="44"/>
        <v>0</v>
      </c>
      <c r="H127" s="193">
        <f t="shared" si="44"/>
        <v>0</v>
      </c>
      <c r="I127" s="193"/>
      <c r="J127" s="193">
        <f t="shared" si="44"/>
        <v>0</v>
      </c>
      <c r="K127" s="193">
        <f t="shared" si="44"/>
        <v>0</v>
      </c>
      <c r="L127" s="178">
        <v>0</v>
      </c>
      <c r="M127" s="178">
        <v>0</v>
      </c>
      <c r="O127"/>
    </row>
    <row r="128" spans="1:15" ht="25.5" x14ac:dyDescent="0.25">
      <c r="A128" s="268">
        <v>3132</v>
      </c>
      <c r="B128" s="269"/>
      <c r="C128" s="270"/>
      <c r="D128" s="200" t="s">
        <v>58</v>
      </c>
      <c r="E128" s="104">
        <v>0</v>
      </c>
      <c r="F128" s="104"/>
      <c r="G128" s="104"/>
      <c r="H128" s="104"/>
      <c r="I128" s="104"/>
      <c r="J128" s="104"/>
      <c r="K128" s="104"/>
      <c r="L128" s="178">
        <v>0</v>
      </c>
      <c r="M128" s="178">
        <v>0</v>
      </c>
      <c r="O128" s="21"/>
    </row>
    <row r="129" spans="1:15" s="21" customFormat="1" x14ac:dyDescent="0.25">
      <c r="A129" s="265">
        <v>32</v>
      </c>
      <c r="B129" s="266"/>
      <c r="C129" s="267"/>
      <c r="D129" s="192" t="s">
        <v>141</v>
      </c>
      <c r="E129" s="193">
        <f>E130</f>
        <v>0</v>
      </c>
      <c r="F129" s="193">
        <f t="shared" ref="F129:K129" si="45">F130</f>
        <v>0</v>
      </c>
      <c r="G129" s="193">
        <f t="shared" si="45"/>
        <v>0</v>
      </c>
      <c r="H129" s="193">
        <f t="shared" si="45"/>
        <v>0</v>
      </c>
      <c r="I129" s="193"/>
      <c r="J129" s="193">
        <f t="shared" si="45"/>
        <v>0</v>
      </c>
      <c r="K129" s="193">
        <f t="shared" si="45"/>
        <v>0</v>
      </c>
      <c r="L129" s="178">
        <v>0</v>
      </c>
      <c r="M129" s="178">
        <v>0</v>
      </c>
      <c r="O129"/>
    </row>
    <row r="130" spans="1:15" s="21" customFormat="1" x14ac:dyDescent="0.25">
      <c r="A130" s="265">
        <v>321</v>
      </c>
      <c r="B130" s="266"/>
      <c r="C130" s="267"/>
      <c r="D130" s="192" t="s">
        <v>59</v>
      </c>
      <c r="E130" s="193">
        <f>E131+E132</f>
        <v>0</v>
      </c>
      <c r="F130" s="193">
        <f t="shared" ref="F130:K130" si="46">F131+F132</f>
        <v>0</v>
      </c>
      <c r="G130" s="193">
        <f t="shared" si="46"/>
        <v>0</v>
      </c>
      <c r="H130" s="193">
        <f t="shared" si="46"/>
        <v>0</v>
      </c>
      <c r="I130" s="193"/>
      <c r="J130" s="193">
        <f t="shared" si="46"/>
        <v>0</v>
      </c>
      <c r="K130" s="193">
        <f t="shared" si="46"/>
        <v>0</v>
      </c>
      <c r="L130" s="178">
        <v>0</v>
      </c>
      <c r="M130" s="178">
        <v>0</v>
      </c>
    </row>
    <row r="131" spans="1:15" x14ac:dyDescent="0.25">
      <c r="A131" s="268">
        <v>3211</v>
      </c>
      <c r="B131" s="269"/>
      <c r="C131" s="270"/>
      <c r="D131" s="200" t="s">
        <v>69</v>
      </c>
      <c r="E131" s="104">
        <v>0</v>
      </c>
      <c r="F131" s="104"/>
      <c r="G131" s="104"/>
      <c r="H131" s="104"/>
      <c r="I131" s="104"/>
      <c r="J131" s="104"/>
      <c r="K131" s="104"/>
      <c r="L131" s="178">
        <v>0</v>
      </c>
      <c r="M131" s="178">
        <v>0</v>
      </c>
      <c r="O131" s="21"/>
    </row>
    <row r="132" spans="1:15" ht="25.5" x14ac:dyDescent="0.25">
      <c r="A132" s="268">
        <v>3212</v>
      </c>
      <c r="B132" s="269"/>
      <c r="C132" s="270"/>
      <c r="D132" s="200" t="s">
        <v>142</v>
      </c>
      <c r="E132" s="104">
        <v>0</v>
      </c>
      <c r="F132" s="104"/>
      <c r="G132" s="104"/>
      <c r="H132" s="104"/>
      <c r="I132" s="104"/>
      <c r="J132" s="104"/>
      <c r="K132" s="104"/>
      <c r="L132" s="178">
        <v>0</v>
      </c>
      <c r="M132" s="178">
        <v>0</v>
      </c>
    </row>
    <row r="133" spans="1:15" s="21" customFormat="1" x14ac:dyDescent="0.25">
      <c r="A133" s="287" t="s">
        <v>143</v>
      </c>
      <c r="B133" s="288"/>
      <c r="C133" s="289"/>
      <c r="D133" s="188" t="s">
        <v>144</v>
      </c>
      <c r="E133" s="189">
        <f>E134</f>
        <v>0</v>
      </c>
      <c r="F133" s="189">
        <f t="shared" ref="F133:K134" si="47">F134</f>
        <v>669800</v>
      </c>
      <c r="G133" s="189">
        <f t="shared" si="47"/>
        <v>88897.737076116551</v>
      </c>
      <c r="H133" s="189">
        <f t="shared" si="47"/>
        <v>0</v>
      </c>
      <c r="I133" s="189"/>
      <c r="J133" s="189">
        <f t="shared" si="47"/>
        <v>0</v>
      </c>
      <c r="K133" s="189">
        <f t="shared" si="47"/>
        <v>0</v>
      </c>
      <c r="L133" s="178">
        <v>0</v>
      </c>
      <c r="M133" s="178">
        <v>0</v>
      </c>
      <c r="O133"/>
    </row>
    <row r="134" spans="1:15" s="21" customFormat="1" x14ac:dyDescent="0.25">
      <c r="A134" s="281" t="s">
        <v>110</v>
      </c>
      <c r="B134" s="282"/>
      <c r="C134" s="283"/>
      <c r="D134" s="190" t="s">
        <v>111</v>
      </c>
      <c r="E134" s="191">
        <f>E135</f>
        <v>0</v>
      </c>
      <c r="F134" s="191">
        <f t="shared" si="47"/>
        <v>669800</v>
      </c>
      <c r="G134" s="191">
        <f t="shared" si="47"/>
        <v>88897.737076116551</v>
      </c>
      <c r="H134" s="191">
        <f t="shared" si="47"/>
        <v>0</v>
      </c>
      <c r="I134" s="191"/>
      <c r="J134" s="191">
        <f t="shared" si="47"/>
        <v>0</v>
      </c>
      <c r="K134" s="191">
        <f t="shared" si="47"/>
        <v>0</v>
      </c>
      <c r="L134" s="178">
        <v>0</v>
      </c>
      <c r="M134" s="178">
        <v>0</v>
      </c>
    </row>
    <row r="135" spans="1:15" s="21" customFormat="1" x14ac:dyDescent="0.25">
      <c r="A135" s="284">
        <v>3</v>
      </c>
      <c r="B135" s="285"/>
      <c r="C135" s="286"/>
      <c r="D135" s="192" t="s">
        <v>14</v>
      </c>
      <c r="E135" s="193">
        <f>E136+E143</f>
        <v>0</v>
      </c>
      <c r="F135" s="193">
        <f t="shared" ref="F135:K135" si="48">F136+F143</f>
        <v>669800</v>
      </c>
      <c r="G135" s="193">
        <f t="shared" si="48"/>
        <v>88897.737076116551</v>
      </c>
      <c r="H135" s="193">
        <f t="shared" si="48"/>
        <v>0</v>
      </c>
      <c r="I135" s="193"/>
      <c r="J135" s="193">
        <f t="shared" si="48"/>
        <v>0</v>
      </c>
      <c r="K135" s="193">
        <f t="shared" si="48"/>
        <v>0</v>
      </c>
      <c r="L135" s="178">
        <v>0</v>
      </c>
      <c r="M135" s="178">
        <v>0</v>
      </c>
    </row>
    <row r="136" spans="1:15" s="21" customFormat="1" x14ac:dyDescent="0.25">
      <c r="A136" s="265">
        <v>31</v>
      </c>
      <c r="B136" s="266"/>
      <c r="C136" s="267"/>
      <c r="D136" s="192" t="s">
        <v>15</v>
      </c>
      <c r="E136" s="193">
        <f>E137+E139+E141</f>
        <v>0</v>
      </c>
      <c r="F136" s="193">
        <f t="shared" ref="F136:K136" si="49">F137+F139+F141</f>
        <v>649800</v>
      </c>
      <c r="G136" s="193">
        <f t="shared" si="49"/>
        <v>86243.280907824024</v>
      </c>
      <c r="H136" s="193">
        <f t="shared" si="49"/>
        <v>0</v>
      </c>
      <c r="I136" s="193"/>
      <c r="J136" s="193">
        <f t="shared" si="49"/>
        <v>0</v>
      </c>
      <c r="K136" s="193">
        <f t="shared" si="49"/>
        <v>0</v>
      </c>
      <c r="L136" s="178">
        <v>0</v>
      </c>
      <c r="M136" s="178">
        <v>0</v>
      </c>
    </row>
    <row r="137" spans="1:15" s="21" customFormat="1" x14ac:dyDescent="0.25">
      <c r="A137" s="265">
        <v>311</v>
      </c>
      <c r="B137" s="266"/>
      <c r="C137" s="267"/>
      <c r="D137" s="192" t="s">
        <v>140</v>
      </c>
      <c r="E137" s="193">
        <f>E138</f>
        <v>0</v>
      </c>
      <c r="F137" s="193">
        <f t="shared" ref="F137:K137" si="50">F138</f>
        <v>527236</v>
      </c>
      <c r="G137" s="193">
        <f t="shared" si="50"/>
        <v>69976.242617293785</v>
      </c>
      <c r="H137" s="193">
        <f t="shared" si="50"/>
        <v>0</v>
      </c>
      <c r="I137" s="193"/>
      <c r="J137" s="193">
        <f t="shared" si="50"/>
        <v>0</v>
      </c>
      <c r="K137" s="193">
        <f t="shared" si="50"/>
        <v>0</v>
      </c>
      <c r="L137" s="178">
        <v>0</v>
      </c>
      <c r="M137" s="178">
        <v>0</v>
      </c>
    </row>
    <row r="138" spans="1:15" x14ac:dyDescent="0.25">
      <c r="A138" s="268">
        <v>3111</v>
      </c>
      <c r="B138" s="269"/>
      <c r="C138" s="270"/>
      <c r="D138" s="200" t="s">
        <v>55</v>
      </c>
      <c r="E138" s="104"/>
      <c r="F138" s="104">
        <v>527236</v>
      </c>
      <c r="G138" s="104">
        <f>F138/7.5345</f>
        <v>69976.242617293785</v>
      </c>
      <c r="H138" s="104"/>
      <c r="I138" s="104"/>
      <c r="J138" s="104"/>
      <c r="K138" s="104"/>
      <c r="L138" s="178">
        <v>0</v>
      </c>
      <c r="M138" s="178">
        <v>0</v>
      </c>
      <c r="O138" s="21"/>
    </row>
    <row r="139" spans="1:15" s="21" customFormat="1" x14ac:dyDescent="0.25">
      <c r="A139" s="265">
        <v>312</v>
      </c>
      <c r="B139" s="266"/>
      <c r="C139" s="267"/>
      <c r="D139" s="192" t="s">
        <v>56</v>
      </c>
      <c r="E139" s="193">
        <f>E140</f>
        <v>0</v>
      </c>
      <c r="F139" s="193">
        <f t="shared" ref="F139:K139" si="51">F140</f>
        <v>24000</v>
      </c>
      <c r="G139" s="193">
        <f t="shared" si="51"/>
        <v>3185.3474019510249</v>
      </c>
      <c r="H139" s="193">
        <f t="shared" si="51"/>
        <v>0</v>
      </c>
      <c r="I139" s="193"/>
      <c r="J139" s="193">
        <f t="shared" si="51"/>
        <v>0</v>
      </c>
      <c r="K139" s="193">
        <f t="shared" si="51"/>
        <v>0</v>
      </c>
      <c r="L139" s="178">
        <v>0</v>
      </c>
      <c r="M139" s="178">
        <v>0</v>
      </c>
      <c r="O139"/>
    </row>
    <row r="140" spans="1:15" x14ac:dyDescent="0.25">
      <c r="A140" s="268">
        <v>3121</v>
      </c>
      <c r="B140" s="269"/>
      <c r="C140" s="270"/>
      <c r="D140" s="200" t="s">
        <v>56</v>
      </c>
      <c r="E140" s="104"/>
      <c r="F140" s="104">
        <v>24000</v>
      </c>
      <c r="G140" s="104">
        <f>F140/7.5345</f>
        <v>3185.3474019510249</v>
      </c>
      <c r="H140" s="104"/>
      <c r="I140" s="104"/>
      <c r="J140" s="104"/>
      <c r="K140" s="104"/>
      <c r="L140" s="178">
        <v>0</v>
      </c>
      <c r="M140" s="178">
        <v>0</v>
      </c>
      <c r="O140" s="21"/>
    </row>
    <row r="141" spans="1:15" s="21" customFormat="1" x14ac:dyDescent="0.25">
      <c r="A141" s="265">
        <v>313</v>
      </c>
      <c r="B141" s="266"/>
      <c r="C141" s="267"/>
      <c r="D141" s="192" t="s">
        <v>57</v>
      </c>
      <c r="E141" s="193">
        <f>E142</f>
        <v>0</v>
      </c>
      <c r="F141" s="193">
        <f t="shared" ref="F141:K141" si="52">F142</f>
        <v>98564</v>
      </c>
      <c r="G141" s="193">
        <f t="shared" si="52"/>
        <v>13081.690888579202</v>
      </c>
      <c r="H141" s="193">
        <f t="shared" si="52"/>
        <v>0</v>
      </c>
      <c r="I141" s="193"/>
      <c r="J141" s="193">
        <f t="shared" si="52"/>
        <v>0</v>
      </c>
      <c r="K141" s="193">
        <f t="shared" si="52"/>
        <v>0</v>
      </c>
      <c r="L141" s="178">
        <v>0</v>
      </c>
      <c r="M141" s="178">
        <v>0</v>
      </c>
      <c r="O141"/>
    </row>
    <row r="142" spans="1:15" ht="25.5" x14ac:dyDescent="0.25">
      <c r="A142" s="268">
        <v>3132</v>
      </c>
      <c r="B142" s="269"/>
      <c r="C142" s="270"/>
      <c r="D142" s="200" t="s">
        <v>58</v>
      </c>
      <c r="E142" s="104"/>
      <c r="F142" s="104">
        <v>98564</v>
      </c>
      <c r="G142" s="104">
        <f>F142/7.5345</f>
        <v>13081.690888579202</v>
      </c>
      <c r="H142" s="104"/>
      <c r="I142" s="104"/>
      <c r="J142" s="104"/>
      <c r="K142" s="104"/>
      <c r="L142" s="178">
        <v>0</v>
      </c>
      <c r="M142" s="178">
        <v>0</v>
      </c>
      <c r="O142" s="21"/>
    </row>
    <row r="143" spans="1:15" s="21" customFormat="1" x14ac:dyDescent="0.25">
      <c r="A143" s="265">
        <v>32</v>
      </c>
      <c r="B143" s="266"/>
      <c r="C143" s="267"/>
      <c r="D143" s="192" t="s">
        <v>141</v>
      </c>
      <c r="E143" s="193">
        <f>E144</f>
        <v>0</v>
      </c>
      <c r="F143" s="193">
        <f t="shared" ref="F143:K143" si="53">F144</f>
        <v>20000</v>
      </c>
      <c r="G143" s="193">
        <f t="shared" si="53"/>
        <v>2654.4561682925209</v>
      </c>
      <c r="H143" s="193">
        <f t="shared" si="53"/>
        <v>0</v>
      </c>
      <c r="I143" s="193"/>
      <c r="J143" s="193">
        <f t="shared" si="53"/>
        <v>0</v>
      </c>
      <c r="K143" s="193">
        <f t="shared" si="53"/>
        <v>0</v>
      </c>
      <c r="L143" s="178">
        <v>0</v>
      </c>
      <c r="M143" s="178">
        <v>0</v>
      </c>
      <c r="O143"/>
    </row>
    <row r="144" spans="1:15" s="21" customFormat="1" x14ac:dyDescent="0.25">
      <c r="A144" s="265">
        <v>321</v>
      </c>
      <c r="B144" s="266"/>
      <c r="C144" s="267"/>
      <c r="D144" s="192" t="s">
        <v>59</v>
      </c>
      <c r="E144" s="193">
        <f>E145+E146</f>
        <v>0</v>
      </c>
      <c r="F144" s="193">
        <f t="shared" ref="F144:K144" si="54">F145+F146</f>
        <v>20000</v>
      </c>
      <c r="G144" s="193">
        <f t="shared" si="54"/>
        <v>2654.4561682925209</v>
      </c>
      <c r="H144" s="193">
        <f t="shared" si="54"/>
        <v>0</v>
      </c>
      <c r="I144" s="193"/>
      <c r="J144" s="193">
        <f t="shared" si="54"/>
        <v>0</v>
      </c>
      <c r="K144" s="193">
        <f t="shared" si="54"/>
        <v>0</v>
      </c>
      <c r="L144" s="178">
        <v>0</v>
      </c>
      <c r="M144" s="178">
        <v>0</v>
      </c>
    </row>
    <row r="145" spans="1:15" x14ac:dyDescent="0.25">
      <c r="A145" s="268">
        <v>3211</v>
      </c>
      <c r="B145" s="269"/>
      <c r="C145" s="270"/>
      <c r="D145" s="200" t="s">
        <v>69</v>
      </c>
      <c r="E145" s="104"/>
      <c r="F145" s="104">
        <v>6400</v>
      </c>
      <c r="G145" s="104">
        <f>F145/7.5345</f>
        <v>849.42597385360671</v>
      </c>
      <c r="H145" s="104"/>
      <c r="I145" s="104"/>
      <c r="J145" s="104"/>
      <c r="K145" s="104"/>
      <c r="L145" s="178">
        <v>0</v>
      </c>
      <c r="M145" s="178">
        <v>0</v>
      </c>
      <c r="O145" s="21"/>
    </row>
    <row r="146" spans="1:15" ht="25.5" x14ac:dyDescent="0.25">
      <c r="A146" s="268">
        <v>3212</v>
      </c>
      <c r="B146" s="269"/>
      <c r="C146" s="270"/>
      <c r="D146" s="200" t="s">
        <v>142</v>
      </c>
      <c r="E146" s="104"/>
      <c r="F146" s="104">
        <v>13600</v>
      </c>
      <c r="G146" s="104">
        <f>F146/7.5345</f>
        <v>1805.0301944389141</v>
      </c>
      <c r="H146" s="104"/>
      <c r="I146" s="104"/>
      <c r="J146" s="104"/>
      <c r="K146" s="104"/>
      <c r="L146" s="178">
        <v>0</v>
      </c>
      <c r="M146" s="178">
        <v>0</v>
      </c>
    </row>
    <row r="147" spans="1:15" s="21" customFormat="1" x14ac:dyDescent="0.25">
      <c r="A147" s="287" t="s">
        <v>145</v>
      </c>
      <c r="B147" s="288"/>
      <c r="C147" s="289"/>
      <c r="D147" s="188" t="s">
        <v>237</v>
      </c>
      <c r="E147" s="189">
        <f>E148</f>
        <v>92904.569999999992</v>
      </c>
      <c r="F147" s="189">
        <f t="shared" ref="F147:K148" si="55">F148</f>
        <v>0</v>
      </c>
      <c r="G147" s="189">
        <f t="shared" si="55"/>
        <v>0</v>
      </c>
      <c r="H147" s="189">
        <f t="shared" si="55"/>
        <v>52319</v>
      </c>
      <c r="I147" s="189"/>
      <c r="J147" s="189">
        <f t="shared" si="55"/>
        <v>0</v>
      </c>
      <c r="K147" s="189">
        <f t="shared" si="55"/>
        <v>0</v>
      </c>
      <c r="L147" s="178">
        <f t="shared" ref="L147:L199" si="56">K147/E147*100</f>
        <v>0</v>
      </c>
      <c r="M147" s="178">
        <v>0</v>
      </c>
      <c r="O147"/>
    </row>
    <row r="148" spans="1:15" s="21" customFormat="1" x14ac:dyDescent="0.25">
      <c r="A148" s="281" t="s">
        <v>110</v>
      </c>
      <c r="B148" s="282"/>
      <c r="C148" s="283"/>
      <c r="D148" s="190" t="s">
        <v>111</v>
      </c>
      <c r="E148" s="191">
        <f>E149</f>
        <v>92904.569999999992</v>
      </c>
      <c r="F148" s="191">
        <f t="shared" si="55"/>
        <v>0</v>
      </c>
      <c r="G148" s="191">
        <f t="shared" si="55"/>
        <v>0</v>
      </c>
      <c r="H148" s="191">
        <f t="shared" si="55"/>
        <v>52319</v>
      </c>
      <c r="I148" s="191"/>
      <c r="J148" s="191">
        <f t="shared" si="55"/>
        <v>0</v>
      </c>
      <c r="K148" s="191">
        <f t="shared" si="55"/>
        <v>0</v>
      </c>
      <c r="L148" s="178">
        <f t="shared" si="56"/>
        <v>0</v>
      </c>
      <c r="M148" s="178">
        <v>0</v>
      </c>
    </row>
    <row r="149" spans="1:15" s="21" customFormat="1" x14ac:dyDescent="0.25">
      <c r="A149" s="284">
        <v>3</v>
      </c>
      <c r="B149" s="285"/>
      <c r="C149" s="286"/>
      <c r="D149" s="192" t="s">
        <v>14</v>
      </c>
      <c r="E149" s="193">
        <f>E150+E157</f>
        <v>92904.569999999992</v>
      </c>
      <c r="F149" s="193">
        <f t="shared" ref="F149:K149" si="57">F150+F157</f>
        <v>0</v>
      </c>
      <c r="G149" s="193">
        <f t="shared" si="57"/>
        <v>0</v>
      </c>
      <c r="H149" s="193">
        <f t="shared" si="57"/>
        <v>52319</v>
      </c>
      <c r="I149" s="193"/>
      <c r="J149" s="193">
        <f t="shared" si="57"/>
        <v>0</v>
      </c>
      <c r="K149" s="193">
        <f t="shared" si="57"/>
        <v>0</v>
      </c>
      <c r="L149" s="178">
        <f t="shared" si="56"/>
        <v>0</v>
      </c>
      <c r="M149" s="178">
        <v>0</v>
      </c>
    </row>
    <row r="150" spans="1:15" s="21" customFormat="1" x14ac:dyDescent="0.25">
      <c r="A150" s="265">
        <v>31</v>
      </c>
      <c r="B150" s="266"/>
      <c r="C150" s="267"/>
      <c r="D150" s="192" t="s">
        <v>15</v>
      </c>
      <c r="E150" s="193">
        <f>E151+E153+E155</f>
        <v>90101.31</v>
      </c>
      <c r="F150" s="193">
        <f t="shared" ref="F150:K150" si="58">F151+F153+F155</f>
        <v>0</v>
      </c>
      <c r="G150" s="193">
        <f t="shared" si="58"/>
        <v>0</v>
      </c>
      <c r="H150" s="193">
        <f t="shared" si="58"/>
        <v>50727</v>
      </c>
      <c r="I150" s="193"/>
      <c r="J150" s="193">
        <f t="shared" si="58"/>
        <v>0</v>
      </c>
      <c r="K150" s="193">
        <f t="shared" si="58"/>
        <v>0</v>
      </c>
      <c r="L150" s="178">
        <f t="shared" si="56"/>
        <v>0</v>
      </c>
      <c r="M150" s="178">
        <v>0</v>
      </c>
    </row>
    <row r="151" spans="1:15" s="21" customFormat="1" x14ac:dyDescent="0.25">
      <c r="A151" s="265">
        <v>311</v>
      </c>
      <c r="B151" s="266"/>
      <c r="C151" s="267"/>
      <c r="D151" s="192" t="s">
        <v>140</v>
      </c>
      <c r="E151" s="193">
        <f>E152</f>
        <v>71846.58</v>
      </c>
      <c r="F151" s="193">
        <f t="shared" ref="F151:K151" si="59">F152</f>
        <v>0</v>
      </c>
      <c r="G151" s="193">
        <f t="shared" si="59"/>
        <v>0</v>
      </c>
      <c r="H151" s="193">
        <f t="shared" si="59"/>
        <v>41652</v>
      </c>
      <c r="I151" s="193"/>
      <c r="J151" s="193">
        <f t="shared" si="59"/>
        <v>0</v>
      </c>
      <c r="K151" s="193">
        <f t="shared" si="59"/>
        <v>0</v>
      </c>
      <c r="L151" s="178">
        <f t="shared" si="56"/>
        <v>0</v>
      </c>
      <c r="M151" s="178">
        <v>0</v>
      </c>
    </row>
    <row r="152" spans="1:15" x14ac:dyDescent="0.25">
      <c r="A152" s="268">
        <v>3111</v>
      </c>
      <c r="B152" s="269"/>
      <c r="C152" s="270"/>
      <c r="D152" s="200" t="s">
        <v>55</v>
      </c>
      <c r="E152" s="104">
        <v>71846.58</v>
      </c>
      <c r="F152" s="104"/>
      <c r="G152" s="104"/>
      <c r="H152" s="104">
        <v>41652</v>
      </c>
      <c r="I152" s="104"/>
      <c r="J152" s="104"/>
      <c r="K152" s="104"/>
      <c r="L152" s="178">
        <f t="shared" si="56"/>
        <v>0</v>
      </c>
      <c r="M152" s="178">
        <v>0</v>
      </c>
      <c r="O152" s="21"/>
    </row>
    <row r="153" spans="1:15" s="21" customFormat="1" x14ac:dyDescent="0.25">
      <c r="A153" s="265">
        <v>312</v>
      </c>
      <c r="B153" s="266"/>
      <c r="C153" s="267"/>
      <c r="D153" s="192" t="s">
        <v>56</v>
      </c>
      <c r="E153" s="193">
        <f>E154</f>
        <v>6400</v>
      </c>
      <c r="F153" s="193">
        <f t="shared" ref="F153:K153" si="60">F154</f>
        <v>0</v>
      </c>
      <c r="G153" s="193">
        <f t="shared" si="60"/>
        <v>0</v>
      </c>
      <c r="H153" s="193">
        <f t="shared" si="60"/>
        <v>2230</v>
      </c>
      <c r="I153" s="193"/>
      <c r="J153" s="193">
        <f t="shared" si="60"/>
        <v>0</v>
      </c>
      <c r="K153" s="193">
        <f t="shared" si="60"/>
        <v>0</v>
      </c>
      <c r="L153" s="178">
        <f t="shared" si="56"/>
        <v>0</v>
      </c>
      <c r="M153" s="178">
        <v>0</v>
      </c>
      <c r="O153"/>
    </row>
    <row r="154" spans="1:15" x14ac:dyDescent="0.25">
      <c r="A154" s="268">
        <v>3121</v>
      </c>
      <c r="B154" s="269"/>
      <c r="C154" s="270"/>
      <c r="D154" s="200" t="s">
        <v>56</v>
      </c>
      <c r="E154" s="104">
        <v>6400</v>
      </c>
      <c r="F154" s="104"/>
      <c r="G154" s="104"/>
      <c r="H154" s="104">
        <v>2230</v>
      </c>
      <c r="I154" s="104"/>
      <c r="J154" s="104"/>
      <c r="K154" s="104"/>
      <c r="L154" s="178">
        <f t="shared" si="56"/>
        <v>0</v>
      </c>
      <c r="M154" s="178">
        <v>0</v>
      </c>
      <c r="O154" s="21"/>
    </row>
    <row r="155" spans="1:15" s="21" customFormat="1" x14ac:dyDescent="0.25">
      <c r="A155" s="265">
        <v>313</v>
      </c>
      <c r="B155" s="266"/>
      <c r="C155" s="267"/>
      <c r="D155" s="192" t="s">
        <v>57</v>
      </c>
      <c r="E155" s="193">
        <f>E156</f>
        <v>11854.73</v>
      </c>
      <c r="F155" s="193">
        <f t="shared" ref="F155:K155" si="61">F156</f>
        <v>0</v>
      </c>
      <c r="G155" s="193">
        <f t="shared" si="61"/>
        <v>0</v>
      </c>
      <c r="H155" s="193">
        <f t="shared" si="61"/>
        <v>6845</v>
      </c>
      <c r="I155" s="193"/>
      <c r="J155" s="193">
        <f t="shared" si="61"/>
        <v>0</v>
      </c>
      <c r="K155" s="193">
        <f t="shared" si="61"/>
        <v>0</v>
      </c>
      <c r="L155" s="178">
        <f t="shared" si="56"/>
        <v>0</v>
      </c>
      <c r="M155" s="178">
        <v>0</v>
      </c>
      <c r="O155"/>
    </row>
    <row r="156" spans="1:15" ht="25.5" x14ac:dyDescent="0.25">
      <c r="A156" s="268">
        <v>3132</v>
      </c>
      <c r="B156" s="269"/>
      <c r="C156" s="270"/>
      <c r="D156" s="200" t="s">
        <v>58</v>
      </c>
      <c r="E156" s="104">
        <v>11854.73</v>
      </c>
      <c r="F156" s="104"/>
      <c r="G156" s="104"/>
      <c r="H156" s="104">
        <v>6845</v>
      </c>
      <c r="I156" s="104"/>
      <c r="J156" s="104"/>
      <c r="K156" s="104"/>
      <c r="L156" s="178">
        <f t="shared" si="56"/>
        <v>0</v>
      </c>
      <c r="M156" s="178">
        <v>0</v>
      </c>
      <c r="O156" s="21"/>
    </row>
    <row r="157" spans="1:15" s="21" customFormat="1" x14ac:dyDescent="0.25">
      <c r="A157" s="265">
        <v>32</v>
      </c>
      <c r="B157" s="266"/>
      <c r="C157" s="267"/>
      <c r="D157" s="192" t="s">
        <v>141</v>
      </c>
      <c r="E157" s="193">
        <f>E158</f>
        <v>2803.26</v>
      </c>
      <c r="F157" s="193">
        <f t="shared" ref="F157:K157" si="62">F158</f>
        <v>0</v>
      </c>
      <c r="G157" s="193">
        <f t="shared" si="62"/>
        <v>0</v>
      </c>
      <c r="H157" s="193">
        <f t="shared" si="62"/>
        <v>1592</v>
      </c>
      <c r="I157" s="193"/>
      <c r="J157" s="193">
        <f t="shared" si="62"/>
        <v>0</v>
      </c>
      <c r="K157" s="193">
        <f t="shared" si="62"/>
        <v>0</v>
      </c>
      <c r="L157" s="178">
        <f t="shared" si="56"/>
        <v>0</v>
      </c>
      <c r="M157" s="178">
        <v>0</v>
      </c>
      <c r="O157"/>
    </row>
    <row r="158" spans="1:15" s="21" customFormat="1" x14ac:dyDescent="0.25">
      <c r="A158" s="265">
        <v>321</v>
      </c>
      <c r="B158" s="266"/>
      <c r="C158" s="267"/>
      <c r="D158" s="192" t="s">
        <v>59</v>
      </c>
      <c r="E158" s="193">
        <f t="shared" ref="E158:K158" si="63">E159+E160</f>
        <v>2803.26</v>
      </c>
      <c r="F158" s="193">
        <f t="shared" si="63"/>
        <v>0</v>
      </c>
      <c r="G158" s="193">
        <f t="shared" si="63"/>
        <v>0</v>
      </c>
      <c r="H158" s="193">
        <f t="shared" si="63"/>
        <v>1592</v>
      </c>
      <c r="I158" s="193"/>
      <c r="J158" s="193">
        <f t="shared" si="63"/>
        <v>0</v>
      </c>
      <c r="K158" s="193">
        <f t="shared" si="63"/>
        <v>0</v>
      </c>
      <c r="L158" s="178">
        <f t="shared" si="56"/>
        <v>0</v>
      </c>
      <c r="M158" s="178">
        <v>0</v>
      </c>
    </row>
    <row r="159" spans="1:15" x14ac:dyDescent="0.25">
      <c r="A159" s="268">
        <v>3211</v>
      </c>
      <c r="B159" s="269"/>
      <c r="C159" s="270"/>
      <c r="D159" s="200" t="s">
        <v>69</v>
      </c>
      <c r="E159" s="104">
        <v>420</v>
      </c>
      <c r="F159" s="104"/>
      <c r="G159" s="104"/>
      <c r="H159" s="104">
        <v>509</v>
      </c>
      <c r="I159" s="104"/>
      <c r="J159" s="104"/>
      <c r="K159" s="104"/>
      <c r="L159" s="178">
        <f t="shared" si="56"/>
        <v>0</v>
      </c>
      <c r="M159" s="178">
        <v>0</v>
      </c>
      <c r="O159" s="21"/>
    </row>
    <row r="160" spans="1:15" ht="25.5" x14ac:dyDescent="0.25">
      <c r="A160" s="268">
        <v>3212</v>
      </c>
      <c r="B160" s="269"/>
      <c r="C160" s="270"/>
      <c r="D160" s="200" t="s">
        <v>142</v>
      </c>
      <c r="E160" s="104">
        <v>2383.2600000000002</v>
      </c>
      <c r="F160" s="104"/>
      <c r="G160" s="104"/>
      <c r="H160" s="104">
        <v>1083</v>
      </c>
      <c r="I160" s="104"/>
      <c r="J160" s="104"/>
      <c r="K160" s="104"/>
      <c r="L160" s="178">
        <f t="shared" si="56"/>
        <v>0</v>
      </c>
      <c r="M160" s="178">
        <v>0</v>
      </c>
    </row>
    <row r="161" spans="1:13" x14ac:dyDescent="0.25">
      <c r="A161" s="287" t="s">
        <v>238</v>
      </c>
      <c r="B161" s="288"/>
      <c r="C161" s="289"/>
      <c r="D161" s="188" t="s">
        <v>286</v>
      </c>
      <c r="E161" s="189">
        <f>E162</f>
        <v>47433.15</v>
      </c>
      <c r="F161" s="189">
        <f t="shared" ref="F161:K162" si="64">F162</f>
        <v>0</v>
      </c>
      <c r="G161" s="189">
        <f t="shared" si="64"/>
        <v>0</v>
      </c>
      <c r="H161" s="189">
        <f t="shared" si="64"/>
        <v>22802</v>
      </c>
      <c r="I161" s="189">
        <f t="shared" si="64"/>
        <v>232305</v>
      </c>
      <c r="J161" s="189">
        <f t="shared" si="64"/>
        <v>0</v>
      </c>
      <c r="K161" s="189">
        <f t="shared" si="64"/>
        <v>205365.85</v>
      </c>
      <c r="L161" s="178">
        <f t="shared" si="56"/>
        <v>432.95849000119119</v>
      </c>
      <c r="M161" s="178">
        <f t="shared" ref="M161:M199" si="65">K161/I161*100</f>
        <v>88.403542756290221</v>
      </c>
    </row>
    <row r="162" spans="1:13" x14ac:dyDescent="0.25">
      <c r="A162" s="281" t="s">
        <v>327</v>
      </c>
      <c r="B162" s="282"/>
      <c r="C162" s="283"/>
      <c r="D162" s="190" t="s">
        <v>111</v>
      </c>
      <c r="E162" s="191">
        <f>E163</f>
        <v>47433.15</v>
      </c>
      <c r="F162" s="191">
        <f t="shared" si="64"/>
        <v>0</v>
      </c>
      <c r="G162" s="191">
        <f t="shared" si="64"/>
        <v>0</v>
      </c>
      <c r="H162" s="191">
        <f t="shared" si="64"/>
        <v>22802</v>
      </c>
      <c r="I162" s="191">
        <f t="shared" si="64"/>
        <v>232305</v>
      </c>
      <c r="J162" s="191">
        <f t="shared" si="64"/>
        <v>0</v>
      </c>
      <c r="K162" s="191">
        <f t="shared" si="64"/>
        <v>205365.85</v>
      </c>
      <c r="L162" s="178">
        <f t="shared" si="56"/>
        <v>432.95849000119119</v>
      </c>
      <c r="M162" s="178">
        <f t="shared" si="65"/>
        <v>88.403542756290221</v>
      </c>
    </row>
    <row r="163" spans="1:13" x14ac:dyDescent="0.25">
      <c r="A163" s="284">
        <v>3</v>
      </c>
      <c r="B163" s="285"/>
      <c r="C163" s="286"/>
      <c r="D163" s="192" t="s">
        <v>14</v>
      </c>
      <c r="E163" s="193">
        <f>E164+E171</f>
        <v>47433.15</v>
      </c>
      <c r="F163" s="193">
        <f t="shared" ref="F163:K163" si="66">F164+F171</f>
        <v>0</v>
      </c>
      <c r="G163" s="193">
        <f t="shared" si="66"/>
        <v>0</v>
      </c>
      <c r="H163" s="193">
        <f t="shared" si="66"/>
        <v>22802</v>
      </c>
      <c r="I163" s="193">
        <f t="shared" si="66"/>
        <v>232305</v>
      </c>
      <c r="J163" s="193">
        <f t="shared" si="66"/>
        <v>0</v>
      </c>
      <c r="K163" s="193">
        <f t="shared" si="66"/>
        <v>205365.85</v>
      </c>
      <c r="L163" s="178">
        <f t="shared" si="56"/>
        <v>432.95849000119119</v>
      </c>
      <c r="M163" s="178">
        <f t="shared" si="65"/>
        <v>88.403542756290221</v>
      </c>
    </row>
    <row r="164" spans="1:13" x14ac:dyDescent="0.25">
      <c r="A164" s="265">
        <v>31</v>
      </c>
      <c r="B164" s="266"/>
      <c r="C164" s="267"/>
      <c r="D164" s="192" t="s">
        <v>15</v>
      </c>
      <c r="E164" s="193">
        <f>E165+E167+E169</f>
        <v>46022.21</v>
      </c>
      <c r="F164" s="193">
        <f t="shared" ref="F164:K164" si="67">F165+F167+F169</f>
        <v>0</v>
      </c>
      <c r="G164" s="193">
        <f t="shared" si="67"/>
        <v>0</v>
      </c>
      <c r="H164" s="193">
        <f t="shared" si="67"/>
        <v>21741</v>
      </c>
      <c r="I164" s="193">
        <f t="shared" si="67"/>
        <v>224000</v>
      </c>
      <c r="J164" s="193">
        <f t="shared" si="67"/>
        <v>0</v>
      </c>
      <c r="K164" s="193">
        <f t="shared" si="67"/>
        <v>200623.95</v>
      </c>
      <c r="L164" s="178">
        <f t="shared" si="56"/>
        <v>435.9285440660064</v>
      </c>
      <c r="M164" s="178">
        <f t="shared" si="65"/>
        <v>89.564263392857143</v>
      </c>
    </row>
    <row r="165" spans="1:13" x14ac:dyDescent="0.25">
      <c r="A165" s="265">
        <v>311</v>
      </c>
      <c r="B165" s="266"/>
      <c r="C165" s="267"/>
      <c r="D165" s="192" t="s">
        <v>140</v>
      </c>
      <c r="E165" s="193">
        <f>E166</f>
        <v>34439.629999999997</v>
      </c>
      <c r="F165" s="193">
        <f t="shared" ref="F165:K165" si="68">F166</f>
        <v>0</v>
      </c>
      <c r="G165" s="193">
        <f t="shared" si="68"/>
        <v>0</v>
      </c>
      <c r="H165" s="193">
        <f t="shared" si="68"/>
        <v>17830</v>
      </c>
      <c r="I165" s="193">
        <f t="shared" si="68"/>
        <v>180000</v>
      </c>
      <c r="J165" s="193">
        <f t="shared" si="68"/>
        <v>0</v>
      </c>
      <c r="K165" s="193">
        <f t="shared" si="68"/>
        <v>162337.94</v>
      </c>
      <c r="L165" s="178">
        <f t="shared" si="56"/>
        <v>471.36958207739167</v>
      </c>
      <c r="M165" s="178">
        <f t="shared" si="65"/>
        <v>90.187744444444448</v>
      </c>
    </row>
    <row r="166" spans="1:13" x14ac:dyDescent="0.25">
      <c r="A166" s="268">
        <v>3111</v>
      </c>
      <c r="B166" s="269"/>
      <c r="C166" s="270"/>
      <c r="D166" s="200" t="s">
        <v>55</v>
      </c>
      <c r="E166" s="104">
        <v>34439.629999999997</v>
      </c>
      <c r="F166" s="104"/>
      <c r="G166" s="104"/>
      <c r="H166" s="104">
        <v>17830</v>
      </c>
      <c r="I166" s="104">
        <v>180000</v>
      </c>
      <c r="J166" s="104"/>
      <c r="K166" s="104">
        <v>162337.94</v>
      </c>
      <c r="L166" s="178">
        <f t="shared" si="56"/>
        <v>471.36958207739167</v>
      </c>
      <c r="M166" s="178">
        <f t="shared" si="65"/>
        <v>90.187744444444448</v>
      </c>
    </row>
    <row r="167" spans="1:13" x14ac:dyDescent="0.25">
      <c r="A167" s="265">
        <v>312</v>
      </c>
      <c r="B167" s="266"/>
      <c r="C167" s="267"/>
      <c r="D167" s="192" t="s">
        <v>56</v>
      </c>
      <c r="E167" s="193">
        <f>E168</f>
        <v>5900</v>
      </c>
      <c r="F167" s="193">
        <f t="shared" ref="F167:K167" si="69">F168</f>
        <v>0</v>
      </c>
      <c r="G167" s="193">
        <f t="shared" si="69"/>
        <v>0</v>
      </c>
      <c r="H167" s="193">
        <f t="shared" si="69"/>
        <v>955</v>
      </c>
      <c r="I167" s="193">
        <f t="shared" si="69"/>
        <v>12000</v>
      </c>
      <c r="J167" s="193">
        <f t="shared" si="69"/>
        <v>0</v>
      </c>
      <c r="K167" s="193">
        <f t="shared" si="69"/>
        <v>11500</v>
      </c>
      <c r="L167" s="178">
        <f t="shared" si="56"/>
        <v>194.91525423728814</v>
      </c>
      <c r="M167" s="178">
        <f t="shared" si="65"/>
        <v>95.833333333333343</v>
      </c>
    </row>
    <row r="168" spans="1:13" x14ac:dyDescent="0.25">
      <c r="A168" s="268">
        <v>3121</v>
      </c>
      <c r="B168" s="269"/>
      <c r="C168" s="270"/>
      <c r="D168" s="200" t="s">
        <v>56</v>
      </c>
      <c r="E168" s="104">
        <v>5900</v>
      </c>
      <c r="F168" s="104"/>
      <c r="G168" s="104"/>
      <c r="H168" s="104">
        <v>955</v>
      </c>
      <c r="I168" s="104">
        <v>12000</v>
      </c>
      <c r="J168" s="104"/>
      <c r="K168" s="104">
        <v>11500</v>
      </c>
      <c r="L168" s="178">
        <f t="shared" si="56"/>
        <v>194.91525423728814</v>
      </c>
      <c r="M168" s="178">
        <f t="shared" si="65"/>
        <v>95.833333333333343</v>
      </c>
    </row>
    <row r="169" spans="1:13" x14ac:dyDescent="0.25">
      <c r="A169" s="265">
        <v>313</v>
      </c>
      <c r="B169" s="266"/>
      <c r="C169" s="267"/>
      <c r="D169" s="192" t="s">
        <v>57</v>
      </c>
      <c r="E169" s="193">
        <f>E170</f>
        <v>5682.58</v>
      </c>
      <c r="F169" s="193">
        <f t="shared" ref="F169:K169" si="70">F170</f>
        <v>0</v>
      </c>
      <c r="G169" s="193">
        <f t="shared" si="70"/>
        <v>0</v>
      </c>
      <c r="H169" s="193">
        <f t="shared" si="70"/>
        <v>2956</v>
      </c>
      <c r="I169" s="193">
        <f t="shared" si="70"/>
        <v>32000</v>
      </c>
      <c r="J169" s="193">
        <f t="shared" si="70"/>
        <v>0</v>
      </c>
      <c r="K169" s="193">
        <f t="shared" si="70"/>
        <v>26786.01</v>
      </c>
      <c r="L169" s="178">
        <f t="shared" si="56"/>
        <v>471.3705746333531</v>
      </c>
      <c r="M169" s="178">
        <f t="shared" si="65"/>
        <v>83.706281249999989</v>
      </c>
    </row>
    <row r="170" spans="1:13" ht="25.5" x14ac:dyDescent="0.25">
      <c r="A170" s="268">
        <v>3132</v>
      </c>
      <c r="B170" s="269"/>
      <c r="C170" s="270"/>
      <c r="D170" s="200" t="s">
        <v>58</v>
      </c>
      <c r="E170" s="104">
        <v>5682.58</v>
      </c>
      <c r="F170" s="104"/>
      <c r="G170" s="104"/>
      <c r="H170" s="104">
        <v>2956</v>
      </c>
      <c r="I170" s="104">
        <v>32000</v>
      </c>
      <c r="J170" s="104"/>
      <c r="K170" s="104">
        <v>26786.01</v>
      </c>
      <c r="L170" s="178">
        <f t="shared" si="56"/>
        <v>471.3705746333531</v>
      </c>
      <c r="M170" s="178">
        <f t="shared" si="65"/>
        <v>83.706281249999989</v>
      </c>
    </row>
    <row r="171" spans="1:13" x14ac:dyDescent="0.25">
      <c r="A171" s="265">
        <v>32</v>
      </c>
      <c r="B171" s="266"/>
      <c r="C171" s="267"/>
      <c r="D171" s="192" t="s">
        <v>141</v>
      </c>
      <c r="E171" s="193">
        <f>E172</f>
        <v>1410.9399999999998</v>
      </c>
      <c r="F171" s="193">
        <f t="shared" ref="F171:K171" si="71">F172</f>
        <v>0</v>
      </c>
      <c r="G171" s="193">
        <f t="shared" si="71"/>
        <v>0</v>
      </c>
      <c r="H171" s="193">
        <f t="shared" si="71"/>
        <v>1061</v>
      </c>
      <c r="I171" s="193">
        <f t="shared" si="71"/>
        <v>8305</v>
      </c>
      <c r="J171" s="193">
        <f t="shared" si="71"/>
        <v>0</v>
      </c>
      <c r="K171" s="193">
        <f t="shared" si="71"/>
        <v>4741.8999999999996</v>
      </c>
      <c r="L171" s="178">
        <f t="shared" si="56"/>
        <v>336.08091059860806</v>
      </c>
      <c r="M171" s="178">
        <f t="shared" si="65"/>
        <v>57.096929560505714</v>
      </c>
    </row>
    <row r="172" spans="1:13" x14ac:dyDescent="0.25">
      <c r="A172" s="265">
        <v>321</v>
      </c>
      <c r="B172" s="266"/>
      <c r="C172" s="267"/>
      <c r="D172" s="192" t="s">
        <v>59</v>
      </c>
      <c r="E172" s="193">
        <f>E173+E174+E176</f>
        <v>1410.9399999999998</v>
      </c>
      <c r="F172" s="193">
        <f>F173+F174</f>
        <v>0</v>
      </c>
      <c r="G172" s="193">
        <f>G173+G174</f>
        <v>0</v>
      </c>
      <c r="H172" s="193">
        <f>H173+H174</f>
        <v>1061</v>
      </c>
      <c r="I172" s="193">
        <f>I173+I174+I175+I176+I177</f>
        <v>8305</v>
      </c>
      <c r="J172" s="193">
        <f t="shared" ref="J172:K172" si="72">J173+J174+J175</f>
        <v>0</v>
      </c>
      <c r="K172" s="193">
        <f t="shared" si="72"/>
        <v>4741.8999999999996</v>
      </c>
      <c r="L172" s="178">
        <f t="shared" si="56"/>
        <v>336.08091059860806</v>
      </c>
      <c r="M172" s="178">
        <f t="shared" si="65"/>
        <v>57.096929560505714</v>
      </c>
    </row>
    <row r="173" spans="1:13" x14ac:dyDescent="0.25">
      <c r="A173" s="268">
        <v>3211</v>
      </c>
      <c r="B173" s="269"/>
      <c r="C173" s="270"/>
      <c r="D173" s="200" t="s">
        <v>69</v>
      </c>
      <c r="E173" s="104">
        <v>420</v>
      </c>
      <c r="F173" s="104"/>
      <c r="G173" s="104"/>
      <c r="H173" s="104">
        <v>339</v>
      </c>
      <c r="I173" s="104">
        <v>1110</v>
      </c>
      <c r="J173" s="104"/>
      <c r="K173" s="104">
        <v>840</v>
      </c>
      <c r="L173" s="178">
        <f t="shared" si="56"/>
        <v>200</v>
      </c>
      <c r="M173" s="178">
        <f t="shared" si="65"/>
        <v>75.675675675675677</v>
      </c>
    </row>
    <row r="174" spans="1:13" ht="25.5" x14ac:dyDescent="0.25">
      <c r="A174" s="268">
        <v>3212</v>
      </c>
      <c r="B174" s="269"/>
      <c r="C174" s="270"/>
      <c r="D174" s="200" t="s">
        <v>142</v>
      </c>
      <c r="E174" s="104">
        <v>943.83</v>
      </c>
      <c r="F174" s="104"/>
      <c r="G174" s="104"/>
      <c r="H174" s="104">
        <v>722</v>
      </c>
      <c r="I174" s="104">
        <v>5000</v>
      </c>
      <c r="J174" s="104"/>
      <c r="K174" s="104">
        <v>3822.29</v>
      </c>
      <c r="L174" s="178">
        <f t="shared" si="56"/>
        <v>404.9765317906826</v>
      </c>
      <c r="M174" s="178">
        <f t="shared" si="65"/>
        <v>76.445799999999991</v>
      </c>
    </row>
    <row r="175" spans="1:13" x14ac:dyDescent="0.25">
      <c r="A175" s="268">
        <v>3213</v>
      </c>
      <c r="B175" s="269"/>
      <c r="C175" s="270"/>
      <c r="D175" s="200" t="s">
        <v>70</v>
      </c>
      <c r="E175" s="104"/>
      <c r="F175" s="104"/>
      <c r="G175" s="104"/>
      <c r="H175" s="104"/>
      <c r="I175" s="104">
        <v>200</v>
      </c>
      <c r="J175" s="104"/>
      <c r="K175" s="104">
        <v>79.61</v>
      </c>
      <c r="L175" s="178">
        <v>0</v>
      </c>
      <c r="M175" s="178">
        <f t="shared" si="65"/>
        <v>39.805</v>
      </c>
    </row>
    <row r="176" spans="1:13" s="213" customFormat="1" x14ac:dyDescent="0.25">
      <c r="A176" s="214">
        <v>3236</v>
      </c>
      <c r="B176" s="215"/>
      <c r="C176" s="216"/>
      <c r="D176" s="223" t="s">
        <v>90</v>
      </c>
      <c r="E176" s="104">
        <v>47.11</v>
      </c>
      <c r="F176" s="104"/>
      <c r="G176" s="104"/>
      <c r="H176" s="104"/>
      <c r="I176" s="104">
        <v>1870</v>
      </c>
      <c r="J176" s="104"/>
      <c r="K176" s="104"/>
      <c r="L176" s="178">
        <f t="shared" si="56"/>
        <v>0</v>
      </c>
      <c r="M176" s="178">
        <f t="shared" si="65"/>
        <v>0</v>
      </c>
    </row>
    <row r="177" spans="1:13" s="213" customFormat="1" x14ac:dyDescent="0.25">
      <c r="A177" s="214">
        <v>3237</v>
      </c>
      <c r="B177" s="215"/>
      <c r="C177" s="216"/>
      <c r="D177" s="223" t="s">
        <v>75</v>
      </c>
      <c r="E177" s="104"/>
      <c r="F177" s="104"/>
      <c r="G177" s="104"/>
      <c r="H177" s="104"/>
      <c r="I177" s="104">
        <v>125</v>
      </c>
      <c r="J177" s="104"/>
      <c r="K177" s="104"/>
      <c r="L177" s="178">
        <v>0</v>
      </c>
      <c r="M177" s="178">
        <f t="shared" si="65"/>
        <v>0</v>
      </c>
    </row>
    <row r="178" spans="1:13" hidden="1" x14ac:dyDescent="0.25">
      <c r="A178" s="287" t="s">
        <v>238</v>
      </c>
      <c r="B178" s="288"/>
      <c r="C178" s="289"/>
      <c r="D178" s="188" t="s">
        <v>237</v>
      </c>
      <c r="E178" s="189">
        <f>E179</f>
        <v>0</v>
      </c>
      <c r="F178" s="189">
        <f t="shared" ref="F178:K179" si="73">F179</f>
        <v>0</v>
      </c>
      <c r="G178" s="189">
        <f t="shared" si="73"/>
        <v>0</v>
      </c>
      <c r="H178" s="189">
        <f t="shared" si="73"/>
        <v>0</v>
      </c>
      <c r="I178" s="189">
        <f t="shared" si="73"/>
        <v>0</v>
      </c>
      <c r="J178" s="189">
        <f t="shared" si="73"/>
        <v>0</v>
      </c>
      <c r="K178" s="189">
        <f t="shared" si="73"/>
        <v>0</v>
      </c>
      <c r="L178" s="178" t="e">
        <f t="shared" si="56"/>
        <v>#DIV/0!</v>
      </c>
      <c r="M178" s="178" t="e">
        <f t="shared" si="65"/>
        <v>#DIV/0!</v>
      </c>
    </row>
    <row r="179" spans="1:13" hidden="1" x14ac:dyDescent="0.25">
      <c r="A179" s="281" t="s">
        <v>328</v>
      </c>
      <c r="B179" s="282"/>
      <c r="C179" s="283"/>
      <c r="D179" s="190" t="s">
        <v>111</v>
      </c>
      <c r="E179" s="191">
        <f>E180</f>
        <v>0</v>
      </c>
      <c r="F179" s="191">
        <f t="shared" si="73"/>
        <v>0</v>
      </c>
      <c r="G179" s="191">
        <f t="shared" si="73"/>
        <v>0</v>
      </c>
      <c r="H179" s="191">
        <f t="shared" si="73"/>
        <v>0</v>
      </c>
      <c r="I179" s="191">
        <f t="shared" si="73"/>
        <v>0</v>
      </c>
      <c r="J179" s="191">
        <f t="shared" si="73"/>
        <v>0</v>
      </c>
      <c r="K179" s="191">
        <f t="shared" si="73"/>
        <v>0</v>
      </c>
      <c r="L179" s="178" t="e">
        <f t="shared" si="56"/>
        <v>#DIV/0!</v>
      </c>
      <c r="M179" s="178" t="e">
        <f t="shared" si="65"/>
        <v>#DIV/0!</v>
      </c>
    </row>
    <row r="180" spans="1:13" hidden="1" x14ac:dyDescent="0.25">
      <c r="A180" s="284">
        <v>3</v>
      </c>
      <c r="B180" s="285"/>
      <c r="C180" s="286"/>
      <c r="D180" s="192" t="s">
        <v>14</v>
      </c>
      <c r="E180" s="193">
        <f>E181+E188</f>
        <v>0</v>
      </c>
      <c r="F180" s="193">
        <f t="shared" ref="F180:I180" si="74">F181+F188</f>
        <v>0</v>
      </c>
      <c r="G180" s="193">
        <f t="shared" si="74"/>
        <v>0</v>
      </c>
      <c r="H180" s="193">
        <f t="shared" si="74"/>
        <v>0</v>
      </c>
      <c r="I180" s="193">
        <f t="shared" si="74"/>
        <v>0</v>
      </c>
      <c r="J180" s="193">
        <f t="shared" ref="J180:K180" si="75">J181+J188</f>
        <v>0</v>
      </c>
      <c r="K180" s="193">
        <f t="shared" si="75"/>
        <v>0</v>
      </c>
      <c r="L180" s="178" t="e">
        <f t="shared" si="56"/>
        <v>#DIV/0!</v>
      </c>
      <c r="M180" s="178" t="e">
        <f t="shared" si="65"/>
        <v>#DIV/0!</v>
      </c>
    </row>
    <row r="181" spans="1:13" hidden="1" x14ac:dyDescent="0.25">
      <c r="A181" s="265">
        <v>31</v>
      </c>
      <c r="B181" s="266"/>
      <c r="C181" s="267"/>
      <c r="D181" s="192" t="s">
        <v>15</v>
      </c>
      <c r="E181" s="193">
        <f>E182+E184+E186</f>
        <v>0</v>
      </c>
      <c r="F181" s="193">
        <f t="shared" ref="F181:I181" si="76">F182+F184+F186</f>
        <v>0</v>
      </c>
      <c r="G181" s="193">
        <f t="shared" si="76"/>
        <v>0</v>
      </c>
      <c r="H181" s="193">
        <f t="shared" si="76"/>
        <v>0</v>
      </c>
      <c r="I181" s="193">
        <f t="shared" si="76"/>
        <v>0</v>
      </c>
      <c r="J181" s="193">
        <f t="shared" ref="J181:K181" si="77">J182+J184+J186</f>
        <v>0</v>
      </c>
      <c r="K181" s="193">
        <f t="shared" si="77"/>
        <v>0</v>
      </c>
      <c r="L181" s="178" t="e">
        <f t="shared" si="56"/>
        <v>#DIV/0!</v>
      </c>
      <c r="M181" s="178" t="e">
        <f t="shared" si="65"/>
        <v>#DIV/0!</v>
      </c>
    </row>
    <row r="182" spans="1:13" ht="15" hidden="1" customHeight="1" x14ac:dyDescent="0.25">
      <c r="A182" s="265">
        <v>311</v>
      </c>
      <c r="B182" s="266"/>
      <c r="C182" s="267"/>
      <c r="D182" s="192" t="s">
        <v>140</v>
      </c>
      <c r="E182" s="193">
        <f>E183</f>
        <v>0</v>
      </c>
      <c r="F182" s="193">
        <f t="shared" ref="F182:K182" si="78">F183</f>
        <v>0</v>
      </c>
      <c r="G182" s="193">
        <f t="shared" si="78"/>
        <v>0</v>
      </c>
      <c r="H182" s="193">
        <f t="shared" si="78"/>
        <v>0</v>
      </c>
      <c r="I182" s="193">
        <f t="shared" si="78"/>
        <v>0</v>
      </c>
      <c r="J182" s="193">
        <f t="shared" si="78"/>
        <v>0</v>
      </c>
      <c r="K182" s="193">
        <f t="shared" si="78"/>
        <v>0</v>
      </c>
      <c r="L182" s="178" t="e">
        <f t="shared" si="56"/>
        <v>#DIV/0!</v>
      </c>
      <c r="M182" s="178" t="e">
        <f t="shared" si="65"/>
        <v>#DIV/0!</v>
      </c>
    </row>
    <row r="183" spans="1:13" ht="15" hidden="1" customHeight="1" x14ac:dyDescent="0.25">
      <c r="A183" s="268">
        <v>3111</v>
      </c>
      <c r="B183" s="269"/>
      <c r="C183" s="270"/>
      <c r="D183" s="200" t="s">
        <v>55</v>
      </c>
      <c r="E183" s="104"/>
      <c r="F183" s="104"/>
      <c r="G183" s="104"/>
      <c r="H183" s="104"/>
      <c r="I183" s="104"/>
      <c r="J183" s="104"/>
      <c r="K183" s="104"/>
      <c r="L183" s="178" t="e">
        <f t="shared" si="56"/>
        <v>#DIV/0!</v>
      </c>
      <c r="M183" s="178" t="e">
        <f t="shared" si="65"/>
        <v>#DIV/0!</v>
      </c>
    </row>
    <row r="184" spans="1:13" hidden="1" x14ac:dyDescent="0.25">
      <c r="A184" s="265">
        <v>312</v>
      </c>
      <c r="B184" s="266"/>
      <c r="C184" s="267"/>
      <c r="D184" s="192" t="s">
        <v>56</v>
      </c>
      <c r="E184" s="193">
        <f>E185</f>
        <v>0</v>
      </c>
      <c r="F184" s="193">
        <f t="shared" ref="F184:K184" si="79">F185</f>
        <v>0</v>
      </c>
      <c r="G184" s="193">
        <f t="shared" si="79"/>
        <v>0</v>
      </c>
      <c r="H184" s="193">
        <f t="shared" si="79"/>
        <v>0</v>
      </c>
      <c r="I184" s="193">
        <f t="shared" si="79"/>
        <v>0</v>
      </c>
      <c r="J184" s="193">
        <f t="shared" si="79"/>
        <v>0</v>
      </c>
      <c r="K184" s="193">
        <f t="shared" si="79"/>
        <v>0</v>
      </c>
      <c r="L184" s="178" t="e">
        <f t="shared" si="56"/>
        <v>#DIV/0!</v>
      </c>
      <c r="M184" s="178" t="e">
        <f t="shared" si="65"/>
        <v>#DIV/0!</v>
      </c>
    </row>
    <row r="185" spans="1:13" hidden="1" x14ac:dyDescent="0.25">
      <c r="A185" s="268">
        <v>3121</v>
      </c>
      <c r="B185" s="269"/>
      <c r="C185" s="270"/>
      <c r="D185" s="200" t="s">
        <v>56</v>
      </c>
      <c r="E185" s="104"/>
      <c r="F185" s="104"/>
      <c r="G185" s="104"/>
      <c r="H185" s="104"/>
      <c r="I185" s="104"/>
      <c r="J185" s="104"/>
      <c r="K185" s="104"/>
      <c r="L185" s="178" t="e">
        <f t="shared" si="56"/>
        <v>#DIV/0!</v>
      </c>
      <c r="M185" s="178" t="e">
        <f t="shared" si="65"/>
        <v>#DIV/0!</v>
      </c>
    </row>
    <row r="186" spans="1:13" hidden="1" x14ac:dyDescent="0.25">
      <c r="A186" s="265">
        <v>313</v>
      </c>
      <c r="B186" s="266"/>
      <c r="C186" s="267"/>
      <c r="D186" s="192" t="s">
        <v>57</v>
      </c>
      <c r="E186" s="193">
        <f>E187</f>
        <v>0</v>
      </c>
      <c r="F186" s="193">
        <f t="shared" ref="F186:K186" si="80">F187</f>
        <v>0</v>
      </c>
      <c r="G186" s="193">
        <f t="shared" si="80"/>
        <v>0</v>
      </c>
      <c r="H186" s="193">
        <f t="shared" si="80"/>
        <v>0</v>
      </c>
      <c r="I186" s="193">
        <f t="shared" si="80"/>
        <v>0</v>
      </c>
      <c r="J186" s="193">
        <f t="shared" si="80"/>
        <v>0</v>
      </c>
      <c r="K186" s="193">
        <f t="shared" si="80"/>
        <v>0</v>
      </c>
      <c r="L186" s="178" t="e">
        <f t="shared" si="56"/>
        <v>#DIV/0!</v>
      </c>
      <c r="M186" s="178" t="e">
        <f t="shared" si="65"/>
        <v>#DIV/0!</v>
      </c>
    </row>
    <row r="187" spans="1:13" ht="25.5" hidden="1" x14ac:dyDescent="0.25">
      <c r="A187" s="268">
        <v>3132</v>
      </c>
      <c r="B187" s="269"/>
      <c r="C187" s="270"/>
      <c r="D187" s="200" t="s">
        <v>58</v>
      </c>
      <c r="E187" s="104"/>
      <c r="F187" s="104"/>
      <c r="G187" s="104"/>
      <c r="H187" s="104"/>
      <c r="I187" s="104"/>
      <c r="J187" s="104"/>
      <c r="K187" s="104"/>
      <c r="L187" s="178" t="e">
        <f t="shared" si="56"/>
        <v>#DIV/0!</v>
      </c>
      <c r="M187" s="178" t="e">
        <f t="shared" si="65"/>
        <v>#DIV/0!</v>
      </c>
    </row>
    <row r="188" spans="1:13" hidden="1" x14ac:dyDescent="0.25">
      <c r="A188" s="265">
        <v>32</v>
      </c>
      <c r="B188" s="266"/>
      <c r="C188" s="267"/>
      <c r="D188" s="192" t="s">
        <v>141</v>
      </c>
      <c r="E188" s="193">
        <f>E189</f>
        <v>0</v>
      </c>
      <c r="F188" s="193">
        <f t="shared" ref="F188:K188" si="81">F189</f>
        <v>0</v>
      </c>
      <c r="G188" s="193">
        <f t="shared" si="81"/>
        <v>0</v>
      </c>
      <c r="H188" s="193">
        <f t="shared" si="81"/>
        <v>0</v>
      </c>
      <c r="I188" s="193">
        <f t="shared" si="81"/>
        <v>0</v>
      </c>
      <c r="J188" s="193">
        <f t="shared" si="81"/>
        <v>0</v>
      </c>
      <c r="K188" s="193">
        <f t="shared" si="81"/>
        <v>0</v>
      </c>
      <c r="L188" s="178" t="e">
        <f t="shared" si="56"/>
        <v>#DIV/0!</v>
      </c>
      <c r="M188" s="178" t="e">
        <f t="shared" si="65"/>
        <v>#DIV/0!</v>
      </c>
    </row>
    <row r="189" spans="1:13" hidden="1" x14ac:dyDescent="0.25">
      <c r="A189" s="265">
        <v>321</v>
      </c>
      <c r="B189" s="266"/>
      <c r="C189" s="267"/>
      <c r="D189" s="192" t="s">
        <v>59</v>
      </c>
      <c r="E189" s="193">
        <f t="shared" ref="E189:H189" si="82">E190+E191</f>
        <v>0</v>
      </c>
      <c r="F189" s="193">
        <f t="shared" si="82"/>
        <v>0</v>
      </c>
      <c r="G189" s="193">
        <f t="shared" si="82"/>
        <v>0</v>
      </c>
      <c r="H189" s="193">
        <f t="shared" si="82"/>
        <v>0</v>
      </c>
      <c r="I189" s="193">
        <f>I190+I191+I192</f>
        <v>0</v>
      </c>
      <c r="J189" s="193">
        <f>J190+J191+J192</f>
        <v>0</v>
      </c>
      <c r="K189" s="193">
        <f>K190+K191+K192</f>
        <v>0</v>
      </c>
      <c r="L189" s="178" t="e">
        <f t="shared" si="56"/>
        <v>#DIV/0!</v>
      </c>
      <c r="M189" s="178" t="e">
        <f t="shared" si="65"/>
        <v>#DIV/0!</v>
      </c>
    </row>
    <row r="190" spans="1:13" hidden="1" x14ac:dyDescent="0.25">
      <c r="A190" s="268">
        <v>3211</v>
      </c>
      <c r="B190" s="269"/>
      <c r="C190" s="270"/>
      <c r="D190" s="200" t="s">
        <v>69</v>
      </c>
      <c r="E190" s="104"/>
      <c r="F190" s="104"/>
      <c r="G190" s="104"/>
      <c r="H190" s="104"/>
      <c r="I190" s="104"/>
      <c r="J190" s="104"/>
      <c r="K190" s="104"/>
      <c r="L190" s="178" t="e">
        <f t="shared" si="56"/>
        <v>#DIV/0!</v>
      </c>
      <c r="M190" s="178" t="e">
        <f t="shared" si="65"/>
        <v>#DIV/0!</v>
      </c>
    </row>
    <row r="191" spans="1:13" ht="25.5" hidden="1" x14ac:dyDescent="0.25">
      <c r="A191" s="268">
        <v>3212</v>
      </c>
      <c r="B191" s="269"/>
      <c r="C191" s="270"/>
      <c r="D191" s="200" t="s">
        <v>142</v>
      </c>
      <c r="E191" s="104"/>
      <c r="F191" s="104"/>
      <c r="G191" s="104"/>
      <c r="H191" s="104"/>
      <c r="I191" s="104"/>
      <c r="J191" s="104"/>
      <c r="K191" s="104"/>
      <c r="L191" s="178" t="e">
        <f t="shared" si="56"/>
        <v>#DIV/0!</v>
      </c>
      <c r="M191" s="178" t="e">
        <f t="shared" si="65"/>
        <v>#DIV/0!</v>
      </c>
    </row>
    <row r="192" spans="1:13" hidden="1" x14ac:dyDescent="0.25">
      <c r="A192" s="268">
        <v>3213</v>
      </c>
      <c r="B192" s="269"/>
      <c r="C192" s="270"/>
      <c r="D192" s="200" t="s">
        <v>70</v>
      </c>
      <c r="E192" s="104"/>
      <c r="F192" s="104"/>
      <c r="G192" s="104"/>
      <c r="H192" s="104"/>
      <c r="I192" s="104"/>
      <c r="J192" s="104"/>
      <c r="K192" s="104"/>
      <c r="L192" s="178" t="e">
        <f t="shared" si="56"/>
        <v>#DIV/0!</v>
      </c>
      <c r="M192" s="178" t="e">
        <f t="shared" si="65"/>
        <v>#DIV/0!</v>
      </c>
    </row>
    <row r="193" spans="1:18" s="21" customFormat="1" ht="25.5" customHeight="1" x14ac:dyDescent="0.25">
      <c r="A193" s="301" t="s">
        <v>146</v>
      </c>
      <c r="B193" s="302"/>
      <c r="C193" s="303"/>
      <c r="D193" s="186" t="s">
        <v>147</v>
      </c>
      <c r="E193" s="187">
        <f t="shared" ref="E193:K198" si="83">E194</f>
        <v>3408.25</v>
      </c>
      <c r="F193" s="187">
        <f t="shared" si="83"/>
        <v>0</v>
      </c>
      <c r="G193" s="187">
        <f t="shared" si="83"/>
        <v>0</v>
      </c>
      <c r="H193" s="187">
        <f t="shared" si="83"/>
        <v>0</v>
      </c>
      <c r="I193" s="187">
        <f t="shared" si="83"/>
        <v>26500</v>
      </c>
      <c r="J193" s="187">
        <f t="shared" si="83"/>
        <v>0</v>
      </c>
      <c r="K193" s="187">
        <f t="shared" si="83"/>
        <v>21891.55</v>
      </c>
      <c r="L193" s="178">
        <f t="shared" si="56"/>
        <v>642.31056994058531</v>
      </c>
      <c r="M193" s="178">
        <f t="shared" si="65"/>
        <v>82.609622641509432</v>
      </c>
      <c r="O193"/>
      <c r="P193"/>
      <c r="R193"/>
    </row>
    <row r="194" spans="1:18" s="21" customFormat="1" ht="38.25" x14ac:dyDescent="0.25">
      <c r="A194" s="287" t="s">
        <v>109</v>
      </c>
      <c r="B194" s="288"/>
      <c r="C194" s="289"/>
      <c r="D194" s="188" t="s">
        <v>259</v>
      </c>
      <c r="E194" s="189">
        <f t="shared" si="83"/>
        <v>3408.25</v>
      </c>
      <c r="F194" s="189">
        <f t="shared" si="83"/>
        <v>0</v>
      </c>
      <c r="G194" s="189">
        <f t="shared" si="83"/>
        <v>0</v>
      </c>
      <c r="H194" s="189">
        <f t="shared" si="83"/>
        <v>0</v>
      </c>
      <c r="I194" s="189">
        <f t="shared" si="83"/>
        <v>26500</v>
      </c>
      <c r="J194" s="189">
        <f t="shared" si="83"/>
        <v>0</v>
      </c>
      <c r="K194" s="189">
        <f t="shared" si="83"/>
        <v>21891.55</v>
      </c>
      <c r="L194" s="178">
        <f t="shared" si="56"/>
        <v>642.31056994058531</v>
      </c>
      <c r="M194" s="178">
        <f t="shared" si="65"/>
        <v>82.609622641509432</v>
      </c>
    </row>
    <row r="195" spans="1:18" s="21" customFormat="1" x14ac:dyDescent="0.25">
      <c r="A195" s="281" t="s">
        <v>329</v>
      </c>
      <c r="B195" s="282"/>
      <c r="C195" s="283"/>
      <c r="D195" s="190" t="s">
        <v>111</v>
      </c>
      <c r="E195" s="191">
        <f t="shared" si="83"/>
        <v>3408.25</v>
      </c>
      <c r="F195" s="191">
        <f t="shared" si="83"/>
        <v>0</v>
      </c>
      <c r="G195" s="191">
        <f t="shared" si="83"/>
        <v>0</v>
      </c>
      <c r="H195" s="191">
        <f t="shared" si="83"/>
        <v>0</v>
      </c>
      <c r="I195" s="191">
        <f t="shared" si="83"/>
        <v>26500</v>
      </c>
      <c r="J195" s="191">
        <f t="shared" si="83"/>
        <v>0</v>
      </c>
      <c r="K195" s="191">
        <f t="shared" si="83"/>
        <v>21891.55</v>
      </c>
      <c r="L195" s="178">
        <f t="shared" si="56"/>
        <v>642.31056994058531</v>
      </c>
      <c r="M195" s="178">
        <f t="shared" si="65"/>
        <v>82.609622641509432</v>
      </c>
    </row>
    <row r="196" spans="1:18" s="21" customFormat="1" x14ac:dyDescent="0.25">
      <c r="A196" s="284">
        <v>3</v>
      </c>
      <c r="B196" s="285"/>
      <c r="C196" s="286"/>
      <c r="D196" s="192" t="s">
        <v>14</v>
      </c>
      <c r="E196" s="193">
        <f t="shared" si="83"/>
        <v>3408.25</v>
      </c>
      <c r="F196" s="193">
        <f t="shared" si="83"/>
        <v>0</v>
      </c>
      <c r="G196" s="193">
        <f t="shared" si="83"/>
        <v>0</v>
      </c>
      <c r="H196" s="193">
        <f t="shared" si="83"/>
        <v>0</v>
      </c>
      <c r="I196" s="193">
        <f t="shared" si="83"/>
        <v>26500</v>
      </c>
      <c r="J196" s="193">
        <f t="shared" si="83"/>
        <v>0</v>
      </c>
      <c r="K196" s="193">
        <f t="shared" si="83"/>
        <v>21891.55</v>
      </c>
      <c r="L196" s="178">
        <f t="shared" si="56"/>
        <v>642.31056994058531</v>
      </c>
      <c r="M196" s="178">
        <f t="shared" si="65"/>
        <v>82.609622641509432</v>
      </c>
    </row>
    <row r="197" spans="1:18" s="21" customFormat="1" x14ac:dyDescent="0.25">
      <c r="A197" s="265">
        <v>32</v>
      </c>
      <c r="B197" s="266"/>
      <c r="C197" s="267"/>
      <c r="D197" s="192" t="s">
        <v>25</v>
      </c>
      <c r="E197" s="193">
        <f t="shared" si="83"/>
        <v>3408.25</v>
      </c>
      <c r="F197" s="193">
        <f t="shared" si="83"/>
        <v>0</v>
      </c>
      <c r="G197" s="193">
        <f t="shared" si="83"/>
        <v>0</v>
      </c>
      <c r="H197" s="193">
        <f t="shared" si="83"/>
        <v>0</v>
      </c>
      <c r="I197" s="193">
        <f t="shared" si="83"/>
        <v>26500</v>
      </c>
      <c r="J197" s="193">
        <f t="shared" si="83"/>
        <v>0</v>
      </c>
      <c r="K197" s="193">
        <f t="shared" si="83"/>
        <v>21891.55</v>
      </c>
      <c r="L197" s="178">
        <f t="shared" si="56"/>
        <v>642.31056994058531</v>
      </c>
      <c r="M197" s="178">
        <f t="shared" si="65"/>
        <v>82.609622641509432</v>
      </c>
    </row>
    <row r="198" spans="1:18" s="21" customFormat="1" x14ac:dyDescent="0.25">
      <c r="A198" s="265">
        <v>323</v>
      </c>
      <c r="B198" s="266"/>
      <c r="C198" s="267"/>
      <c r="D198" s="192" t="s">
        <v>74</v>
      </c>
      <c r="E198" s="193">
        <f t="shared" si="83"/>
        <v>3408.25</v>
      </c>
      <c r="F198" s="193">
        <f t="shared" si="83"/>
        <v>0</v>
      </c>
      <c r="G198" s="193">
        <f t="shared" si="83"/>
        <v>0</v>
      </c>
      <c r="H198" s="193">
        <f t="shared" si="83"/>
        <v>0</v>
      </c>
      <c r="I198" s="193">
        <f t="shared" si="83"/>
        <v>26500</v>
      </c>
      <c r="J198" s="193">
        <f t="shared" si="83"/>
        <v>0</v>
      </c>
      <c r="K198" s="193">
        <f t="shared" si="83"/>
        <v>21891.55</v>
      </c>
      <c r="L198" s="178">
        <f t="shared" si="56"/>
        <v>642.31056994058531</v>
      </c>
      <c r="M198" s="178">
        <f t="shared" si="65"/>
        <v>82.609622641509432</v>
      </c>
    </row>
    <row r="199" spans="1:18" ht="25.5" x14ac:dyDescent="0.25">
      <c r="A199" s="268">
        <v>3232</v>
      </c>
      <c r="B199" s="269"/>
      <c r="C199" s="270"/>
      <c r="D199" s="200" t="s">
        <v>122</v>
      </c>
      <c r="E199" s="104">
        <v>3408.25</v>
      </c>
      <c r="F199" s="104"/>
      <c r="G199" s="104"/>
      <c r="H199" s="104"/>
      <c r="I199" s="104">
        <v>26500</v>
      </c>
      <c r="J199" s="104"/>
      <c r="K199" s="104">
        <v>21891.55</v>
      </c>
      <c r="L199" s="178">
        <f t="shared" si="56"/>
        <v>642.31056994058531</v>
      </c>
      <c r="M199" s="178">
        <f t="shared" si="65"/>
        <v>82.609622641509432</v>
      </c>
      <c r="O199" s="21"/>
      <c r="P199" s="21"/>
      <c r="R199" s="21"/>
    </row>
    <row r="200" spans="1:18" s="21" customFormat="1" ht="25.5" x14ac:dyDescent="0.25">
      <c r="A200" s="301" t="s">
        <v>107</v>
      </c>
      <c r="B200" s="302"/>
      <c r="C200" s="303"/>
      <c r="D200" s="186" t="s">
        <v>148</v>
      </c>
      <c r="E200" s="187">
        <f t="shared" ref="E200:K205" si="84">E201</f>
        <v>348</v>
      </c>
      <c r="F200" s="187">
        <f t="shared" si="84"/>
        <v>55000</v>
      </c>
      <c r="G200" s="187">
        <f t="shared" si="84"/>
        <v>7299.7544628044325</v>
      </c>
      <c r="H200" s="187">
        <f t="shared" si="84"/>
        <v>7299.75</v>
      </c>
      <c r="I200" s="187">
        <f t="shared" si="84"/>
        <v>0</v>
      </c>
      <c r="J200" s="187">
        <f t="shared" si="84"/>
        <v>0</v>
      </c>
      <c r="K200" s="187">
        <f t="shared" si="84"/>
        <v>320</v>
      </c>
      <c r="L200" s="178">
        <f t="shared" ref="L200:L263" si="85">K200/E200*100</f>
        <v>91.954022988505741</v>
      </c>
      <c r="M200" s="178">
        <v>0</v>
      </c>
      <c r="O200"/>
      <c r="P200"/>
      <c r="R200"/>
    </row>
    <row r="201" spans="1:18" s="21" customFormat="1" ht="38.25" x14ac:dyDescent="0.25">
      <c r="A201" s="287" t="s">
        <v>149</v>
      </c>
      <c r="B201" s="288"/>
      <c r="C201" s="289"/>
      <c r="D201" s="188" t="s">
        <v>150</v>
      </c>
      <c r="E201" s="189">
        <f t="shared" si="84"/>
        <v>348</v>
      </c>
      <c r="F201" s="189">
        <f t="shared" si="84"/>
        <v>55000</v>
      </c>
      <c r="G201" s="189">
        <f t="shared" si="84"/>
        <v>7299.7544628044325</v>
      </c>
      <c r="H201" s="189">
        <f t="shared" si="84"/>
        <v>7299.75</v>
      </c>
      <c r="I201" s="189">
        <f t="shared" si="84"/>
        <v>0</v>
      </c>
      <c r="J201" s="189">
        <f t="shared" si="84"/>
        <v>0</v>
      </c>
      <c r="K201" s="189">
        <f t="shared" si="84"/>
        <v>320</v>
      </c>
      <c r="L201" s="178">
        <f t="shared" si="85"/>
        <v>91.954022988505741</v>
      </c>
      <c r="M201" s="178">
        <v>0</v>
      </c>
    </row>
    <row r="202" spans="1:18" s="21" customFormat="1" x14ac:dyDescent="0.25">
      <c r="A202" s="281" t="s">
        <v>330</v>
      </c>
      <c r="B202" s="282"/>
      <c r="C202" s="283"/>
      <c r="D202" s="190" t="s">
        <v>111</v>
      </c>
      <c r="E202" s="191">
        <f t="shared" si="84"/>
        <v>348</v>
      </c>
      <c r="F202" s="191">
        <f t="shared" si="84"/>
        <v>55000</v>
      </c>
      <c r="G202" s="191">
        <f t="shared" si="84"/>
        <v>7299.7544628044325</v>
      </c>
      <c r="H202" s="191">
        <f t="shared" si="84"/>
        <v>7299.75</v>
      </c>
      <c r="I202" s="191">
        <f t="shared" si="84"/>
        <v>0</v>
      </c>
      <c r="J202" s="191">
        <f t="shared" si="84"/>
        <v>0</v>
      </c>
      <c r="K202" s="191">
        <f t="shared" si="84"/>
        <v>320</v>
      </c>
      <c r="L202" s="178">
        <f t="shared" si="85"/>
        <v>91.954022988505741</v>
      </c>
      <c r="M202" s="178">
        <v>0</v>
      </c>
    </row>
    <row r="203" spans="1:18" s="21" customFormat="1" x14ac:dyDescent="0.25">
      <c r="A203" s="284">
        <v>3</v>
      </c>
      <c r="B203" s="285"/>
      <c r="C203" s="286"/>
      <c r="D203" s="192" t="s">
        <v>14</v>
      </c>
      <c r="E203" s="193">
        <f t="shared" si="84"/>
        <v>348</v>
      </c>
      <c r="F203" s="193">
        <f t="shared" si="84"/>
        <v>55000</v>
      </c>
      <c r="G203" s="193">
        <f t="shared" si="84"/>
        <v>7299.7544628044325</v>
      </c>
      <c r="H203" s="193">
        <f t="shared" si="84"/>
        <v>7299.75</v>
      </c>
      <c r="I203" s="193">
        <f t="shared" si="84"/>
        <v>0</v>
      </c>
      <c r="J203" s="193">
        <f t="shared" si="84"/>
        <v>0</v>
      </c>
      <c r="K203" s="193">
        <f t="shared" si="84"/>
        <v>320</v>
      </c>
      <c r="L203" s="178">
        <f t="shared" si="85"/>
        <v>91.954022988505741</v>
      </c>
      <c r="M203" s="178">
        <v>0</v>
      </c>
    </row>
    <row r="204" spans="1:18" s="21" customFormat="1" ht="38.25" x14ac:dyDescent="0.25">
      <c r="A204" s="265">
        <v>37</v>
      </c>
      <c r="B204" s="266"/>
      <c r="C204" s="267"/>
      <c r="D204" s="192" t="s">
        <v>118</v>
      </c>
      <c r="E204" s="193">
        <f t="shared" si="84"/>
        <v>348</v>
      </c>
      <c r="F204" s="193">
        <f t="shared" si="84"/>
        <v>55000</v>
      </c>
      <c r="G204" s="193">
        <f t="shared" si="84"/>
        <v>7299.7544628044325</v>
      </c>
      <c r="H204" s="193">
        <f t="shared" si="84"/>
        <v>7299.75</v>
      </c>
      <c r="I204" s="193">
        <f t="shared" si="84"/>
        <v>0</v>
      </c>
      <c r="J204" s="193">
        <f t="shared" si="84"/>
        <v>0</v>
      </c>
      <c r="K204" s="193">
        <f t="shared" si="84"/>
        <v>320</v>
      </c>
      <c r="L204" s="178">
        <f t="shared" si="85"/>
        <v>91.954022988505741</v>
      </c>
      <c r="M204" s="178">
        <v>0</v>
      </c>
    </row>
    <row r="205" spans="1:18" s="21" customFormat="1" ht="25.5" x14ac:dyDescent="0.25">
      <c r="A205" s="265">
        <v>372</v>
      </c>
      <c r="B205" s="266"/>
      <c r="C205" s="267"/>
      <c r="D205" s="192" t="s">
        <v>81</v>
      </c>
      <c r="E205" s="193">
        <f t="shared" si="84"/>
        <v>348</v>
      </c>
      <c r="F205" s="193">
        <f t="shared" si="84"/>
        <v>55000</v>
      </c>
      <c r="G205" s="193">
        <f t="shared" si="84"/>
        <v>7299.7544628044325</v>
      </c>
      <c r="H205" s="193">
        <f t="shared" si="84"/>
        <v>7299.75</v>
      </c>
      <c r="I205" s="193">
        <f t="shared" si="84"/>
        <v>0</v>
      </c>
      <c r="J205" s="193">
        <f t="shared" si="84"/>
        <v>0</v>
      </c>
      <c r="K205" s="193">
        <f t="shared" si="84"/>
        <v>320</v>
      </c>
      <c r="L205" s="178">
        <f t="shared" si="85"/>
        <v>91.954022988505741</v>
      </c>
      <c r="M205" s="178">
        <v>0</v>
      </c>
    </row>
    <row r="206" spans="1:18" ht="25.5" x14ac:dyDescent="0.25">
      <c r="A206" s="268">
        <v>3723</v>
      </c>
      <c r="B206" s="269"/>
      <c r="C206" s="270"/>
      <c r="D206" s="200" t="s">
        <v>202</v>
      </c>
      <c r="E206" s="104">
        <v>348</v>
      </c>
      <c r="F206" s="104">
        <v>55000</v>
      </c>
      <c r="G206" s="104">
        <f>F206/7.5345</f>
        <v>7299.7544628044325</v>
      </c>
      <c r="H206" s="104">
        <v>7299.75</v>
      </c>
      <c r="I206" s="104">
        <v>0</v>
      </c>
      <c r="J206" s="104"/>
      <c r="K206" s="104">
        <v>320</v>
      </c>
      <c r="L206" s="178">
        <f t="shared" si="85"/>
        <v>91.954022988505741</v>
      </c>
      <c r="M206" s="178">
        <v>0</v>
      </c>
      <c r="O206" s="21"/>
      <c r="P206" s="21"/>
      <c r="R206" s="21"/>
    </row>
    <row r="207" spans="1:18" s="21" customFormat="1" ht="25.5" customHeight="1" x14ac:dyDescent="0.25">
      <c r="A207" s="301" t="s">
        <v>107</v>
      </c>
      <c r="B207" s="302"/>
      <c r="C207" s="303"/>
      <c r="D207" s="186" t="s">
        <v>151</v>
      </c>
      <c r="E207" s="187">
        <f t="shared" ref="E207:K212" si="86">E208</f>
        <v>12569.88</v>
      </c>
      <c r="F207" s="187">
        <f t="shared" si="86"/>
        <v>900000</v>
      </c>
      <c r="G207" s="187">
        <f t="shared" si="86"/>
        <v>119450.52757316345</v>
      </c>
      <c r="H207" s="187">
        <f t="shared" si="86"/>
        <v>99542</v>
      </c>
      <c r="I207" s="187">
        <f t="shared" si="86"/>
        <v>300000</v>
      </c>
      <c r="J207" s="187">
        <f t="shared" si="86"/>
        <v>0</v>
      </c>
      <c r="K207" s="187">
        <f t="shared" si="86"/>
        <v>0</v>
      </c>
      <c r="L207" s="178">
        <f t="shared" si="85"/>
        <v>0</v>
      </c>
      <c r="M207" s="178">
        <f t="shared" ref="M207:M263" si="87">K207/I207*100</f>
        <v>0</v>
      </c>
      <c r="O207"/>
      <c r="P207"/>
      <c r="R207"/>
    </row>
    <row r="208" spans="1:18" s="21" customFormat="1" ht="51" customHeight="1" x14ac:dyDescent="0.25">
      <c r="A208" s="287" t="s">
        <v>205</v>
      </c>
      <c r="B208" s="288"/>
      <c r="C208" s="289"/>
      <c r="D208" s="188" t="s">
        <v>207</v>
      </c>
      <c r="E208" s="189">
        <f t="shared" si="86"/>
        <v>12569.88</v>
      </c>
      <c r="F208" s="189">
        <f t="shared" si="86"/>
        <v>900000</v>
      </c>
      <c r="G208" s="189">
        <f t="shared" si="86"/>
        <v>119450.52757316345</v>
      </c>
      <c r="H208" s="189">
        <f t="shared" si="86"/>
        <v>99542</v>
      </c>
      <c r="I208" s="189">
        <f t="shared" si="86"/>
        <v>300000</v>
      </c>
      <c r="J208" s="189">
        <f t="shared" si="86"/>
        <v>0</v>
      </c>
      <c r="K208" s="189">
        <f t="shared" si="86"/>
        <v>0</v>
      </c>
      <c r="L208" s="178">
        <f t="shared" si="85"/>
        <v>0</v>
      </c>
      <c r="M208" s="178">
        <f t="shared" si="87"/>
        <v>0</v>
      </c>
    </row>
    <row r="209" spans="1:18" s="21" customFormat="1" ht="15" customHeight="1" x14ac:dyDescent="0.25">
      <c r="A209" s="281" t="s">
        <v>329</v>
      </c>
      <c r="B209" s="282"/>
      <c r="C209" s="283"/>
      <c r="D209" s="190" t="s">
        <v>111</v>
      </c>
      <c r="E209" s="191">
        <f t="shared" si="86"/>
        <v>12569.88</v>
      </c>
      <c r="F209" s="191">
        <f t="shared" si="86"/>
        <v>900000</v>
      </c>
      <c r="G209" s="191">
        <f t="shared" si="86"/>
        <v>119450.52757316345</v>
      </c>
      <c r="H209" s="191">
        <f t="shared" si="86"/>
        <v>99542</v>
      </c>
      <c r="I209" s="191">
        <f t="shared" si="86"/>
        <v>300000</v>
      </c>
      <c r="J209" s="191">
        <f t="shared" si="86"/>
        <v>0</v>
      </c>
      <c r="K209" s="191">
        <f t="shared" si="86"/>
        <v>0</v>
      </c>
      <c r="L209" s="178">
        <f t="shared" si="85"/>
        <v>0</v>
      </c>
      <c r="M209" s="178">
        <f t="shared" si="87"/>
        <v>0</v>
      </c>
    </row>
    <row r="210" spans="1:18" s="21" customFormat="1" ht="25.5" x14ac:dyDescent="0.25">
      <c r="A210" s="284">
        <v>4</v>
      </c>
      <c r="B210" s="285"/>
      <c r="C210" s="286"/>
      <c r="D210" s="192" t="s">
        <v>16</v>
      </c>
      <c r="E210" s="193">
        <f t="shared" si="86"/>
        <v>12569.88</v>
      </c>
      <c r="F210" s="193">
        <f t="shared" si="86"/>
        <v>900000</v>
      </c>
      <c r="G210" s="193">
        <f t="shared" si="86"/>
        <v>119450.52757316345</v>
      </c>
      <c r="H210" s="193">
        <f t="shared" si="86"/>
        <v>99542</v>
      </c>
      <c r="I210" s="193">
        <f>I211</f>
        <v>300000</v>
      </c>
      <c r="J210" s="193">
        <f t="shared" si="86"/>
        <v>0</v>
      </c>
      <c r="K210" s="193">
        <f t="shared" si="86"/>
        <v>0</v>
      </c>
      <c r="L210" s="178">
        <f t="shared" si="85"/>
        <v>0</v>
      </c>
      <c r="M210" s="178">
        <f t="shared" si="87"/>
        <v>0</v>
      </c>
    </row>
    <row r="211" spans="1:18" s="21" customFormat="1" ht="38.25" x14ac:dyDescent="0.25">
      <c r="A211" s="265">
        <v>42</v>
      </c>
      <c r="B211" s="266"/>
      <c r="C211" s="267"/>
      <c r="D211" s="192" t="s">
        <v>31</v>
      </c>
      <c r="E211" s="193">
        <f t="shared" si="86"/>
        <v>12569.88</v>
      </c>
      <c r="F211" s="193">
        <f t="shared" si="86"/>
        <v>900000</v>
      </c>
      <c r="G211" s="193">
        <f t="shared" si="86"/>
        <v>119450.52757316345</v>
      </c>
      <c r="H211" s="193">
        <f t="shared" si="86"/>
        <v>99542</v>
      </c>
      <c r="I211" s="193">
        <f t="shared" si="86"/>
        <v>300000</v>
      </c>
      <c r="J211" s="193">
        <f t="shared" si="86"/>
        <v>0</v>
      </c>
      <c r="K211" s="193">
        <f t="shared" si="86"/>
        <v>0</v>
      </c>
      <c r="L211" s="178">
        <f t="shared" si="85"/>
        <v>0</v>
      </c>
      <c r="M211" s="178">
        <f t="shared" si="87"/>
        <v>0</v>
      </c>
    </row>
    <row r="212" spans="1:18" s="21" customFormat="1" x14ac:dyDescent="0.25">
      <c r="A212" s="265">
        <v>421</v>
      </c>
      <c r="B212" s="266"/>
      <c r="C212" s="267"/>
      <c r="D212" s="192" t="s">
        <v>152</v>
      </c>
      <c r="E212" s="193">
        <f t="shared" si="86"/>
        <v>12569.88</v>
      </c>
      <c r="F212" s="193">
        <f t="shared" si="86"/>
        <v>900000</v>
      </c>
      <c r="G212" s="193">
        <f t="shared" si="86"/>
        <v>119450.52757316345</v>
      </c>
      <c r="H212" s="193">
        <f t="shared" si="86"/>
        <v>99542</v>
      </c>
      <c r="I212" s="193">
        <f t="shared" si="86"/>
        <v>300000</v>
      </c>
      <c r="J212" s="193">
        <f t="shared" si="86"/>
        <v>0</v>
      </c>
      <c r="K212" s="193">
        <f t="shared" si="86"/>
        <v>0</v>
      </c>
      <c r="L212" s="178">
        <f t="shared" si="85"/>
        <v>0</v>
      </c>
      <c r="M212" s="178">
        <f t="shared" si="87"/>
        <v>0</v>
      </c>
    </row>
    <row r="213" spans="1:18" x14ac:dyDescent="0.25">
      <c r="A213" s="268">
        <v>4212</v>
      </c>
      <c r="B213" s="269"/>
      <c r="C213" s="270"/>
      <c r="D213" s="200" t="s">
        <v>153</v>
      </c>
      <c r="E213" s="104">
        <v>12569.88</v>
      </c>
      <c r="F213" s="104">
        <v>900000</v>
      </c>
      <c r="G213" s="104">
        <f>F213/7.5345</f>
        <v>119450.52757316345</v>
      </c>
      <c r="H213" s="104">
        <v>99542</v>
      </c>
      <c r="I213" s="104">
        <v>300000</v>
      </c>
      <c r="J213" s="104"/>
      <c r="K213" s="104">
        <v>0</v>
      </c>
      <c r="L213" s="178">
        <f t="shared" si="85"/>
        <v>0</v>
      </c>
      <c r="M213" s="178">
        <f t="shared" si="87"/>
        <v>0</v>
      </c>
      <c r="O213" s="21"/>
      <c r="P213" s="21"/>
      <c r="R213" s="21"/>
    </row>
    <row r="214" spans="1:18" s="21" customFormat="1" x14ac:dyDescent="0.25">
      <c r="A214" s="301" t="s">
        <v>154</v>
      </c>
      <c r="B214" s="302"/>
      <c r="C214" s="303"/>
      <c r="D214" s="186" t="s">
        <v>155</v>
      </c>
      <c r="E214" s="187">
        <f>E215+E231</f>
        <v>102113.45000000001</v>
      </c>
      <c r="F214" s="187">
        <f t="shared" ref="F214:H214" si="88">F215+F237</f>
        <v>2170000</v>
      </c>
      <c r="G214" s="187">
        <f t="shared" si="88"/>
        <v>288008.49425973854</v>
      </c>
      <c r="H214" s="187">
        <f t="shared" si="88"/>
        <v>122104.88</v>
      </c>
      <c r="I214" s="187">
        <f>I215+I231</f>
        <v>53500</v>
      </c>
      <c r="J214" s="187">
        <f t="shared" ref="J214" si="89">J215+J231</f>
        <v>0</v>
      </c>
      <c r="K214" s="187">
        <f>K215+P218</f>
        <v>7675.11</v>
      </c>
      <c r="L214" s="178">
        <f t="shared" si="85"/>
        <v>7.5162576526402738</v>
      </c>
      <c r="M214" s="178">
        <f t="shared" si="87"/>
        <v>14.346</v>
      </c>
      <c r="O214"/>
      <c r="P214"/>
      <c r="R214"/>
    </row>
    <row r="215" spans="1:18" s="21" customFormat="1" x14ac:dyDescent="0.25">
      <c r="A215" s="287" t="s">
        <v>156</v>
      </c>
      <c r="B215" s="288"/>
      <c r="C215" s="289"/>
      <c r="D215" s="188" t="s">
        <v>157</v>
      </c>
      <c r="E215" s="189">
        <f>E216</f>
        <v>19851.71</v>
      </c>
      <c r="F215" s="189">
        <f t="shared" ref="E215:K244" si="90">F216</f>
        <v>170000</v>
      </c>
      <c r="G215" s="189">
        <f t="shared" si="90"/>
        <v>22562.877430486427</v>
      </c>
      <c r="H215" s="189">
        <f t="shared" si="90"/>
        <v>22562.880000000001</v>
      </c>
      <c r="I215" s="189">
        <f t="shared" si="90"/>
        <v>43500</v>
      </c>
      <c r="J215" s="189">
        <f t="shared" si="90"/>
        <v>0</v>
      </c>
      <c r="K215" s="189">
        <f t="shared" si="90"/>
        <v>7675.11</v>
      </c>
      <c r="L215" s="178">
        <f t="shared" si="85"/>
        <v>38.662210963186546</v>
      </c>
      <c r="M215" s="178">
        <f t="shared" si="87"/>
        <v>17.643931034482758</v>
      </c>
    </row>
    <row r="216" spans="1:18" s="21" customFormat="1" x14ac:dyDescent="0.25">
      <c r="A216" s="281" t="s">
        <v>329</v>
      </c>
      <c r="B216" s="282"/>
      <c r="C216" s="283"/>
      <c r="D216" s="190" t="s">
        <v>111</v>
      </c>
      <c r="E216" s="191">
        <f>E221+E217</f>
        <v>19851.71</v>
      </c>
      <c r="F216" s="191">
        <f t="shared" ref="F216:K216" si="91">F221</f>
        <v>170000</v>
      </c>
      <c r="G216" s="191">
        <f t="shared" si="91"/>
        <v>22562.877430486427</v>
      </c>
      <c r="H216" s="191">
        <f t="shared" si="91"/>
        <v>22562.880000000001</v>
      </c>
      <c r="I216" s="191">
        <f t="shared" si="91"/>
        <v>43500</v>
      </c>
      <c r="J216" s="191">
        <f t="shared" si="91"/>
        <v>0</v>
      </c>
      <c r="K216" s="191">
        <f t="shared" si="91"/>
        <v>7675.11</v>
      </c>
      <c r="L216" s="178">
        <f t="shared" si="85"/>
        <v>38.662210963186546</v>
      </c>
      <c r="M216" s="178">
        <f t="shared" si="87"/>
        <v>17.643931034482758</v>
      </c>
    </row>
    <row r="217" spans="1:18" s="21" customFormat="1" x14ac:dyDescent="0.25">
      <c r="A217" s="284">
        <v>3</v>
      </c>
      <c r="B217" s="307"/>
      <c r="C217" s="308"/>
      <c r="D217" s="203" t="s">
        <v>14</v>
      </c>
      <c r="E217" s="193">
        <f>E218</f>
        <v>0</v>
      </c>
      <c r="F217" s="193"/>
      <c r="G217" s="193"/>
      <c r="H217" s="193"/>
      <c r="I217" s="193"/>
      <c r="J217" s="193"/>
      <c r="K217" s="193"/>
      <c r="L217" s="178">
        <v>0</v>
      </c>
      <c r="M217" s="178">
        <v>0</v>
      </c>
    </row>
    <row r="218" spans="1:18" s="21" customFormat="1" x14ac:dyDescent="0.25">
      <c r="A218" s="284">
        <v>32</v>
      </c>
      <c r="B218" s="307"/>
      <c r="C218" s="308"/>
      <c r="D218" s="203" t="s">
        <v>25</v>
      </c>
      <c r="E218" s="193">
        <f>E219</f>
        <v>0</v>
      </c>
      <c r="F218" s="193"/>
      <c r="G218" s="193"/>
      <c r="H218" s="193"/>
      <c r="I218" s="193"/>
      <c r="J218" s="193"/>
      <c r="K218" s="193"/>
      <c r="L218" s="178">
        <v>0</v>
      </c>
      <c r="M218" s="178">
        <v>0</v>
      </c>
    </row>
    <row r="219" spans="1:18" s="21" customFormat="1" x14ac:dyDescent="0.25">
      <c r="A219" s="284">
        <v>322</v>
      </c>
      <c r="B219" s="307"/>
      <c r="C219" s="308"/>
      <c r="D219" s="203" t="s">
        <v>61</v>
      </c>
      <c r="E219" s="193">
        <f>E220</f>
        <v>0</v>
      </c>
      <c r="F219" s="193"/>
      <c r="G219" s="193"/>
      <c r="H219" s="193"/>
      <c r="I219" s="193"/>
      <c r="J219" s="193"/>
      <c r="K219" s="193"/>
      <c r="L219" s="178">
        <v>0</v>
      </c>
      <c r="M219" s="178">
        <v>0</v>
      </c>
    </row>
    <row r="220" spans="1:18" s="21" customFormat="1" x14ac:dyDescent="0.25">
      <c r="A220" s="309">
        <v>3225</v>
      </c>
      <c r="B220" s="307"/>
      <c r="C220" s="308"/>
      <c r="D220" s="205" t="s">
        <v>62</v>
      </c>
      <c r="E220" s="206"/>
      <c r="F220" s="193"/>
      <c r="G220" s="193"/>
      <c r="H220" s="193"/>
      <c r="I220" s="193"/>
      <c r="J220" s="193"/>
      <c r="K220" s="193"/>
      <c r="L220" s="178">
        <v>0</v>
      </c>
      <c r="M220" s="178">
        <v>0</v>
      </c>
    </row>
    <row r="221" spans="1:18" s="21" customFormat="1" ht="25.5" x14ac:dyDescent="0.25">
      <c r="A221" s="284">
        <v>4</v>
      </c>
      <c r="B221" s="285"/>
      <c r="C221" s="286"/>
      <c r="D221" s="192" t="s">
        <v>16</v>
      </c>
      <c r="E221" s="193">
        <f>E222+E228</f>
        <v>19851.71</v>
      </c>
      <c r="F221" s="193">
        <f t="shared" si="90"/>
        <v>170000</v>
      </c>
      <c r="G221" s="193">
        <f t="shared" si="90"/>
        <v>22562.877430486427</v>
      </c>
      <c r="H221" s="193">
        <f t="shared" si="90"/>
        <v>22562.880000000001</v>
      </c>
      <c r="I221" s="193">
        <f t="shared" si="90"/>
        <v>43500</v>
      </c>
      <c r="J221" s="193">
        <f t="shared" si="90"/>
        <v>0</v>
      </c>
      <c r="K221" s="193">
        <f>K222+K228</f>
        <v>7675.11</v>
      </c>
      <c r="L221" s="178">
        <f t="shared" si="85"/>
        <v>38.662210963186546</v>
      </c>
      <c r="M221" s="178">
        <f t="shared" si="87"/>
        <v>17.643931034482758</v>
      </c>
    </row>
    <row r="222" spans="1:18" s="21" customFormat="1" ht="38.25" x14ac:dyDescent="0.25">
      <c r="A222" s="265">
        <v>42</v>
      </c>
      <c r="B222" s="266"/>
      <c r="C222" s="267"/>
      <c r="D222" s="192" t="s">
        <v>31</v>
      </c>
      <c r="E222" s="193">
        <f t="shared" si="90"/>
        <v>18651.71</v>
      </c>
      <c r="F222" s="193">
        <f t="shared" si="90"/>
        <v>170000</v>
      </c>
      <c r="G222" s="193">
        <f t="shared" si="90"/>
        <v>22562.877430486427</v>
      </c>
      <c r="H222" s="193">
        <f t="shared" si="90"/>
        <v>22562.880000000001</v>
      </c>
      <c r="I222" s="193">
        <f>I223+I228</f>
        <v>43500</v>
      </c>
      <c r="J222" s="193">
        <f t="shared" si="90"/>
        <v>0</v>
      </c>
      <c r="K222" s="193">
        <f t="shared" si="90"/>
        <v>5697.3099999999995</v>
      </c>
      <c r="L222" s="178">
        <f t="shared" si="85"/>
        <v>30.545778376352622</v>
      </c>
      <c r="M222" s="178">
        <f t="shared" si="87"/>
        <v>13.097264367816091</v>
      </c>
    </row>
    <row r="223" spans="1:18" s="21" customFormat="1" x14ac:dyDescent="0.25">
      <c r="A223" s="265">
        <v>422</v>
      </c>
      <c r="B223" s="266"/>
      <c r="C223" s="267"/>
      <c r="D223" s="192" t="s">
        <v>76</v>
      </c>
      <c r="E223" s="193">
        <f>E224+E227+E225+E226</f>
        <v>18651.71</v>
      </c>
      <c r="F223" s="193">
        <f t="shared" ref="F223:J223" si="92">F224+F227</f>
        <v>170000</v>
      </c>
      <c r="G223" s="193">
        <f t="shared" si="92"/>
        <v>22562.877430486427</v>
      </c>
      <c r="H223" s="193">
        <f t="shared" si="92"/>
        <v>22562.880000000001</v>
      </c>
      <c r="I223" s="193">
        <f>I224+I227+I225</f>
        <v>41500</v>
      </c>
      <c r="J223" s="193">
        <f t="shared" si="92"/>
        <v>0</v>
      </c>
      <c r="K223" s="193">
        <f>K224+K227+K225</f>
        <v>5697.3099999999995</v>
      </c>
      <c r="L223" s="178">
        <f t="shared" si="85"/>
        <v>30.545778376352622</v>
      </c>
      <c r="M223" s="178">
        <f t="shared" si="87"/>
        <v>13.728457831325299</v>
      </c>
    </row>
    <row r="224" spans="1:18" x14ac:dyDescent="0.25">
      <c r="A224" s="268">
        <v>4221</v>
      </c>
      <c r="B224" s="269"/>
      <c r="C224" s="270"/>
      <c r="D224" s="200" t="s">
        <v>77</v>
      </c>
      <c r="E224" s="104">
        <v>5096</v>
      </c>
      <c r="F224" s="104">
        <v>70000</v>
      </c>
      <c r="G224" s="104">
        <f>F224/7.5345</f>
        <v>9290.596589023824</v>
      </c>
      <c r="H224" s="104">
        <v>9290.6</v>
      </c>
      <c r="I224" s="104">
        <v>26500</v>
      </c>
      <c r="J224" s="104"/>
      <c r="K224" s="104">
        <v>0</v>
      </c>
      <c r="L224" s="178">
        <f t="shared" si="85"/>
        <v>0</v>
      </c>
      <c r="M224" s="178">
        <f t="shared" si="87"/>
        <v>0</v>
      </c>
      <c r="O224" s="21"/>
      <c r="P224" s="21"/>
      <c r="R224" s="21"/>
    </row>
    <row r="225" spans="1:18" x14ac:dyDescent="0.25">
      <c r="A225" s="268">
        <v>4223</v>
      </c>
      <c r="B225" s="269"/>
      <c r="C225" s="270"/>
      <c r="D225" s="200" t="s">
        <v>187</v>
      </c>
      <c r="E225" s="104"/>
      <c r="F225" s="104"/>
      <c r="G225" s="104"/>
      <c r="H225" s="104"/>
      <c r="I225" s="104">
        <v>5000</v>
      </c>
      <c r="J225" s="104"/>
      <c r="K225" s="104">
        <v>999.31</v>
      </c>
      <c r="L225" s="178">
        <v>0</v>
      </c>
      <c r="M225" s="178">
        <f t="shared" si="87"/>
        <v>19.986199999999997</v>
      </c>
      <c r="O225" s="21"/>
    </row>
    <row r="226" spans="1:18" x14ac:dyDescent="0.25">
      <c r="A226" s="268">
        <v>4226</v>
      </c>
      <c r="B226" s="269"/>
      <c r="C226" s="270"/>
      <c r="D226" s="200" t="s">
        <v>256</v>
      </c>
      <c r="E226" s="104"/>
      <c r="F226" s="104"/>
      <c r="G226" s="104"/>
      <c r="H226" s="104"/>
      <c r="I226" s="104"/>
      <c r="J226" s="104"/>
      <c r="K226" s="104"/>
      <c r="L226" s="178">
        <v>0</v>
      </c>
      <c r="M226" s="178">
        <v>0</v>
      </c>
      <c r="O226" s="21"/>
    </row>
    <row r="227" spans="1:18" ht="25.5" x14ac:dyDescent="0.25">
      <c r="A227" s="268">
        <v>4227</v>
      </c>
      <c r="B227" s="269"/>
      <c r="C227" s="270"/>
      <c r="D227" s="200" t="s">
        <v>189</v>
      </c>
      <c r="E227" s="104">
        <v>13555.71</v>
      </c>
      <c r="F227" s="104">
        <v>100000</v>
      </c>
      <c r="G227" s="104">
        <f>F227/7.5345</f>
        <v>13272.280841462605</v>
      </c>
      <c r="H227" s="104">
        <v>13272.28</v>
      </c>
      <c r="I227" s="104">
        <v>10000</v>
      </c>
      <c r="J227" s="104"/>
      <c r="K227" s="104">
        <v>4698</v>
      </c>
      <c r="L227" s="178">
        <f t="shared" si="85"/>
        <v>34.656982186842299</v>
      </c>
      <c r="M227" s="178">
        <f t="shared" si="87"/>
        <v>46.98</v>
      </c>
    </row>
    <row r="228" spans="1:18" ht="25.5" x14ac:dyDescent="0.25">
      <c r="A228" s="265">
        <v>424</v>
      </c>
      <c r="B228" s="266"/>
      <c r="C228" s="267"/>
      <c r="D228" s="217" t="s">
        <v>79</v>
      </c>
      <c r="E228" s="193">
        <f>E229</f>
        <v>1200</v>
      </c>
      <c r="F228" s="193"/>
      <c r="G228" s="193"/>
      <c r="H228" s="193"/>
      <c r="I228" s="193">
        <f>I229</f>
        <v>2000</v>
      </c>
      <c r="J228" s="193"/>
      <c r="K228" s="193">
        <f>K229</f>
        <v>1977.8</v>
      </c>
      <c r="L228" s="178">
        <f t="shared" si="85"/>
        <v>164.81666666666666</v>
      </c>
      <c r="M228" s="178">
        <f t="shared" si="87"/>
        <v>98.89</v>
      </c>
    </row>
    <row r="229" spans="1:18" x14ac:dyDescent="0.25">
      <c r="A229" s="268">
        <v>4241</v>
      </c>
      <c r="B229" s="269"/>
      <c r="C229" s="270"/>
      <c r="D229" s="200" t="s">
        <v>80</v>
      </c>
      <c r="E229" s="104">
        <v>1200</v>
      </c>
      <c r="F229" s="104"/>
      <c r="G229" s="104"/>
      <c r="H229" s="104"/>
      <c r="I229" s="104">
        <v>2000</v>
      </c>
      <c r="J229" s="104"/>
      <c r="K229" s="104">
        <v>1977.8</v>
      </c>
      <c r="L229" s="178">
        <f t="shared" si="85"/>
        <v>164.81666666666666</v>
      </c>
      <c r="M229" s="178">
        <f t="shared" si="87"/>
        <v>98.89</v>
      </c>
    </row>
    <row r="230" spans="1:18" x14ac:dyDescent="0.25">
      <c r="A230" s="197"/>
      <c r="B230" s="198"/>
      <c r="C230" s="199"/>
      <c r="D230" s="200"/>
      <c r="E230" s="104"/>
      <c r="F230" s="104"/>
      <c r="G230" s="104"/>
      <c r="H230" s="104"/>
      <c r="I230" s="104"/>
      <c r="J230" s="104"/>
      <c r="K230" s="104"/>
      <c r="L230" s="178">
        <v>0</v>
      </c>
      <c r="M230" s="178">
        <v>0</v>
      </c>
    </row>
    <row r="231" spans="1:18" ht="44.25" customHeight="1" x14ac:dyDescent="0.25">
      <c r="A231" s="287" t="s">
        <v>257</v>
      </c>
      <c r="B231" s="288"/>
      <c r="C231" s="289"/>
      <c r="D231" s="188" t="s">
        <v>258</v>
      </c>
      <c r="E231" s="189">
        <f t="shared" si="90"/>
        <v>82261.740000000005</v>
      </c>
      <c r="F231" s="189">
        <f t="shared" si="90"/>
        <v>0</v>
      </c>
      <c r="G231" s="189">
        <f t="shared" si="90"/>
        <v>0</v>
      </c>
      <c r="H231" s="189">
        <f t="shared" si="90"/>
        <v>0</v>
      </c>
      <c r="I231" s="189">
        <f>I232</f>
        <v>10000</v>
      </c>
      <c r="J231" s="189">
        <f t="shared" si="90"/>
        <v>0</v>
      </c>
      <c r="K231" s="189">
        <f t="shared" si="90"/>
        <v>248.85</v>
      </c>
      <c r="L231" s="178">
        <f t="shared" si="85"/>
        <v>0.30251001255261556</v>
      </c>
      <c r="M231" s="178">
        <f t="shared" si="87"/>
        <v>2.4885000000000002</v>
      </c>
    </row>
    <row r="232" spans="1:18" ht="25.5" x14ac:dyDescent="0.25">
      <c r="A232" s="265">
        <v>4</v>
      </c>
      <c r="B232" s="271"/>
      <c r="C232" s="272"/>
      <c r="D232" s="192" t="s">
        <v>16</v>
      </c>
      <c r="E232" s="193">
        <f>E233</f>
        <v>82261.740000000005</v>
      </c>
      <c r="F232" s="193">
        <f t="shared" si="90"/>
        <v>0</v>
      </c>
      <c r="G232" s="193">
        <f t="shared" si="90"/>
        <v>0</v>
      </c>
      <c r="H232" s="193">
        <f t="shared" si="90"/>
        <v>0</v>
      </c>
      <c r="I232" s="193">
        <f t="shared" si="90"/>
        <v>10000</v>
      </c>
      <c r="J232" s="193">
        <f t="shared" si="90"/>
        <v>0</v>
      </c>
      <c r="K232" s="193">
        <f t="shared" si="90"/>
        <v>248.85</v>
      </c>
      <c r="L232" s="178">
        <f t="shared" si="85"/>
        <v>0.30251001255261556</v>
      </c>
      <c r="M232" s="178">
        <f t="shared" si="87"/>
        <v>2.4885000000000002</v>
      </c>
    </row>
    <row r="233" spans="1:18" ht="25.5" x14ac:dyDescent="0.25">
      <c r="A233" s="265">
        <v>45</v>
      </c>
      <c r="B233" s="271"/>
      <c r="C233" s="272"/>
      <c r="D233" s="192" t="s">
        <v>102</v>
      </c>
      <c r="E233" s="204">
        <f>E234</f>
        <v>82261.740000000005</v>
      </c>
      <c r="F233" s="204">
        <f t="shared" ref="F233:K233" si="93">F234</f>
        <v>0</v>
      </c>
      <c r="G233" s="204">
        <f t="shared" si="93"/>
        <v>0</v>
      </c>
      <c r="H233" s="204">
        <f t="shared" si="93"/>
        <v>0</v>
      </c>
      <c r="I233" s="204">
        <f t="shared" si="93"/>
        <v>10000</v>
      </c>
      <c r="J233" s="204">
        <f t="shared" si="93"/>
        <v>0</v>
      </c>
      <c r="K233" s="204">
        <f t="shared" si="93"/>
        <v>248.85</v>
      </c>
      <c r="L233" s="178">
        <f t="shared" si="85"/>
        <v>0.30251001255261556</v>
      </c>
      <c r="M233" s="178">
        <f t="shared" si="87"/>
        <v>2.4885000000000002</v>
      </c>
    </row>
    <row r="234" spans="1:18" ht="25.5" x14ac:dyDescent="0.25">
      <c r="A234" s="265">
        <v>451</v>
      </c>
      <c r="B234" s="271"/>
      <c r="C234" s="272"/>
      <c r="D234" s="192" t="s">
        <v>103</v>
      </c>
      <c r="E234" s="204">
        <f>E235+E236</f>
        <v>82261.740000000005</v>
      </c>
      <c r="F234" s="204">
        <f t="shared" ref="F234:K234" si="94">F235</f>
        <v>0</v>
      </c>
      <c r="G234" s="204">
        <f t="shared" si="94"/>
        <v>0</v>
      </c>
      <c r="H234" s="204">
        <f t="shared" si="94"/>
        <v>0</v>
      </c>
      <c r="I234" s="204">
        <f t="shared" si="94"/>
        <v>10000</v>
      </c>
      <c r="J234" s="204">
        <f t="shared" si="94"/>
        <v>0</v>
      </c>
      <c r="K234" s="204">
        <f t="shared" si="94"/>
        <v>248.85</v>
      </c>
      <c r="L234" s="178">
        <f t="shared" si="85"/>
        <v>0.30251001255261556</v>
      </c>
      <c r="M234" s="178">
        <f t="shared" si="87"/>
        <v>2.4885000000000002</v>
      </c>
    </row>
    <row r="235" spans="1:18" ht="25.5" x14ac:dyDescent="0.25">
      <c r="A235" s="268">
        <v>4511</v>
      </c>
      <c r="B235" s="273"/>
      <c r="C235" s="274"/>
      <c r="D235" s="200" t="s">
        <v>103</v>
      </c>
      <c r="E235" s="104">
        <v>248.85</v>
      </c>
      <c r="F235" s="104"/>
      <c r="G235" s="104"/>
      <c r="H235" s="104"/>
      <c r="I235" s="104">
        <v>10000</v>
      </c>
      <c r="J235" s="104"/>
      <c r="K235" s="104">
        <v>248.85</v>
      </c>
      <c r="L235" s="178">
        <f t="shared" si="85"/>
        <v>100</v>
      </c>
      <c r="M235" s="178">
        <f t="shared" si="87"/>
        <v>2.4885000000000002</v>
      </c>
    </row>
    <row r="236" spans="1:18" ht="25.5" x14ac:dyDescent="0.25">
      <c r="A236" s="268">
        <v>4511</v>
      </c>
      <c r="B236" s="273"/>
      <c r="C236" s="274"/>
      <c r="D236" s="223" t="s">
        <v>103</v>
      </c>
      <c r="E236" s="104">
        <v>82012.89</v>
      </c>
      <c r="F236" s="104"/>
      <c r="G236" s="104"/>
      <c r="H236" s="104"/>
      <c r="I236" s="104"/>
      <c r="J236" s="104"/>
      <c r="K236" s="104"/>
      <c r="L236" s="178">
        <f t="shared" si="85"/>
        <v>0</v>
      </c>
      <c r="M236" s="178">
        <v>0</v>
      </c>
    </row>
    <row r="237" spans="1:18" s="21" customFormat="1" ht="25.5" x14ac:dyDescent="0.25">
      <c r="A237" s="304" t="s">
        <v>206</v>
      </c>
      <c r="B237" s="305"/>
      <c r="C237" s="306"/>
      <c r="D237" s="207" t="s">
        <v>305</v>
      </c>
      <c r="E237" s="208">
        <f>E238</f>
        <v>157835.48000000001</v>
      </c>
      <c r="F237" s="208">
        <f>F238</f>
        <v>2000000</v>
      </c>
      <c r="G237" s="208">
        <f>G238</f>
        <v>265445.6168292521</v>
      </c>
      <c r="H237" s="208">
        <f>H238</f>
        <v>99542</v>
      </c>
      <c r="I237" s="208">
        <f>I238</f>
        <v>150000</v>
      </c>
      <c r="J237" s="208">
        <f t="shared" ref="J237:K237" si="95">J238</f>
        <v>0</v>
      </c>
      <c r="K237" s="208">
        <f t="shared" si="95"/>
        <v>0</v>
      </c>
      <c r="L237" s="178">
        <f t="shared" si="85"/>
        <v>0</v>
      </c>
      <c r="M237" s="178">
        <f t="shared" si="87"/>
        <v>0</v>
      </c>
      <c r="O237"/>
      <c r="P237"/>
      <c r="R237"/>
    </row>
    <row r="238" spans="1:18" s="21" customFormat="1" x14ac:dyDescent="0.25">
      <c r="A238" s="281" t="s">
        <v>331</v>
      </c>
      <c r="B238" s="282"/>
      <c r="C238" s="283"/>
      <c r="D238" s="190" t="s">
        <v>111</v>
      </c>
      <c r="E238" s="191">
        <f t="shared" ref="E238:E244" si="96">E239</f>
        <v>157835.48000000001</v>
      </c>
      <c r="F238" s="191">
        <f t="shared" si="90"/>
        <v>2000000</v>
      </c>
      <c r="G238" s="191">
        <f t="shared" si="90"/>
        <v>265445.6168292521</v>
      </c>
      <c r="H238" s="191">
        <f t="shared" si="90"/>
        <v>99542</v>
      </c>
      <c r="I238" s="191">
        <f t="shared" si="90"/>
        <v>150000</v>
      </c>
      <c r="J238" s="191">
        <f t="shared" si="90"/>
        <v>0</v>
      </c>
      <c r="K238" s="191">
        <f t="shared" si="90"/>
        <v>0</v>
      </c>
      <c r="L238" s="178">
        <f t="shared" si="85"/>
        <v>0</v>
      </c>
      <c r="M238" s="178">
        <f t="shared" si="87"/>
        <v>0</v>
      </c>
    </row>
    <row r="239" spans="1:18" s="21" customFormat="1" ht="25.5" x14ac:dyDescent="0.25">
      <c r="A239" s="284">
        <v>4</v>
      </c>
      <c r="B239" s="285"/>
      <c r="C239" s="286"/>
      <c r="D239" s="192" t="s">
        <v>16</v>
      </c>
      <c r="E239" s="193">
        <f>E240+E243</f>
        <v>157835.48000000001</v>
      </c>
      <c r="F239" s="193">
        <f>F243</f>
        <v>2000000</v>
      </c>
      <c r="G239" s="193">
        <f>G243</f>
        <v>265445.6168292521</v>
      </c>
      <c r="H239" s="193">
        <f>H243</f>
        <v>99542</v>
      </c>
      <c r="I239" s="193">
        <f t="shared" ref="I239:J239" si="97">I243</f>
        <v>150000</v>
      </c>
      <c r="J239" s="193">
        <f t="shared" si="97"/>
        <v>0</v>
      </c>
      <c r="K239" s="193">
        <f>K243</f>
        <v>0</v>
      </c>
      <c r="L239" s="178">
        <f t="shared" si="85"/>
        <v>0</v>
      </c>
      <c r="M239" s="178">
        <f t="shared" si="87"/>
        <v>0</v>
      </c>
    </row>
    <row r="240" spans="1:18" s="21" customFormat="1" ht="38.25" x14ac:dyDescent="0.25">
      <c r="A240" s="284">
        <v>42</v>
      </c>
      <c r="B240" s="285"/>
      <c r="C240" s="286"/>
      <c r="D240" s="192" t="s">
        <v>212</v>
      </c>
      <c r="E240" s="193">
        <f>E241</f>
        <v>0</v>
      </c>
      <c r="F240" s="193"/>
      <c r="G240" s="193"/>
      <c r="H240" s="193"/>
      <c r="I240" s="193"/>
      <c r="J240" s="193"/>
      <c r="K240" s="193"/>
      <c r="L240" s="178">
        <v>0</v>
      </c>
      <c r="M240" s="178">
        <v>0</v>
      </c>
    </row>
    <row r="241" spans="1:18" s="21" customFormat="1" x14ac:dyDescent="0.25">
      <c r="A241" s="284">
        <v>421</v>
      </c>
      <c r="B241" s="285"/>
      <c r="C241" s="286"/>
      <c r="D241" s="192" t="s">
        <v>98</v>
      </c>
      <c r="E241" s="193">
        <f>E242</f>
        <v>0</v>
      </c>
      <c r="F241" s="193"/>
      <c r="G241" s="193"/>
      <c r="H241" s="193"/>
      <c r="I241" s="193"/>
      <c r="J241" s="193"/>
      <c r="K241" s="193"/>
      <c r="L241" s="178">
        <v>0</v>
      </c>
      <c r="M241" s="178">
        <v>0</v>
      </c>
    </row>
    <row r="242" spans="1:18" s="21" customFormat="1" ht="25.5" x14ac:dyDescent="0.25">
      <c r="A242" s="309">
        <v>4212</v>
      </c>
      <c r="B242" s="310"/>
      <c r="C242" s="311"/>
      <c r="D242" s="200" t="s">
        <v>211</v>
      </c>
      <c r="E242" s="104">
        <v>0</v>
      </c>
      <c r="F242" s="104"/>
      <c r="G242" s="104"/>
      <c r="H242" s="104"/>
      <c r="I242" s="104"/>
      <c r="J242" s="104"/>
      <c r="K242" s="104"/>
      <c r="L242" s="178">
        <v>0</v>
      </c>
      <c r="M242" s="178">
        <v>0</v>
      </c>
    </row>
    <row r="243" spans="1:18" s="21" customFormat="1" ht="25.5" x14ac:dyDescent="0.25">
      <c r="A243" s="265">
        <v>45</v>
      </c>
      <c r="B243" s="266"/>
      <c r="C243" s="267"/>
      <c r="D243" s="192" t="s">
        <v>102</v>
      </c>
      <c r="E243" s="193">
        <f t="shared" si="96"/>
        <v>157835.48000000001</v>
      </c>
      <c r="F243" s="193">
        <f t="shared" si="90"/>
        <v>2000000</v>
      </c>
      <c r="G243" s="193">
        <f t="shared" si="90"/>
        <v>265445.6168292521</v>
      </c>
      <c r="H243" s="193">
        <f t="shared" si="90"/>
        <v>99542</v>
      </c>
      <c r="I243" s="193">
        <f t="shared" si="90"/>
        <v>150000</v>
      </c>
      <c r="J243" s="193">
        <f t="shared" si="90"/>
        <v>0</v>
      </c>
      <c r="K243" s="193">
        <f t="shared" si="90"/>
        <v>0</v>
      </c>
      <c r="L243" s="178">
        <f t="shared" si="85"/>
        <v>0</v>
      </c>
      <c r="M243" s="178">
        <f t="shared" si="87"/>
        <v>0</v>
      </c>
    </row>
    <row r="244" spans="1:18" s="21" customFormat="1" ht="25.5" x14ac:dyDescent="0.25">
      <c r="A244" s="265">
        <v>451</v>
      </c>
      <c r="B244" s="266"/>
      <c r="C244" s="267"/>
      <c r="D244" s="192" t="s">
        <v>103</v>
      </c>
      <c r="E244" s="193">
        <f t="shared" si="96"/>
        <v>157835.48000000001</v>
      </c>
      <c r="F244" s="193">
        <f t="shared" si="90"/>
        <v>2000000</v>
      </c>
      <c r="G244" s="193">
        <f t="shared" si="90"/>
        <v>265445.6168292521</v>
      </c>
      <c r="H244" s="193">
        <f t="shared" si="90"/>
        <v>99542</v>
      </c>
      <c r="I244" s="193">
        <f t="shared" si="90"/>
        <v>150000</v>
      </c>
      <c r="J244" s="193">
        <f t="shared" si="90"/>
        <v>0</v>
      </c>
      <c r="K244" s="193">
        <f t="shared" si="90"/>
        <v>0</v>
      </c>
      <c r="L244" s="178">
        <f t="shared" si="85"/>
        <v>0</v>
      </c>
      <c r="M244" s="178">
        <f t="shared" si="87"/>
        <v>0</v>
      </c>
    </row>
    <row r="245" spans="1:18" ht="25.5" x14ac:dyDescent="0.25">
      <c r="A245" s="268">
        <v>4511</v>
      </c>
      <c r="B245" s="269"/>
      <c r="C245" s="270"/>
      <c r="D245" s="200" t="s">
        <v>103</v>
      </c>
      <c r="E245" s="104">
        <v>157835.48000000001</v>
      </c>
      <c r="F245" s="104">
        <v>2000000</v>
      </c>
      <c r="G245" s="104">
        <f>F245/7.5345</f>
        <v>265445.6168292521</v>
      </c>
      <c r="H245" s="104">
        <v>99542</v>
      </c>
      <c r="I245" s="104">
        <v>150000</v>
      </c>
      <c r="J245" s="104">
        <v>0</v>
      </c>
      <c r="K245" s="104">
        <v>0</v>
      </c>
      <c r="L245" s="178">
        <f t="shared" si="85"/>
        <v>0</v>
      </c>
      <c r="M245" s="178">
        <f t="shared" si="87"/>
        <v>0</v>
      </c>
      <c r="O245" s="21"/>
      <c r="P245" s="21"/>
      <c r="R245" s="21"/>
    </row>
    <row r="246" spans="1:18" s="21" customFormat="1" ht="38.25" x14ac:dyDescent="0.25">
      <c r="A246" s="301" t="s">
        <v>107</v>
      </c>
      <c r="B246" s="302"/>
      <c r="C246" s="303"/>
      <c r="D246" s="186" t="s">
        <v>158</v>
      </c>
      <c r="E246" s="187">
        <f>E247+E369+E402+E430+E441+E479+E605+E611+E665+E678+E684+E744+E757+E768+E541</f>
        <v>2682810.5400000005</v>
      </c>
      <c r="F246" s="187">
        <f>F247+F369+F402+F430+F441+F479+F605+F611+F665+F678+F684+F744+F757+F768</f>
        <v>14255390</v>
      </c>
      <c r="G246" s="187">
        <f>G247+G369+G402+G430+G441+G479+G605+G611+G665+G678+G684+G744+G757+G768</f>
        <v>1892015.3958457757</v>
      </c>
      <c r="H246" s="187">
        <f>H247+H369+H402+H430+H441+H479+H605+H611+H665+H678+H684+H744+H757+H768+H541</f>
        <v>2072837</v>
      </c>
      <c r="I246" s="187">
        <f>I247+I369+I402+I430+I441+I479+I605+I611+I665+I678+I684+I744+I757+I768+I541</f>
        <v>3070410.34</v>
      </c>
      <c r="J246" s="187">
        <f>J247+J369+J402+J430+J441+J479+J605+J611+J665+J678+J684+J744+J757+J768+J541</f>
        <v>0</v>
      </c>
      <c r="K246" s="187">
        <f>K247+K369+K402+K430+K441+K479+K605+K611+K665+K678+K684+K744+K757+K768+K541</f>
        <v>2837278.5300000003</v>
      </c>
      <c r="L246" s="178">
        <f t="shared" si="85"/>
        <v>105.75769282612106</v>
      </c>
      <c r="M246" s="178">
        <f t="shared" si="87"/>
        <v>92.407144837846019</v>
      </c>
      <c r="O246"/>
      <c r="P246"/>
      <c r="R246"/>
    </row>
    <row r="247" spans="1:18" s="21" customFormat="1" x14ac:dyDescent="0.25">
      <c r="A247" s="287" t="s">
        <v>109</v>
      </c>
      <c r="B247" s="288"/>
      <c r="C247" s="289"/>
      <c r="D247" s="188" t="s">
        <v>12</v>
      </c>
      <c r="E247" s="189">
        <f>E248+E270+E294+E311+E322+E348+E305+E359</f>
        <v>21318.43</v>
      </c>
      <c r="F247" s="189">
        <f>F248+F270+F294+F311+F322+F348+F359</f>
        <v>313450</v>
      </c>
      <c r="G247" s="189">
        <f>G248+G270+G294+G311+G322+G348+G359</f>
        <v>41601.96429756454</v>
      </c>
      <c r="H247" s="189">
        <f>H248+H270+H294+H311+H322+H348+H359</f>
        <v>25199</v>
      </c>
      <c r="I247" s="189">
        <f>I248+I270+I294+I311+I322+I348+I359+I305</f>
        <v>30654.82</v>
      </c>
      <c r="J247" s="189">
        <f>J248+J270+J294+J311+J322+J348+J359+J305</f>
        <v>0</v>
      </c>
      <c r="K247" s="189">
        <f>K248+K270+K294+K311+K322+K348+K359+K305</f>
        <v>21591.989999999998</v>
      </c>
      <c r="L247" s="178">
        <f t="shared" si="85"/>
        <v>101.28320894174662</v>
      </c>
      <c r="M247" s="178">
        <f t="shared" si="87"/>
        <v>70.435872727355758</v>
      </c>
    </row>
    <row r="248" spans="1:18" s="21" customFormat="1" x14ac:dyDescent="0.25">
      <c r="A248" s="281" t="s">
        <v>332</v>
      </c>
      <c r="B248" s="282"/>
      <c r="C248" s="283"/>
      <c r="D248" s="190" t="s">
        <v>160</v>
      </c>
      <c r="E248" s="191">
        <f>E249</f>
        <v>1006.44</v>
      </c>
      <c r="F248" s="191">
        <f t="shared" ref="F248:K249" si="98">F249</f>
        <v>6000</v>
      </c>
      <c r="G248" s="191">
        <f t="shared" si="98"/>
        <v>796.33685048775624</v>
      </c>
      <c r="H248" s="191">
        <f t="shared" si="98"/>
        <v>951</v>
      </c>
      <c r="I248" s="191">
        <f t="shared" si="98"/>
        <v>1474</v>
      </c>
      <c r="J248" s="191">
        <f t="shared" si="98"/>
        <v>0</v>
      </c>
      <c r="K248" s="191">
        <f t="shared" si="98"/>
        <v>1245.8399999999999</v>
      </c>
      <c r="L248" s="178">
        <f t="shared" si="85"/>
        <v>123.7868129247645</v>
      </c>
      <c r="M248" s="178">
        <f t="shared" si="87"/>
        <v>84.521031207598369</v>
      </c>
    </row>
    <row r="249" spans="1:18" s="21" customFormat="1" x14ac:dyDescent="0.25">
      <c r="A249" s="284">
        <v>3</v>
      </c>
      <c r="B249" s="285"/>
      <c r="C249" s="286"/>
      <c r="D249" s="192" t="s">
        <v>14</v>
      </c>
      <c r="E249" s="193">
        <f>E250+E266</f>
        <v>1006.44</v>
      </c>
      <c r="F249" s="193">
        <f t="shared" si="98"/>
        <v>6000</v>
      </c>
      <c r="G249" s="193">
        <f t="shared" si="98"/>
        <v>796.33685048775624</v>
      </c>
      <c r="H249" s="193">
        <f>H250+H266</f>
        <v>951</v>
      </c>
      <c r="I249" s="193">
        <f>I250+I266</f>
        <v>1474</v>
      </c>
      <c r="J249" s="193">
        <f>J250+J266</f>
        <v>0</v>
      </c>
      <c r="K249" s="193">
        <f>K250+K266</f>
        <v>1245.8399999999999</v>
      </c>
      <c r="L249" s="178">
        <f t="shared" si="85"/>
        <v>123.7868129247645</v>
      </c>
      <c r="M249" s="178">
        <f t="shared" si="87"/>
        <v>84.521031207598369</v>
      </c>
    </row>
    <row r="250" spans="1:18" s="21" customFormat="1" x14ac:dyDescent="0.25">
      <c r="A250" s="265">
        <v>32</v>
      </c>
      <c r="B250" s="266"/>
      <c r="C250" s="267"/>
      <c r="D250" s="192" t="s">
        <v>25</v>
      </c>
      <c r="E250" s="193">
        <f>E251+E255+E260+E263</f>
        <v>1006.44</v>
      </c>
      <c r="F250" s="193">
        <f t="shared" ref="F250:K250" si="99">F251+F255+F260+F263</f>
        <v>6000</v>
      </c>
      <c r="G250" s="193">
        <f t="shared" si="99"/>
        <v>796.33685048775624</v>
      </c>
      <c r="H250" s="193">
        <f t="shared" si="99"/>
        <v>876</v>
      </c>
      <c r="I250" s="193">
        <f t="shared" si="99"/>
        <v>1444</v>
      </c>
      <c r="J250" s="193">
        <f t="shared" si="99"/>
        <v>0</v>
      </c>
      <c r="K250" s="193">
        <f t="shared" si="99"/>
        <v>1245.8399999999999</v>
      </c>
      <c r="L250" s="178">
        <f t="shared" si="85"/>
        <v>123.7868129247645</v>
      </c>
      <c r="M250" s="178">
        <f t="shared" si="87"/>
        <v>86.2770083102493</v>
      </c>
    </row>
    <row r="251" spans="1:18" s="21" customFormat="1" x14ac:dyDescent="0.25">
      <c r="A251" s="265">
        <v>321</v>
      </c>
      <c r="B251" s="266"/>
      <c r="C251" s="267"/>
      <c r="D251" s="192" t="s">
        <v>59</v>
      </c>
      <c r="E251" s="193">
        <f>SUM(E252+E253+E254)</f>
        <v>423.72</v>
      </c>
      <c r="F251" s="193">
        <f t="shared" ref="F251:G251" si="100">F252</f>
        <v>0</v>
      </c>
      <c r="G251" s="193">
        <f t="shared" si="100"/>
        <v>0</v>
      </c>
      <c r="H251" s="193">
        <f>H252+H253+H254</f>
        <v>300</v>
      </c>
      <c r="I251" s="193">
        <f>I252+I253+I254</f>
        <v>1000</v>
      </c>
      <c r="J251" s="193">
        <f>J252+J253+J254</f>
        <v>0</v>
      </c>
      <c r="K251" s="193">
        <f>K252+K253+K254</f>
        <v>1107.0999999999999</v>
      </c>
      <c r="L251" s="178">
        <f t="shared" si="85"/>
        <v>261.28103464552061</v>
      </c>
      <c r="M251" s="178">
        <f t="shared" si="87"/>
        <v>110.71</v>
      </c>
    </row>
    <row r="252" spans="1:18" x14ac:dyDescent="0.25">
      <c r="A252" s="268">
        <v>3211</v>
      </c>
      <c r="B252" s="269"/>
      <c r="C252" s="270"/>
      <c r="D252" s="200" t="s">
        <v>69</v>
      </c>
      <c r="E252" s="104">
        <v>423.72</v>
      </c>
      <c r="F252" s="104"/>
      <c r="G252" s="104">
        <f>F252/7.5345</f>
        <v>0</v>
      </c>
      <c r="H252" s="104">
        <v>150</v>
      </c>
      <c r="I252" s="104">
        <v>700</v>
      </c>
      <c r="J252" s="104"/>
      <c r="K252" s="104">
        <v>1107.0999999999999</v>
      </c>
      <c r="L252" s="178">
        <f t="shared" si="85"/>
        <v>261.28103464552061</v>
      </c>
      <c r="M252" s="178">
        <f t="shared" si="87"/>
        <v>158.15714285714284</v>
      </c>
      <c r="O252" s="21"/>
      <c r="P252" s="21"/>
      <c r="R252" s="21"/>
    </row>
    <row r="253" spans="1:18" x14ac:dyDescent="0.25">
      <c r="A253" s="268">
        <v>3213</v>
      </c>
      <c r="B253" s="269"/>
      <c r="C253" s="270"/>
      <c r="D253" s="200" t="s">
        <v>70</v>
      </c>
      <c r="E253" s="104"/>
      <c r="F253" s="104"/>
      <c r="G253" s="104"/>
      <c r="H253" s="104">
        <v>100</v>
      </c>
      <c r="I253" s="104">
        <v>200</v>
      </c>
      <c r="J253" s="104"/>
      <c r="K253" s="104"/>
      <c r="L253" s="178">
        <v>0</v>
      </c>
      <c r="M253" s="178">
        <f t="shared" si="87"/>
        <v>0</v>
      </c>
    </row>
    <row r="254" spans="1:18" ht="25.5" x14ac:dyDescent="0.25">
      <c r="A254" s="268">
        <v>3214</v>
      </c>
      <c r="B254" s="269"/>
      <c r="C254" s="270"/>
      <c r="D254" s="200" t="s">
        <v>71</v>
      </c>
      <c r="E254" s="104"/>
      <c r="F254" s="104"/>
      <c r="G254" s="104"/>
      <c r="H254" s="104">
        <v>50</v>
      </c>
      <c r="I254" s="104">
        <v>100</v>
      </c>
      <c r="J254" s="104"/>
      <c r="K254" s="104"/>
      <c r="L254" s="178">
        <v>0</v>
      </c>
      <c r="M254" s="178">
        <f t="shared" si="87"/>
        <v>0</v>
      </c>
    </row>
    <row r="255" spans="1:18" s="21" customFormat="1" x14ac:dyDescent="0.25">
      <c r="A255" s="265">
        <v>322</v>
      </c>
      <c r="B255" s="266"/>
      <c r="C255" s="267"/>
      <c r="D255" s="192" t="s">
        <v>61</v>
      </c>
      <c r="E255" s="193">
        <f>E258+E259+E256</f>
        <v>482.72</v>
      </c>
      <c r="F255" s="193">
        <f>F258+F259+F256+F257</f>
        <v>5000</v>
      </c>
      <c r="G255" s="193">
        <f>G256+G258+G259+G257</f>
        <v>663.61404207313024</v>
      </c>
      <c r="H255" s="193">
        <f>H256+H257+H258+H259</f>
        <v>476</v>
      </c>
      <c r="I255" s="193">
        <f>I256+I257+I258+I259</f>
        <v>350</v>
      </c>
      <c r="J255" s="193">
        <f>SUM(J256:J259)</f>
        <v>0</v>
      </c>
      <c r="K255" s="193">
        <f>SUM(K256:K259)</f>
        <v>138.74</v>
      </c>
      <c r="L255" s="178">
        <f t="shared" si="85"/>
        <v>28.741299303944317</v>
      </c>
      <c r="M255" s="178">
        <f t="shared" si="87"/>
        <v>39.64</v>
      </c>
      <c r="O255"/>
      <c r="P255"/>
      <c r="R255"/>
    </row>
    <row r="256" spans="1:18" s="21" customFormat="1" ht="25.5" x14ac:dyDescent="0.25">
      <c r="A256" s="268">
        <v>3221</v>
      </c>
      <c r="B256" s="269"/>
      <c r="C256" s="270"/>
      <c r="D256" s="200" t="s">
        <v>113</v>
      </c>
      <c r="E256" s="104">
        <v>223.31</v>
      </c>
      <c r="F256" s="104">
        <v>4500</v>
      </c>
      <c r="G256" s="104">
        <f>F256/7.5345</f>
        <v>597.25263786581718</v>
      </c>
      <c r="H256" s="104">
        <v>150</v>
      </c>
      <c r="I256" s="104">
        <v>150</v>
      </c>
      <c r="J256" s="104"/>
      <c r="K256" s="104">
        <v>138.74</v>
      </c>
      <c r="L256" s="178">
        <f t="shared" si="85"/>
        <v>62.12887913662621</v>
      </c>
      <c r="M256" s="178">
        <f t="shared" si="87"/>
        <v>92.493333333333339</v>
      </c>
    </row>
    <row r="257" spans="1:18" s="21" customFormat="1" x14ac:dyDescent="0.25">
      <c r="A257" s="268">
        <v>3222</v>
      </c>
      <c r="B257" s="269"/>
      <c r="C257" s="270"/>
      <c r="D257" s="200" t="s">
        <v>73</v>
      </c>
      <c r="E257" s="104">
        <v>0</v>
      </c>
      <c r="F257" s="104">
        <v>500</v>
      </c>
      <c r="G257" s="104">
        <f>F257/7.5345</f>
        <v>66.361404207313029</v>
      </c>
      <c r="H257" s="104">
        <v>50</v>
      </c>
      <c r="I257" s="104">
        <v>50</v>
      </c>
      <c r="J257" s="104"/>
      <c r="K257" s="104"/>
      <c r="L257" s="178">
        <v>0</v>
      </c>
      <c r="M257" s="178">
        <f t="shared" si="87"/>
        <v>0</v>
      </c>
    </row>
    <row r="258" spans="1:18" x14ac:dyDescent="0.25">
      <c r="A258" s="268">
        <v>3223</v>
      </c>
      <c r="B258" s="269"/>
      <c r="C258" s="270"/>
      <c r="D258" s="200" t="s">
        <v>85</v>
      </c>
      <c r="E258" s="104">
        <v>259.41000000000003</v>
      </c>
      <c r="F258" s="104"/>
      <c r="G258" s="104"/>
      <c r="H258" s="104">
        <v>226</v>
      </c>
      <c r="I258" s="104">
        <v>100</v>
      </c>
      <c r="J258" s="104"/>
      <c r="K258" s="104"/>
      <c r="L258" s="178">
        <f t="shared" si="85"/>
        <v>0</v>
      </c>
      <c r="M258" s="178">
        <f t="shared" si="87"/>
        <v>0</v>
      </c>
      <c r="O258" s="21"/>
      <c r="P258" s="21"/>
      <c r="R258" s="21"/>
    </row>
    <row r="259" spans="1:18" x14ac:dyDescent="0.25">
      <c r="A259" s="268">
        <v>3225</v>
      </c>
      <c r="B259" s="269"/>
      <c r="C259" s="270"/>
      <c r="D259" s="200" t="s">
        <v>114</v>
      </c>
      <c r="E259" s="104">
        <v>0</v>
      </c>
      <c r="F259" s="104"/>
      <c r="G259" s="104"/>
      <c r="H259" s="104">
        <v>50</v>
      </c>
      <c r="I259" s="104">
        <v>50</v>
      </c>
      <c r="J259" s="104"/>
      <c r="K259" s="104"/>
      <c r="L259" s="178">
        <v>0</v>
      </c>
      <c r="M259" s="178">
        <f t="shared" si="87"/>
        <v>0</v>
      </c>
    </row>
    <row r="260" spans="1:18" s="21" customFormat="1" x14ac:dyDescent="0.25">
      <c r="A260" s="265">
        <v>323</v>
      </c>
      <c r="B260" s="266"/>
      <c r="C260" s="267"/>
      <c r="D260" s="192" t="s">
        <v>74</v>
      </c>
      <c r="E260" s="193">
        <f>E261+E262</f>
        <v>0</v>
      </c>
      <c r="F260" s="193">
        <f t="shared" ref="F260:K260" si="101">F261+F262</f>
        <v>0</v>
      </c>
      <c r="G260" s="193">
        <f t="shared" si="101"/>
        <v>0</v>
      </c>
      <c r="H260" s="193">
        <f t="shared" si="101"/>
        <v>0</v>
      </c>
      <c r="I260" s="193"/>
      <c r="J260" s="193">
        <f t="shared" si="101"/>
        <v>0</v>
      </c>
      <c r="K260" s="193">
        <f t="shared" si="101"/>
        <v>0</v>
      </c>
      <c r="L260" s="178">
        <v>0</v>
      </c>
      <c r="M260" s="178">
        <v>0</v>
      </c>
      <c r="O260"/>
      <c r="P260"/>
      <c r="R260"/>
    </row>
    <row r="261" spans="1:18" x14ac:dyDescent="0.25">
      <c r="A261" s="268">
        <v>3231</v>
      </c>
      <c r="B261" s="269"/>
      <c r="C261" s="270"/>
      <c r="D261" s="200" t="s">
        <v>116</v>
      </c>
      <c r="E261" s="104"/>
      <c r="F261" s="104"/>
      <c r="G261" s="104"/>
      <c r="H261" s="104"/>
      <c r="I261" s="104"/>
      <c r="J261" s="104"/>
      <c r="K261" s="104"/>
      <c r="L261" s="178">
        <v>0</v>
      </c>
      <c r="M261" s="178">
        <v>0</v>
      </c>
      <c r="O261" s="21"/>
      <c r="P261" s="21"/>
      <c r="R261" s="21"/>
    </row>
    <row r="262" spans="1:18" x14ac:dyDescent="0.25">
      <c r="A262" s="268">
        <v>3239</v>
      </c>
      <c r="B262" s="269"/>
      <c r="C262" s="270"/>
      <c r="D262" s="200" t="s">
        <v>95</v>
      </c>
      <c r="E262" s="104"/>
      <c r="F262" s="104"/>
      <c r="G262" s="104"/>
      <c r="H262" s="104"/>
      <c r="I262" s="104"/>
      <c r="J262" s="104"/>
      <c r="K262" s="104"/>
      <c r="L262" s="178">
        <v>0</v>
      </c>
      <c r="M262" s="178">
        <v>0</v>
      </c>
    </row>
    <row r="263" spans="1:18" s="21" customFormat="1" ht="25.5" x14ac:dyDescent="0.25">
      <c r="A263" s="265">
        <v>329</v>
      </c>
      <c r="B263" s="266"/>
      <c r="C263" s="267"/>
      <c r="D263" s="192" t="s">
        <v>64</v>
      </c>
      <c r="E263" s="193">
        <f t="shared" ref="E263:K263" si="102">E264+E265</f>
        <v>100</v>
      </c>
      <c r="F263" s="193">
        <f t="shared" si="102"/>
        <v>1000</v>
      </c>
      <c r="G263" s="193">
        <f t="shared" si="102"/>
        <v>132.72280841462606</v>
      </c>
      <c r="H263" s="193">
        <f t="shared" si="102"/>
        <v>100</v>
      </c>
      <c r="I263" s="193">
        <f t="shared" si="102"/>
        <v>94</v>
      </c>
      <c r="J263" s="193">
        <f t="shared" si="102"/>
        <v>0</v>
      </c>
      <c r="K263" s="193">
        <f t="shared" si="102"/>
        <v>0</v>
      </c>
      <c r="L263" s="178">
        <f t="shared" si="85"/>
        <v>0</v>
      </c>
      <c r="M263" s="178">
        <f t="shared" si="87"/>
        <v>0</v>
      </c>
      <c r="O263"/>
      <c r="P263"/>
      <c r="R263"/>
    </row>
    <row r="264" spans="1:18" x14ac:dyDescent="0.25">
      <c r="A264" s="268">
        <v>3293</v>
      </c>
      <c r="B264" s="269"/>
      <c r="C264" s="270"/>
      <c r="D264" s="200" t="s">
        <v>104</v>
      </c>
      <c r="E264" s="104"/>
      <c r="F264" s="104"/>
      <c r="G264" s="104"/>
      <c r="H264" s="104"/>
      <c r="I264" s="104"/>
      <c r="J264" s="104">
        <f>H264</f>
        <v>0</v>
      </c>
      <c r="K264" s="104">
        <f>J264</f>
        <v>0</v>
      </c>
      <c r="L264" s="178">
        <v>0</v>
      </c>
      <c r="M264" s="178">
        <v>0</v>
      </c>
      <c r="O264" s="21"/>
      <c r="P264" s="21"/>
      <c r="R264" s="21"/>
    </row>
    <row r="265" spans="1:18" ht="25.5" x14ac:dyDescent="0.25">
      <c r="A265" s="268">
        <v>3299</v>
      </c>
      <c r="B265" s="269"/>
      <c r="C265" s="270"/>
      <c r="D265" s="200" t="s">
        <v>64</v>
      </c>
      <c r="E265" s="104">
        <v>100</v>
      </c>
      <c r="F265" s="104">
        <v>1000</v>
      </c>
      <c r="G265" s="104">
        <f>F265/7.5345</f>
        <v>132.72280841462606</v>
      </c>
      <c r="H265" s="104">
        <v>100</v>
      </c>
      <c r="I265" s="104">
        <v>94</v>
      </c>
      <c r="J265" s="104"/>
      <c r="K265" s="104"/>
      <c r="L265" s="178">
        <f t="shared" ref="L265:L327" si="103">K265/E265*100</f>
        <v>0</v>
      </c>
      <c r="M265" s="178">
        <f t="shared" ref="M265:M327" si="104">K265/I265*100</f>
        <v>0</v>
      </c>
    </row>
    <row r="266" spans="1:18" x14ac:dyDescent="0.25">
      <c r="A266" s="265">
        <v>34</v>
      </c>
      <c r="B266" s="266"/>
      <c r="C266" s="267"/>
      <c r="D266" s="192" t="s">
        <v>66</v>
      </c>
      <c r="E266" s="193">
        <f>SUM(E267)</f>
        <v>0</v>
      </c>
      <c r="F266" s="193">
        <f t="shared" ref="F266:K266" si="105">SUM(F267)</f>
        <v>0</v>
      </c>
      <c r="G266" s="193">
        <f>SUM(G267)</f>
        <v>0</v>
      </c>
      <c r="H266" s="193">
        <f t="shared" si="105"/>
        <v>75</v>
      </c>
      <c r="I266" s="193">
        <f t="shared" si="105"/>
        <v>30</v>
      </c>
      <c r="J266" s="193">
        <f t="shared" si="105"/>
        <v>0</v>
      </c>
      <c r="K266" s="193">
        <f t="shared" si="105"/>
        <v>0</v>
      </c>
      <c r="L266" s="178">
        <v>0</v>
      </c>
      <c r="M266" s="178">
        <f t="shared" si="104"/>
        <v>0</v>
      </c>
    </row>
    <row r="267" spans="1:18" x14ac:dyDescent="0.25">
      <c r="A267" s="265">
        <v>343</v>
      </c>
      <c r="B267" s="266"/>
      <c r="C267" s="267"/>
      <c r="D267" s="192" t="s">
        <v>67</v>
      </c>
      <c r="E267" s="193">
        <f t="shared" ref="E267:K267" si="106">E268+E269</f>
        <v>0</v>
      </c>
      <c r="F267" s="193">
        <f t="shared" si="106"/>
        <v>0</v>
      </c>
      <c r="G267" s="193">
        <f t="shared" si="106"/>
        <v>0</v>
      </c>
      <c r="H267" s="193">
        <f t="shared" si="106"/>
        <v>75</v>
      </c>
      <c r="I267" s="193">
        <f t="shared" si="106"/>
        <v>30</v>
      </c>
      <c r="J267" s="193">
        <f t="shared" si="106"/>
        <v>0</v>
      </c>
      <c r="K267" s="193">
        <f t="shared" si="106"/>
        <v>0</v>
      </c>
      <c r="L267" s="178">
        <v>0</v>
      </c>
      <c r="M267" s="178">
        <f t="shared" si="104"/>
        <v>0</v>
      </c>
    </row>
    <row r="268" spans="1:18" ht="25.5" x14ac:dyDescent="0.25">
      <c r="A268" s="268">
        <v>3431</v>
      </c>
      <c r="B268" s="269"/>
      <c r="C268" s="270"/>
      <c r="D268" s="200" t="s">
        <v>97</v>
      </c>
      <c r="E268" s="104"/>
      <c r="F268" s="201"/>
      <c r="G268" s="201">
        <f>F268/7.5345</f>
        <v>0</v>
      </c>
      <c r="H268" s="201">
        <v>50</v>
      </c>
      <c r="I268" s="201">
        <v>30</v>
      </c>
      <c r="J268" s="201"/>
      <c r="K268" s="201"/>
      <c r="L268" s="178">
        <v>0</v>
      </c>
      <c r="M268" s="178">
        <f t="shared" si="104"/>
        <v>0</v>
      </c>
    </row>
    <row r="269" spans="1:18" x14ac:dyDescent="0.25">
      <c r="A269" s="268">
        <v>3433</v>
      </c>
      <c r="B269" s="269"/>
      <c r="C269" s="270"/>
      <c r="D269" s="200" t="s">
        <v>68</v>
      </c>
      <c r="E269" s="104"/>
      <c r="F269" s="104"/>
      <c r="G269" s="201">
        <f>F269/7.5345</f>
        <v>0</v>
      </c>
      <c r="H269" s="104">
        <v>25</v>
      </c>
      <c r="I269" s="104"/>
      <c r="J269" s="104"/>
      <c r="K269" s="104"/>
      <c r="L269" s="178">
        <v>0</v>
      </c>
      <c r="M269" s="178" t="e">
        <f t="shared" si="104"/>
        <v>#DIV/0!</v>
      </c>
    </row>
    <row r="270" spans="1:18" s="21" customFormat="1" ht="38.25" x14ac:dyDescent="0.25">
      <c r="A270" s="281" t="s">
        <v>333</v>
      </c>
      <c r="B270" s="282"/>
      <c r="C270" s="283"/>
      <c r="D270" s="190" t="s">
        <v>162</v>
      </c>
      <c r="E270" s="191">
        <f>E271</f>
        <v>252.36</v>
      </c>
      <c r="F270" s="191">
        <f t="shared" ref="F270:K271" si="107">F271</f>
        <v>5950</v>
      </c>
      <c r="G270" s="191">
        <f t="shared" si="107"/>
        <v>789.70071006702494</v>
      </c>
      <c r="H270" s="191">
        <f t="shared" si="107"/>
        <v>0</v>
      </c>
      <c r="I270" s="191">
        <f>I271</f>
        <v>251.82</v>
      </c>
      <c r="J270" s="191">
        <f t="shared" si="107"/>
        <v>0</v>
      </c>
      <c r="K270" s="191">
        <f t="shared" si="107"/>
        <v>251.82</v>
      </c>
      <c r="L270" s="178">
        <f t="shared" si="103"/>
        <v>99.786019971469315</v>
      </c>
      <c r="M270" s="178">
        <f t="shared" si="104"/>
        <v>100</v>
      </c>
      <c r="O270"/>
      <c r="P270"/>
      <c r="R270"/>
    </row>
    <row r="271" spans="1:18" s="21" customFormat="1" x14ac:dyDescent="0.25">
      <c r="A271" s="284">
        <v>3</v>
      </c>
      <c r="B271" s="285"/>
      <c r="C271" s="286"/>
      <c r="D271" s="192" t="s">
        <v>14</v>
      </c>
      <c r="E271" s="193">
        <f>E272+E290</f>
        <v>252.36</v>
      </c>
      <c r="F271" s="193">
        <f>F272+F290</f>
        <v>5950</v>
      </c>
      <c r="G271" s="193">
        <f>G272+G290</f>
        <v>789.70071006702494</v>
      </c>
      <c r="H271" s="193">
        <f t="shared" si="107"/>
        <v>0</v>
      </c>
      <c r="I271" s="193">
        <f>I272</f>
        <v>251.82</v>
      </c>
      <c r="J271" s="193">
        <f t="shared" si="107"/>
        <v>0</v>
      </c>
      <c r="K271" s="193">
        <f>K272+K290</f>
        <v>251.82</v>
      </c>
      <c r="L271" s="178">
        <f t="shared" si="103"/>
        <v>99.786019971469315</v>
      </c>
      <c r="M271" s="178">
        <f t="shared" si="104"/>
        <v>100</v>
      </c>
    </row>
    <row r="272" spans="1:18" s="21" customFormat="1" x14ac:dyDescent="0.25">
      <c r="A272" s="265">
        <v>32</v>
      </c>
      <c r="B272" s="266"/>
      <c r="C272" s="267"/>
      <c r="D272" s="192" t="s">
        <v>25</v>
      </c>
      <c r="E272" s="193">
        <f>E273+E277+E282+E284</f>
        <v>252.36</v>
      </c>
      <c r="F272" s="193">
        <f>F273+F277+F282+F284</f>
        <v>5200</v>
      </c>
      <c r="G272" s="193">
        <f>G273+G277+G282+G284</f>
        <v>690.15860375605541</v>
      </c>
      <c r="H272" s="193">
        <f>H282</f>
        <v>0</v>
      </c>
      <c r="I272" s="193">
        <f>I277</f>
        <v>251.82</v>
      </c>
      <c r="J272" s="193">
        <f>J282</f>
        <v>0</v>
      </c>
      <c r="K272" s="193">
        <f>K273+K277+K282+K284</f>
        <v>251.82</v>
      </c>
      <c r="L272" s="178">
        <f t="shared" si="103"/>
        <v>99.786019971469315</v>
      </c>
      <c r="M272" s="178">
        <f t="shared" si="104"/>
        <v>100</v>
      </c>
    </row>
    <row r="273" spans="1:13" s="21" customFormat="1" x14ac:dyDescent="0.25">
      <c r="A273" s="265">
        <v>321</v>
      </c>
      <c r="B273" s="266"/>
      <c r="C273" s="267"/>
      <c r="D273" s="192" t="s">
        <v>59</v>
      </c>
      <c r="E273" s="193">
        <f>SUM(E274:E276)</f>
        <v>252.36</v>
      </c>
      <c r="F273" s="193">
        <f>F274+F275+F276</f>
        <v>2600</v>
      </c>
      <c r="G273" s="193">
        <f>G274+G275+G276</f>
        <v>345.07930187802776</v>
      </c>
      <c r="H273" s="193">
        <f>SUM(H274:H276)</f>
        <v>0</v>
      </c>
      <c r="I273" s="193"/>
      <c r="J273" s="193">
        <f>SUM(J274:J276)</f>
        <v>0</v>
      </c>
      <c r="K273" s="193">
        <f>SUM(K274:K276)</f>
        <v>0</v>
      </c>
      <c r="L273" s="178">
        <f t="shared" si="103"/>
        <v>0</v>
      </c>
      <c r="M273" s="178">
        <v>0</v>
      </c>
    </row>
    <row r="274" spans="1:13" s="21" customFormat="1" x14ac:dyDescent="0.25">
      <c r="A274" s="268">
        <v>3211</v>
      </c>
      <c r="B274" s="269"/>
      <c r="C274" s="270"/>
      <c r="D274" s="200" t="s">
        <v>69</v>
      </c>
      <c r="E274" s="104">
        <v>252.36</v>
      </c>
      <c r="F274" s="104">
        <v>2000</v>
      </c>
      <c r="G274" s="104">
        <f>F274/7.5345</f>
        <v>265.44561682925212</v>
      </c>
      <c r="H274" s="104"/>
      <c r="I274" s="104"/>
      <c r="J274" s="104"/>
      <c r="K274" s="104"/>
      <c r="L274" s="178">
        <v>0</v>
      </c>
      <c r="M274" s="178">
        <v>0</v>
      </c>
    </row>
    <row r="275" spans="1:13" s="21" customFormat="1" x14ac:dyDescent="0.25">
      <c r="A275" s="268">
        <v>3213</v>
      </c>
      <c r="B275" s="269"/>
      <c r="C275" s="270"/>
      <c r="D275" s="200" t="s">
        <v>70</v>
      </c>
      <c r="E275" s="104"/>
      <c r="F275" s="104">
        <v>100</v>
      </c>
      <c r="G275" s="104">
        <f>F275/7.5345</f>
        <v>13.272280841462605</v>
      </c>
      <c r="H275" s="104"/>
      <c r="I275" s="104"/>
      <c r="J275" s="104"/>
      <c r="K275" s="104">
        <v>0</v>
      </c>
      <c r="L275" s="178">
        <v>0</v>
      </c>
      <c r="M275" s="178">
        <v>0</v>
      </c>
    </row>
    <row r="276" spans="1:13" s="21" customFormat="1" ht="25.5" x14ac:dyDescent="0.25">
      <c r="A276" s="268">
        <v>3214</v>
      </c>
      <c r="B276" s="269"/>
      <c r="C276" s="270"/>
      <c r="D276" s="200" t="s">
        <v>71</v>
      </c>
      <c r="E276" s="104">
        <v>0</v>
      </c>
      <c r="F276" s="104">
        <v>500</v>
      </c>
      <c r="G276" s="104">
        <f>F276/7.5345</f>
        <v>66.361404207313029</v>
      </c>
      <c r="H276" s="104"/>
      <c r="I276" s="104"/>
      <c r="J276" s="104"/>
      <c r="K276" s="104"/>
      <c r="L276" s="178">
        <v>0</v>
      </c>
      <c r="M276" s="178">
        <v>0</v>
      </c>
    </row>
    <row r="277" spans="1:13" s="21" customFormat="1" x14ac:dyDescent="0.25">
      <c r="A277" s="265">
        <v>322</v>
      </c>
      <c r="B277" s="266"/>
      <c r="C277" s="267"/>
      <c r="D277" s="192" t="s">
        <v>61</v>
      </c>
      <c r="E277" s="193">
        <f>E279+E280+E278</f>
        <v>0</v>
      </c>
      <c r="F277" s="193">
        <f>F279+F280+F281</f>
        <v>2200</v>
      </c>
      <c r="G277" s="193">
        <f>G279+G280+G281</f>
        <v>291.99017851217729</v>
      </c>
      <c r="H277" s="193">
        <f>H279+H280</f>
        <v>0</v>
      </c>
      <c r="I277" s="193">
        <f>I279</f>
        <v>251.82</v>
      </c>
      <c r="J277" s="193">
        <f>J279+J280</f>
        <v>0</v>
      </c>
      <c r="K277" s="193">
        <f>K279+K280</f>
        <v>251.82</v>
      </c>
      <c r="L277" s="178">
        <v>0</v>
      </c>
      <c r="M277" s="178">
        <v>0</v>
      </c>
    </row>
    <row r="278" spans="1:13" s="21" customFormat="1" ht="25.5" x14ac:dyDescent="0.25">
      <c r="A278" s="268">
        <v>3221</v>
      </c>
      <c r="B278" s="269"/>
      <c r="C278" s="270"/>
      <c r="D278" s="200" t="s">
        <v>113</v>
      </c>
      <c r="E278" s="104">
        <v>0</v>
      </c>
      <c r="F278" s="104"/>
      <c r="G278" s="104"/>
      <c r="H278" s="104"/>
      <c r="I278" s="104"/>
      <c r="J278" s="104"/>
      <c r="K278" s="104"/>
      <c r="L278" s="178">
        <v>0</v>
      </c>
      <c r="M278" s="178">
        <v>0</v>
      </c>
    </row>
    <row r="279" spans="1:13" s="21" customFormat="1" x14ac:dyDescent="0.25">
      <c r="A279" s="268">
        <v>3223</v>
      </c>
      <c r="B279" s="269"/>
      <c r="C279" s="270"/>
      <c r="D279" s="200" t="s">
        <v>85</v>
      </c>
      <c r="E279" s="104"/>
      <c r="F279" s="104">
        <v>1200</v>
      </c>
      <c r="G279" s="104">
        <f>F279/7.5345</f>
        <v>159.26737009755126</v>
      </c>
      <c r="H279" s="104"/>
      <c r="I279" s="104">
        <v>251.82</v>
      </c>
      <c r="J279" s="104"/>
      <c r="K279" s="104">
        <v>251.82</v>
      </c>
      <c r="L279" s="178">
        <v>0</v>
      </c>
      <c r="M279" s="178">
        <v>0</v>
      </c>
    </row>
    <row r="280" spans="1:13" s="21" customFormat="1" x14ac:dyDescent="0.25">
      <c r="A280" s="268">
        <v>3225</v>
      </c>
      <c r="B280" s="269"/>
      <c r="C280" s="270"/>
      <c r="D280" s="200" t="s">
        <v>114</v>
      </c>
      <c r="E280" s="104"/>
      <c r="F280" s="104">
        <v>500</v>
      </c>
      <c r="G280" s="104">
        <f>F280/7.5345</f>
        <v>66.361404207313029</v>
      </c>
      <c r="H280" s="104"/>
      <c r="I280" s="104"/>
      <c r="J280" s="104"/>
      <c r="K280" s="104"/>
      <c r="L280" s="178">
        <v>0</v>
      </c>
      <c r="M280" s="178">
        <v>0</v>
      </c>
    </row>
    <row r="281" spans="1:13" s="21" customFormat="1" ht="25.5" x14ac:dyDescent="0.25">
      <c r="A281" s="197">
        <v>3227</v>
      </c>
      <c r="B281" s="198"/>
      <c r="C281" s="199"/>
      <c r="D281" s="200" t="s">
        <v>208</v>
      </c>
      <c r="E281" s="104"/>
      <c r="F281" s="104">
        <v>500</v>
      </c>
      <c r="G281" s="104">
        <f>F281/7.5345</f>
        <v>66.361404207313029</v>
      </c>
      <c r="H281" s="104"/>
      <c r="I281" s="104"/>
      <c r="J281" s="104"/>
      <c r="K281" s="104"/>
      <c r="L281" s="178">
        <v>0</v>
      </c>
      <c r="M281" s="178">
        <v>0</v>
      </c>
    </row>
    <row r="282" spans="1:13" s="21" customFormat="1" x14ac:dyDescent="0.25">
      <c r="A282" s="265">
        <v>323</v>
      </c>
      <c r="B282" s="266"/>
      <c r="C282" s="267"/>
      <c r="D282" s="192" t="s">
        <v>74</v>
      </c>
      <c r="E282" s="193">
        <f>E283</f>
        <v>0</v>
      </c>
      <c r="F282" s="193">
        <f>F283</f>
        <v>100</v>
      </c>
      <c r="G282" s="193">
        <f>G283</f>
        <v>13.272280841462605</v>
      </c>
      <c r="H282" s="193">
        <f>H293</f>
        <v>0</v>
      </c>
      <c r="I282" s="193"/>
      <c r="J282" s="193">
        <f>J293</f>
        <v>0</v>
      </c>
      <c r="K282" s="193">
        <f>K293</f>
        <v>0</v>
      </c>
      <c r="L282" s="178">
        <v>0</v>
      </c>
      <c r="M282" s="178">
        <v>0</v>
      </c>
    </row>
    <row r="283" spans="1:13" s="21" customFormat="1" x14ac:dyDescent="0.25">
      <c r="A283" s="268">
        <v>3234</v>
      </c>
      <c r="B283" s="273"/>
      <c r="C283" s="274"/>
      <c r="D283" s="200" t="s">
        <v>89</v>
      </c>
      <c r="E283" s="104"/>
      <c r="F283" s="104">
        <v>100</v>
      </c>
      <c r="G283" s="104">
        <f>F283/7.5345</f>
        <v>13.272280841462605</v>
      </c>
      <c r="H283" s="104"/>
      <c r="I283" s="104"/>
      <c r="J283" s="104"/>
      <c r="K283" s="104"/>
      <c r="L283" s="178">
        <v>0</v>
      </c>
      <c r="M283" s="178">
        <v>0</v>
      </c>
    </row>
    <row r="284" spans="1:13" s="21" customFormat="1" ht="25.5" x14ac:dyDescent="0.25">
      <c r="A284" s="265">
        <v>329</v>
      </c>
      <c r="B284" s="266"/>
      <c r="C284" s="267"/>
      <c r="D284" s="192" t="s">
        <v>64</v>
      </c>
      <c r="E284" s="193">
        <f>E285+E286+E287+E288+E289</f>
        <v>0</v>
      </c>
      <c r="F284" s="193">
        <f>SUM(F285:F288)</f>
        <v>300</v>
      </c>
      <c r="G284" s="193">
        <f>SUM(G285:G288)</f>
        <v>39.816842524387816</v>
      </c>
      <c r="H284" s="193">
        <f t="shared" ref="H284:K284" si="108">H285+H286</f>
        <v>0</v>
      </c>
      <c r="I284" s="193"/>
      <c r="J284" s="193">
        <f t="shared" si="108"/>
        <v>0</v>
      </c>
      <c r="K284" s="193">
        <f t="shared" si="108"/>
        <v>0</v>
      </c>
      <c r="L284" s="178">
        <v>0</v>
      </c>
      <c r="M284" s="178">
        <v>0</v>
      </c>
    </row>
    <row r="285" spans="1:13" s="21" customFormat="1" x14ac:dyDescent="0.25">
      <c r="A285" s="268">
        <v>3293</v>
      </c>
      <c r="B285" s="269"/>
      <c r="C285" s="270"/>
      <c r="D285" s="200" t="s">
        <v>104</v>
      </c>
      <c r="E285" s="104"/>
      <c r="F285" s="104">
        <v>100</v>
      </c>
      <c r="G285" s="104">
        <f>F285/7.5345</f>
        <v>13.272280841462605</v>
      </c>
      <c r="H285" s="104"/>
      <c r="I285" s="104"/>
      <c r="J285" s="104"/>
      <c r="K285" s="104"/>
      <c r="L285" s="178">
        <v>0</v>
      </c>
      <c r="M285" s="178">
        <v>0</v>
      </c>
    </row>
    <row r="286" spans="1:13" s="21" customFormat="1" x14ac:dyDescent="0.25">
      <c r="A286" s="268">
        <v>3294</v>
      </c>
      <c r="B286" s="269"/>
      <c r="C286" s="270"/>
      <c r="D286" s="200" t="s">
        <v>96</v>
      </c>
      <c r="E286" s="104"/>
      <c r="F286" s="104">
        <v>50</v>
      </c>
      <c r="G286" s="104">
        <f>F286/7.5345</f>
        <v>6.6361404207313024</v>
      </c>
      <c r="H286" s="104"/>
      <c r="I286" s="104"/>
      <c r="J286" s="104"/>
      <c r="K286" s="104"/>
      <c r="L286" s="178">
        <v>0</v>
      </c>
      <c r="M286" s="178">
        <v>0</v>
      </c>
    </row>
    <row r="287" spans="1:13" s="21" customFormat="1" x14ac:dyDescent="0.25">
      <c r="A287" s="268">
        <v>3295</v>
      </c>
      <c r="B287" s="269"/>
      <c r="C287" s="270"/>
      <c r="D287" s="200" t="s">
        <v>63</v>
      </c>
      <c r="E287" s="104"/>
      <c r="F287" s="104">
        <v>50</v>
      </c>
      <c r="G287" s="104">
        <f>F287/7.5345</f>
        <v>6.6361404207313024</v>
      </c>
      <c r="H287" s="104"/>
      <c r="I287" s="104"/>
      <c r="J287" s="104"/>
      <c r="K287" s="104"/>
      <c r="L287" s="178">
        <v>0</v>
      </c>
      <c r="M287" s="178">
        <v>0</v>
      </c>
    </row>
    <row r="288" spans="1:13" s="21" customFormat="1" x14ac:dyDescent="0.25">
      <c r="A288" s="268">
        <v>3296</v>
      </c>
      <c r="B288" s="269"/>
      <c r="C288" s="270"/>
      <c r="D288" s="200" t="s">
        <v>65</v>
      </c>
      <c r="E288" s="104"/>
      <c r="F288" s="104">
        <v>100</v>
      </c>
      <c r="G288" s="104">
        <f>F288/7.5345</f>
        <v>13.272280841462605</v>
      </c>
      <c r="H288" s="104"/>
      <c r="I288" s="104"/>
      <c r="J288" s="104"/>
      <c r="K288" s="104"/>
      <c r="L288" s="178">
        <v>0</v>
      </c>
      <c r="M288" s="178">
        <v>0</v>
      </c>
    </row>
    <row r="289" spans="1:18" s="21" customFormat="1" ht="25.5" x14ac:dyDescent="0.25">
      <c r="A289" s="268">
        <v>3299</v>
      </c>
      <c r="B289" s="269"/>
      <c r="C289" s="270"/>
      <c r="D289" s="200" t="s">
        <v>64</v>
      </c>
      <c r="E289" s="104"/>
      <c r="F289" s="104"/>
      <c r="G289" s="104"/>
      <c r="H289" s="104"/>
      <c r="I289" s="104"/>
      <c r="J289" s="104"/>
      <c r="K289" s="104"/>
      <c r="L289" s="178">
        <v>0</v>
      </c>
      <c r="M289" s="178">
        <v>0</v>
      </c>
    </row>
    <row r="290" spans="1:18" s="21" customFormat="1" x14ac:dyDescent="0.25">
      <c r="A290" s="265">
        <v>34</v>
      </c>
      <c r="B290" s="266"/>
      <c r="C290" s="267"/>
      <c r="D290" s="192" t="s">
        <v>66</v>
      </c>
      <c r="E290" s="193">
        <f>SUM(E291)</f>
        <v>0</v>
      </c>
      <c r="F290" s="193">
        <f t="shared" ref="F290:K290" si="109">SUM(F291)</f>
        <v>750</v>
      </c>
      <c r="G290" s="193">
        <f>SUM(G291)</f>
        <v>99.542106310969544</v>
      </c>
      <c r="H290" s="193">
        <f t="shared" si="109"/>
        <v>0</v>
      </c>
      <c r="I290" s="193"/>
      <c r="J290" s="193">
        <f t="shared" si="109"/>
        <v>0</v>
      </c>
      <c r="K290" s="193">
        <f t="shared" si="109"/>
        <v>0</v>
      </c>
      <c r="L290" s="178">
        <v>0</v>
      </c>
      <c r="M290" s="178">
        <v>0</v>
      </c>
    </row>
    <row r="291" spans="1:18" s="21" customFormat="1" x14ac:dyDescent="0.25">
      <c r="A291" s="265">
        <v>343</v>
      </c>
      <c r="B291" s="266"/>
      <c r="C291" s="267"/>
      <c r="D291" s="192" t="s">
        <v>67</v>
      </c>
      <c r="E291" s="193">
        <f>E292+E293</f>
        <v>0</v>
      </c>
      <c r="F291" s="193">
        <f>F292+F293</f>
        <v>750</v>
      </c>
      <c r="G291" s="193">
        <f>G292+G293</f>
        <v>99.542106310969544</v>
      </c>
      <c r="H291" s="193">
        <f t="shared" ref="H291:K291" si="110">H292</f>
        <v>0</v>
      </c>
      <c r="I291" s="193"/>
      <c r="J291" s="193">
        <f t="shared" si="110"/>
        <v>0</v>
      </c>
      <c r="K291" s="193">
        <f t="shared" si="110"/>
        <v>0</v>
      </c>
      <c r="L291" s="178">
        <v>0</v>
      </c>
      <c r="M291" s="178">
        <v>0</v>
      </c>
    </row>
    <row r="292" spans="1:18" s="21" customFormat="1" ht="25.5" x14ac:dyDescent="0.25">
      <c r="A292" s="268">
        <v>3431</v>
      </c>
      <c r="B292" s="269"/>
      <c r="C292" s="270"/>
      <c r="D292" s="200" t="s">
        <v>97</v>
      </c>
      <c r="E292" s="104"/>
      <c r="F292" s="201">
        <v>500</v>
      </c>
      <c r="G292" s="201">
        <f>F292/7.5345</f>
        <v>66.361404207313029</v>
      </c>
      <c r="H292" s="201"/>
      <c r="I292" s="201"/>
      <c r="J292" s="201"/>
      <c r="K292" s="202"/>
      <c r="L292" s="178">
        <v>0</v>
      </c>
      <c r="M292" s="178">
        <v>0</v>
      </c>
    </row>
    <row r="293" spans="1:18" x14ac:dyDescent="0.25">
      <c r="A293" s="268">
        <v>3433</v>
      </c>
      <c r="B293" s="269"/>
      <c r="C293" s="270"/>
      <c r="D293" s="200" t="s">
        <v>68</v>
      </c>
      <c r="E293" s="104">
        <v>0</v>
      </c>
      <c r="F293" s="104">
        <v>250</v>
      </c>
      <c r="G293" s="201">
        <f>F293/7.5345</f>
        <v>33.180702103656515</v>
      </c>
      <c r="H293" s="104"/>
      <c r="I293" s="104"/>
      <c r="J293" s="104"/>
      <c r="K293" s="104"/>
      <c r="L293" s="178">
        <v>0</v>
      </c>
      <c r="M293" s="178">
        <v>0</v>
      </c>
      <c r="O293" s="21"/>
      <c r="P293" s="21"/>
      <c r="R293" s="21"/>
    </row>
    <row r="294" spans="1:18" s="21" customFormat="1" ht="25.5" x14ac:dyDescent="0.25">
      <c r="A294" s="281" t="s">
        <v>346</v>
      </c>
      <c r="B294" s="282"/>
      <c r="C294" s="283"/>
      <c r="D294" s="190" t="s">
        <v>164</v>
      </c>
      <c r="E294" s="191">
        <f>E295</f>
        <v>12677</v>
      </c>
      <c r="F294" s="191">
        <f t="shared" ref="F294:K295" si="111">F295</f>
        <v>120000</v>
      </c>
      <c r="G294" s="191">
        <f t="shared" si="111"/>
        <v>15926.737009755127</v>
      </c>
      <c r="H294" s="191">
        <f t="shared" si="111"/>
        <v>9250</v>
      </c>
      <c r="I294" s="191">
        <f t="shared" si="111"/>
        <v>12700</v>
      </c>
      <c r="J294" s="191">
        <f t="shared" si="111"/>
        <v>0</v>
      </c>
      <c r="K294" s="191">
        <f t="shared" si="111"/>
        <v>8079.0599999999995</v>
      </c>
      <c r="L294" s="178">
        <f t="shared" si="103"/>
        <v>63.730062317583027</v>
      </c>
      <c r="M294" s="178">
        <f t="shared" si="104"/>
        <v>63.614645669291335</v>
      </c>
      <c r="O294"/>
      <c r="P294"/>
      <c r="R294"/>
    </row>
    <row r="295" spans="1:18" s="21" customFormat="1" x14ac:dyDescent="0.25">
      <c r="A295" s="284">
        <v>3</v>
      </c>
      <c r="B295" s="285"/>
      <c r="C295" s="286"/>
      <c r="D295" s="192" t="s">
        <v>14</v>
      </c>
      <c r="E295" s="193">
        <f>E296</f>
        <v>12677</v>
      </c>
      <c r="F295" s="193">
        <f t="shared" si="111"/>
        <v>120000</v>
      </c>
      <c r="G295" s="193">
        <f t="shared" si="111"/>
        <v>15926.737009755127</v>
      </c>
      <c r="H295" s="193">
        <f t="shared" si="111"/>
        <v>9250</v>
      </c>
      <c r="I295" s="193">
        <f t="shared" si="111"/>
        <v>12700</v>
      </c>
      <c r="J295" s="193">
        <f t="shared" si="111"/>
        <v>0</v>
      </c>
      <c r="K295" s="193">
        <f t="shared" si="111"/>
        <v>8079.0599999999995</v>
      </c>
      <c r="L295" s="178">
        <f t="shared" si="103"/>
        <v>63.730062317583027</v>
      </c>
      <c r="M295" s="178">
        <f t="shared" si="104"/>
        <v>63.614645669291335</v>
      </c>
    </row>
    <row r="296" spans="1:18" s="21" customFormat="1" x14ac:dyDescent="0.25">
      <c r="A296" s="265">
        <v>32</v>
      </c>
      <c r="B296" s="266"/>
      <c r="C296" s="267"/>
      <c r="D296" s="192" t="s">
        <v>25</v>
      </c>
      <c r="E296" s="193">
        <f>E297+E299+E302</f>
        <v>12677</v>
      </c>
      <c r="F296" s="193">
        <f t="shared" ref="F296:K296" si="112">F297+F299+F302</f>
        <v>120000</v>
      </c>
      <c r="G296" s="193">
        <f t="shared" si="112"/>
        <v>15926.737009755127</v>
      </c>
      <c r="H296" s="193">
        <f t="shared" si="112"/>
        <v>9250</v>
      </c>
      <c r="I296" s="193">
        <f t="shared" si="112"/>
        <v>12700</v>
      </c>
      <c r="J296" s="193">
        <f t="shared" si="112"/>
        <v>0</v>
      </c>
      <c r="K296" s="193">
        <f t="shared" si="112"/>
        <v>8079.0599999999995</v>
      </c>
      <c r="L296" s="178">
        <f t="shared" si="103"/>
        <v>63.730062317583027</v>
      </c>
      <c r="M296" s="178">
        <f t="shared" si="104"/>
        <v>63.614645669291335</v>
      </c>
    </row>
    <row r="297" spans="1:18" s="21" customFormat="1" x14ac:dyDescent="0.25">
      <c r="A297" s="265">
        <v>321</v>
      </c>
      <c r="B297" s="266"/>
      <c r="C297" s="267"/>
      <c r="D297" s="192" t="s">
        <v>59</v>
      </c>
      <c r="E297" s="193">
        <f>E298</f>
        <v>180</v>
      </c>
      <c r="F297" s="193">
        <f t="shared" ref="F297:K297" si="113">F298</f>
        <v>0</v>
      </c>
      <c r="G297" s="193">
        <f t="shared" si="113"/>
        <v>0</v>
      </c>
      <c r="H297" s="193">
        <f t="shared" si="113"/>
        <v>0</v>
      </c>
      <c r="I297" s="193">
        <f>I298</f>
        <v>1000</v>
      </c>
      <c r="J297" s="193">
        <f t="shared" si="113"/>
        <v>0</v>
      </c>
      <c r="K297" s="193">
        <f t="shared" si="113"/>
        <v>0</v>
      </c>
      <c r="L297" s="178">
        <f t="shared" si="103"/>
        <v>0</v>
      </c>
      <c r="M297" s="178">
        <f t="shared" si="104"/>
        <v>0</v>
      </c>
    </row>
    <row r="298" spans="1:18" x14ac:dyDescent="0.25">
      <c r="A298" s="268">
        <v>3211</v>
      </c>
      <c r="B298" s="269"/>
      <c r="C298" s="270"/>
      <c r="D298" s="200" t="s">
        <v>69</v>
      </c>
      <c r="E298" s="104">
        <v>180</v>
      </c>
      <c r="F298" s="104"/>
      <c r="G298" s="104"/>
      <c r="H298" s="104"/>
      <c r="I298" s="104">
        <v>1000</v>
      </c>
      <c r="J298" s="104"/>
      <c r="K298" s="104">
        <v>0</v>
      </c>
      <c r="L298" s="178">
        <f t="shared" si="103"/>
        <v>0</v>
      </c>
      <c r="M298" s="178">
        <f t="shared" si="104"/>
        <v>0</v>
      </c>
      <c r="O298" s="21"/>
      <c r="P298" s="21"/>
      <c r="R298" s="21"/>
    </row>
    <row r="299" spans="1:18" s="21" customFormat="1" x14ac:dyDescent="0.25">
      <c r="A299" s="265">
        <v>323</v>
      </c>
      <c r="B299" s="266"/>
      <c r="C299" s="267"/>
      <c r="D299" s="192" t="s">
        <v>74</v>
      </c>
      <c r="E299" s="193">
        <f>E300+E301</f>
        <v>6804</v>
      </c>
      <c r="F299" s="193">
        <f t="shared" ref="F299:K299" si="114">F300+F301</f>
        <v>100000</v>
      </c>
      <c r="G299" s="193">
        <f t="shared" si="114"/>
        <v>13272.280841462605</v>
      </c>
      <c r="H299" s="193">
        <f t="shared" si="114"/>
        <v>6600</v>
      </c>
      <c r="I299" s="193">
        <f t="shared" si="114"/>
        <v>5400</v>
      </c>
      <c r="J299" s="193">
        <f t="shared" si="114"/>
        <v>0</v>
      </c>
      <c r="K299" s="193">
        <f t="shared" si="114"/>
        <v>4612</v>
      </c>
      <c r="L299" s="178">
        <f t="shared" si="103"/>
        <v>67.783656672545561</v>
      </c>
      <c r="M299" s="178">
        <f t="shared" si="104"/>
        <v>85.407407407407405</v>
      </c>
      <c r="O299"/>
      <c r="P299"/>
      <c r="R299"/>
    </row>
    <row r="300" spans="1:18" x14ac:dyDescent="0.25">
      <c r="A300" s="268">
        <v>3231</v>
      </c>
      <c r="B300" s="269"/>
      <c r="C300" s="270"/>
      <c r="D300" s="200" t="s">
        <v>116</v>
      </c>
      <c r="E300" s="104">
        <v>6804</v>
      </c>
      <c r="F300" s="104">
        <v>100000</v>
      </c>
      <c r="G300" s="104">
        <f>F300/7.5345</f>
        <v>13272.280841462605</v>
      </c>
      <c r="H300" s="104">
        <v>6600</v>
      </c>
      <c r="I300" s="104">
        <v>5400</v>
      </c>
      <c r="J300" s="104"/>
      <c r="K300" s="104">
        <v>4612</v>
      </c>
      <c r="L300" s="178">
        <f t="shared" si="103"/>
        <v>67.783656672545561</v>
      </c>
      <c r="M300" s="178">
        <f t="shared" si="104"/>
        <v>85.407407407407405</v>
      </c>
      <c r="O300" s="21"/>
      <c r="P300" s="21"/>
      <c r="R300" s="21"/>
    </row>
    <row r="301" spans="1:18" x14ac:dyDescent="0.25">
      <c r="A301" s="268">
        <v>3239</v>
      </c>
      <c r="B301" s="269"/>
      <c r="C301" s="270"/>
      <c r="D301" s="200" t="s">
        <v>95</v>
      </c>
      <c r="E301" s="104"/>
      <c r="F301" s="104"/>
      <c r="G301" s="104"/>
      <c r="H301" s="104"/>
      <c r="I301" s="104"/>
      <c r="J301" s="104"/>
      <c r="K301" s="104"/>
      <c r="L301" s="178">
        <v>0</v>
      </c>
      <c r="M301" s="178">
        <v>0</v>
      </c>
    </row>
    <row r="302" spans="1:18" s="21" customFormat="1" ht="25.5" x14ac:dyDescent="0.25">
      <c r="A302" s="265">
        <v>329</v>
      </c>
      <c r="B302" s="266"/>
      <c r="C302" s="267"/>
      <c r="D302" s="192" t="s">
        <v>64</v>
      </c>
      <c r="E302" s="193">
        <f>E303+E304</f>
        <v>5693</v>
      </c>
      <c r="F302" s="193">
        <f t="shared" ref="F302:K302" si="115">F303+F304</f>
        <v>20000</v>
      </c>
      <c r="G302" s="193">
        <f t="shared" si="115"/>
        <v>2654.4561682925209</v>
      </c>
      <c r="H302" s="193">
        <f t="shared" si="115"/>
        <v>2650</v>
      </c>
      <c r="I302" s="193">
        <f t="shared" si="115"/>
        <v>6300</v>
      </c>
      <c r="J302" s="193">
        <f t="shared" si="115"/>
        <v>0</v>
      </c>
      <c r="K302" s="193">
        <f t="shared" si="115"/>
        <v>3467.06</v>
      </c>
      <c r="L302" s="178">
        <f t="shared" si="103"/>
        <v>60.900404004918315</v>
      </c>
      <c r="M302" s="178">
        <f t="shared" si="104"/>
        <v>55.032698412698409</v>
      </c>
      <c r="O302"/>
      <c r="P302"/>
      <c r="R302"/>
    </row>
    <row r="303" spans="1:18" x14ac:dyDescent="0.25">
      <c r="A303" s="268">
        <v>3293</v>
      </c>
      <c r="B303" s="269"/>
      <c r="C303" s="270"/>
      <c r="D303" s="200" t="s">
        <v>104</v>
      </c>
      <c r="E303" s="104"/>
      <c r="F303" s="104"/>
      <c r="G303" s="104"/>
      <c r="H303" s="104"/>
      <c r="I303" s="104"/>
      <c r="J303" s="104">
        <f>H303</f>
        <v>0</v>
      </c>
      <c r="K303" s="104">
        <f>H303</f>
        <v>0</v>
      </c>
      <c r="L303" s="178">
        <v>0</v>
      </c>
      <c r="M303" s="178">
        <v>0</v>
      </c>
      <c r="O303" s="21"/>
      <c r="P303" s="21"/>
      <c r="R303" s="21"/>
    </row>
    <row r="304" spans="1:18" ht="25.5" x14ac:dyDescent="0.25">
      <c r="A304" s="268">
        <v>3299</v>
      </c>
      <c r="B304" s="269"/>
      <c r="C304" s="270"/>
      <c r="D304" s="200" t="s">
        <v>64</v>
      </c>
      <c r="E304" s="104">
        <v>5693</v>
      </c>
      <c r="F304" s="104">
        <v>20000</v>
      </c>
      <c r="G304" s="104">
        <f>F304/7.5345</f>
        <v>2654.4561682925209</v>
      </c>
      <c r="H304" s="104">
        <v>2650</v>
      </c>
      <c r="I304" s="104">
        <v>6300</v>
      </c>
      <c r="J304" s="104"/>
      <c r="K304" s="104">
        <v>3467.06</v>
      </c>
      <c r="L304" s="178">
        <f t="shared" si="103"/>
        <v>60.900404004918315</v>
      </c>
      <c r="M304" s="178">
        <f t="shared" si="104"/>
        <v>55.032698412698409</v>
      </c>
    </row>
    <row r="305" spans="1:18" ht="38.25" x14ac:dyDescent="0.25">
      <c r="A305" s="281" t="s">
        <v>173</v>
      </c>
      <c r="B305" s="282"/>
      <c r="C305" s="283"/>
      <c r="D305" s="190" t="s">
        <v>213</v>
      </c>
      <c r="E305" s="191">
        <f>E306</f>
        <v>0</v>
      </c>
      <c r="F305" s="191">
        <f t="shared" ref="F305:K307" si="116">F306</f>
        <v>0</v>
      </c>
      <c r="G305" s="191">
        <f t="shared" si="116"/>
        <v>0</v>
      </c>
      <c r="H305" s="191">
        <f t="shared" si="116"/>
        <v>0</v>
      </c>
      <c r="I305" s="191">
        <f t="shared" si="116"/>
        <v>0</v>
      </c>
      <c r="J305" s="191">
        <f>J306</f>
        <v>0</v>
      </c>
      <c r="K305" s="191">
        <f t="shared" si="116"/>
        <v>0</v>
      </c>
      <c r="L305" s="178">
        <v>0</v>
      </c>
      <c r="M305" s="178">
        <v>0</v>
      </c>
    </row>
    <row r="306" spans="1:18" x14ac:dyDescent="0.25">
      <c r="A306" s="284">
        <v>3</v>
      </c>
      <c r="B306" s="285"/>
      <c r="C306" s="286"/>
      <c r="D306" s="192" t="s">
        <v>14</v>
      </c>
      <c r="E306" s="193">
        <f>E307</f>
        <v>0</v>
      </c>
      <c r="F306" s="193">
        <f t="shared" si="116"/>
        <v>0</v>
      </c>
      <c r="G306" s="193">
        <f t="shared" si="116"/>
        <v>0</v>
      </c>
      <c r="H306" s="193">
        <f t="shared" si="116"/>
        <v>0</v>
      </c>
      <c r="I306" s="193">
        <f t="shared" si="116"/>
        <v>0</v>
      </c>
      <c r="J306" s="193">
        <f t="shared" si="116"/>
        <v>0</v>
      </c>
      <c r="K306" s="193">
        <f t="shared" si="116"/>
        <v>0</v>
      </c>
      <c r="L306" s="178">
        <v>0</v>
      </c>
      <c r="M306" s="178">
        <v>0</v>
      </c>
    </row>
    <row r="307" spans="1:18" x14ac:dyDescent="0.25">
      <c r="A307" s="265">
        <v>32</v>
      </c>
      <c r="B307" s="266"/>
      <c r="C307" s="267"/>
      <c r="D307" s="192" t="s">
        <v>25</v>
      </c>
      <c r="E307" s="193">
        <f>E309</f>
        <v>0</v>
      </c>
      <c r="F307" s="193">
        <f>F308</f>
        <v>0</v>
      </c>
      <c r="G307" s="193">
        <f t="shared" si="116"/>
        <v>0</v>
      </c>
      <c r="H307" s="193">
        <f t="shared" si="116"/>
        <v>0</v>
      </c>
      <c r="I307" s="193">
        <f t="shared" si="116"/>
        <v>0</v>
      </c>
      <c r="J307" s="193">
        <f t="shared" si="116"/>
        <v>0</v>
      </c>
      <c r="K307" s="193">
        <f t="shared" si="116"/>
        <v>0</v>
      </c>
      <c r="L307" s="178">
        <v>0</v>
      </c>
      <c r="M307" s="178">
        <v>0</v>
      </c>
    </row>
    <row r="308" spans="1:18" x14ac:dyDescent="0.25">
      <c r="A308" s="265">
        <v>322</v>
      </c>
      <c r="B308" s="266"/>
      <c r="C308" s="267"/>
      <c r="D308" s="192" t="s">
        <v>61</v>
      </c>
      <c r="E308" s="193">
        <f>E309</f>
        <v>0</v>
      </c>
      <c r="F308" s="193">
        <f>F309</f>
        <v>0</v>
      </c>
      <c r="G308" s="193">
        <f t="shared" ref="G308:H308" si="117">G309</f>
        <v>0</v>
      </c>
      <c r="H308" s="193">
        <f t="shared" si="117"/>
        <v>0</v>
      </c>
      <c r="I308" s="193">
        <f>I309+I310</f>
        <v>0</v>
      </c>
      <c r="J308" s="193">
        <f t="shared" ref="J308:K308" si="118">J309+J310</f>
        <v>0</v>
      </c>
      <c r="K308" s="193">
        <f t="shared" si="118"/>
        <v>0</v>
      </c>
      <c r="L308" s="178">
        <v>0</v>
      </c>
      <c r="M308" s="178">
        <v>0</v>
      </c>
    </row>
    <row r="309" spans="1:18" ht="24.75" customHeight="1" x14ac:dyDescent="0.25">
      <c r="A309" s="268">
        <v>3221</v>
      </c>
      <c r="B309" s="269"/>
      <c r="C309" s="270"/>
      <c r="D309" s="200" t="s">
        <v>113</v>
      </c>
      <c r="E309" s="104">
        <v>0</v>
      </c>
      <c r="F309" s="104"/>
      <c r="G309" s="104"/>
      <c r="H309" s="104"/>
      <c r="I309" s="104">
        <v>0</v>
      </c>
      <c r="J309" s="104">
        <v>0</v>
      </c>
      <c r="K309" s="104">
        <v>0</v>
      </c>
      <c r="L309" s="178">
        <v>0</v>
      </c>
      <c r="M309" s="178">
        <v>0</v>
      </c>
    </row>
    <row r="310" spans="1:18" ht="15" customHeight="1" x14ac:dyDescent="0.25">
      <c r="A310" s="268">
        <v>3225</v>
      </c>
      <c r="B310" s="269"/>
      <c r="C310" s="270"/>
      <c r="D310" s="200" t="s">
        <v>62</v>
      </c>
      <c r="E310" s="104"/>
      <c r="F310" s="104"/>
      <c r="G310" s="104"/>
      <c r="H310" s="104"/>
      <c r="I310" s="104">
        <v>0</v>
      </c>
      <c r="J310" s="104">
        <v>0</v>
      </c>
      <c r="K310" s="104">
        <v>0</v>
      </c>
      <c r="L310" s="178">
        <v>0</v>
      </c>
      <c r="M310" s="178">
        <v>0</v>
      </c>
    </row>
    <row r="311" spans="1:18" s="21" customFormat="1" ht="25.5" x14ac:dyDescent="0.25">
      <c r="A311" s="281" t="s">
        <v>350</v>
      </c>
      <c r="B311" s="282"/>
      <c r="C311" s="283"/>
      <c r="D311" s="190" t="s">
        <v>166</v>
      </c>
      <c r="E311" s="191">
        <f t="shared" ref="E311:K320" si="119">E312</f>
        <v>1000</v>
      </c>
      <c r="F311" s="191">
        <f t="shared" si="119"/>
        <v>0</v>
      </c>
      <c r="G311" s="191">
        <f t="shared" si="119"/>
        <v>0</v>
      </c>
      <c r="H311" s="191">
        <f t="shared" si="119"/>
        <v>0</v>
      </c>
      <c r="I311" s="191"/>
      <c r="J311" s="191">
        <f t="shared" si="119"/>
        <v>0</v>
      </c>
      <c r="K311" s="191">
        <f t="shared" si="119"/>
        <v>0</v>
      </c>
      <c r="L311" s="178">
        <f t="shared" si="103"/>
        <v>0</v>
      </c>
      <c r="M311" s="178">
        <v>0</v>
      </c>
      <c r="O311"/>
      <c r="P311"/>
      <c r="R311"/>
    </row>
    <row r="312" spans="1:18" s="21" customFormat="1" x14ac:dyDescent="0.25">
      <c r="A312" s="290">
        <v>3</v>
      </c>
      <c r="B312" s="291"/>
      <c r="C312" s="292"/>
      <c r="D312" s="203" t="s">
        <v>14</v>
      </c>
      <c r="E312" s="204">
        <f t="shared" si="119"/>
        <v>1000</v>
      </c>
      <c r="F312" s="204">
        <f t="shared" si="119"/>
        <v>0</v>
      </c>
      <c r="G312" s="204">
        <f t="shared" si="119"/>
        <v>0</v>
      </c>
      <c r="H312" s="204">
        <f t="shared" si="119"/>
        <v>0</v>
      </c>
      <c r="I312" s="204"/>
      <c r="J312" s="204">
        <f t="shared" si="119"/>
        <v>0</v>
      </c>
      <c r="K312" s="204">
        <f t="shared" si="119"/>
        <v>0</v>
      </c>
      <c r="L312" s="178">
        <f t="shared" si="103"/>
        <v>0</v>
      </c>
      <c r="M312" s="178">
        <v>0</v>
      </c>
    </row>
    <row r="313" spans="1:18" s="21" customFormat="1" x14ac:dyDescent="0.25">
      <c r="A313" s="275">
        <v>32</v>
      </c>
      <c r="B313" s="276"/>
      <c r="C313" s="277"/>
      <c r="D313" s="203" t="s">
        <v>25</v>
      </c>
      <c r="E313" s="204">
        <f>E314+E318+E320</f>
        <v>1000</v>
      </c>
      <c r="F313" s="204">
        <f>F320</f>
        <v>0</v>
      </c>
      <c r="G313" s="204">
        <f>G320</f>
        <v>0</v>
      </c>
      <c r="H313" s="204">
        <f>H320</f>
        <v>0</v>
      </c>
      <c r="I313" s="204"/>
      <c r="J313" s="204">
        <f>J320</f>
        <v>0</v>
      </c>
      <c r="K313" s="204">
        <f>K314+K318+K320</f>
        <v>0</v>
      </c>
      <c r="L313" s="178">
        <f t="shared" si="103"/>
        <v>0</v>
      </c>
      <c r="M313" s="178">
        <v>0</v>
      </c>
    </row>
    <row r="314" spans="1:18" s="21" customFormat="1" x14ac:dyDescent="0.25">
      <c r="A314" s="275">
        <v>322</v>
      </c>
      <c r="B314" s="276"/>
      <c r="C314" s="277"/>
      <c r="D314" s="203" t="s">
        <v>61</v>
      </c>
      <c r="E314" s="204">
        <f>E315+E316+E317</f>
        <v>502.6</v>
      </c>
      <c r="F314" s="204"/>
      <c r="G314" s="204"/>
      <c r="H314" s="204"/>
      <c r="I314" s="204"/>
      <c r="J314" s="204"/>
      <c r="K314" s="204">
        <f>K315+K316+K317</f>
        <v>0</v>
      </c>
      <c r="L314" s="178">
        <f t="shared" si="103"/>
        <v>0</v>
      </c>
      <c r="M314" s="178">
        <v>0</v>
      </c>
    </row>
    <row r="315" spans="1:18" s="21" customFormat="1" ht="25.5" x14ac:dyDescent="0.25">
      <c r="A315" s="278">
        <v>3221</v>
      </c>
      <c r="B315" s="279"/>
      <c r="C315" s="280"/>
      <c r="D315" s="205" t="s">
        <v>113</v>
      </c>
      <c r="E315" s="206">
        <v>1.55</v>
      </c>
      <c r="F315" s="206"/>
      <c r="G315" s="206"/>
      <c r="H315" s="206"/>
      <c r="I315" s="206"/>
      <c r="J315" s="206"/>
      <c r="K315" s="206">
        <v>0</v>
      </c>
      <c r="L315" s="178">
        <f t="shared" si="103"/>
        <v>0</v>
      </c>
      <c r="M315" s="178">
        <v>0</v>
      </c>
    </row>
    <row r="316" spans="1:18" s="21" customFormat="1" x14ac:dyDescent="0.25">
      <c r="A316" s="278">
        <v>3222</v>
      </c>
      <c r="B316" s="279"/>
      <c r="C316" s="280"/>
      <c r="D316" s="205" t="s">
        <v>73</v>
      </c>
      <c r="E316" s="206">
        <v>9.39</v>
      </c>
      <c r="F316" s="206"/>
      <c r="G316" s="206"/>
      <c r="H316" s="206"/>
      <c r="I316" s="206"/>
      <c r="J316" s="206"/>
      <c r="K316" s="206">
        <v>0</v>
      </c>
      <c r="L316" s="178">
        <f t="shared" si="103"/>
        <v>0</v>
      </c>
      <c r="M316" s="178">
        <v>0</v>
      </c>
    </row>
    <row r="317" spans="1:18" s="21" customFormat="1" x14ac:dyDescent="0.25">
      <c r="A317" s="278">
        <v>3225</v>
      </c>
      <c r="B317" s="279"/>
      <c r="C317" s="280"/>
      <c r="D317" s="205" t="s">
        <v>62</v>
      </c>
      <c r="E317" s="206">
        <v>491.66</v>
      </c>
      <c r="F317" s="206"/>
      <c r="G317" s="206"/>
      <c r="H317" s="206"/>
      <c r="I317" s="206"/>
      <c r="J317" s="206"/>
      <c r="K317" s="206">
        <v>0</v>
      </c>
      <c r="L317" s="178">
        <f t="shared" si="103"/>
        <v>0</v>
      </c>
      <c r="M317" s="178">
        <v>0</v>
      </c>
    </row>
    <row r="318" spans="1:18" s="21" customFormat="1" ht="25.5" x14ac:dyDescent="0.25">
      <c r="A318" s="275">
        <v>329</v>
      </c>
      <c r="B318" s="276"/>
      <c r="C318" s="277"/>
      <c r="D318" s="203" t="s">
        <v>64</v>
      </c>
      <c r="E318" s="204">
        <f>E319</f>
        <v>497.4</v>
      </c>
      <c r="F318" s="204"/>
      <c r="G318" s="204"/>
      <c r="H318" s="204"/>
      <c r="I318" s="204"/>
      <c r="J318" s="204"/>
      <c r="K318" s="204">
        <f>K319</f>
        <v>0</v>
      </c>
      <c r="L318" s="178">
        <f t="shared" si="103"/>
        <v>0</v>
      </c>
      <c r="M318" s="178">
        <v>0</v>
      </c>
    </row>
    <row r="319" spans="1:18" s="21" customFormat="1" ht="25.5" x14ac:dyDescent="0.25">
      <c r="A319" s="209">
        <v>3299</v>
      </c>
      <c r="B319" s="210"/>
      <c r="C319" s="211"/>
      <c r="D319" s="205" t="s">
        <v>64</v>
      </c>
      <c r="E319" s="206">
        <v>497.4</v>
      </c>
      <c r="F319" s="206"/>
      <c r="G319" s="206"/>
      <c r="H319" s="206"/>
      <c r="I319" s="206"/>
      <c r="J319" s="206"/>
      <c r="K319" s="206">
        <v>0</v>
      </c>
      <c r="L319" s="178">
        <f t="shared" si="103"/>
        <v>0</v>
      </c>
      <c r="M319" s="178">
        <v>0</v>
      </c>
    </row>
    <row r="320" spans="1:18" s="21" customFormat="1" x14ac:dyDescent="0.25">
      <c r="A320" s="275">
        <v>323</v>
      </c>
      <c r="B320" s="276"/>
      <c r="C320" s="277"/>
      <c r="D320" s="203" t="s">
        <v>74</v>
      </c>
      <c r="E320" s="204">
        <f t="shared" si="119"/>
        <v>0</v>
      </c>
      <c r="F320" s="204">
        <f t="shared" si="119"/>
        <v>0</v>
      </c>
      <c r="G320" s="204">
        <f t="shared" si="119"/>
        <v>0</v>
      </c>
      <c r="H320" s="204">
        <f t="shared" si="119"/>
        <v>0</v>
      </c>
      <c r="I320" s="204"/>
      <c r="J320" s="204">
        <f t="shared" si="119"/>
        <v>0</v>
      </c>
      <c r="K320" s="204">
        <f t="shared" si="119"/>
        <v>0</v>
      </c>
      <c r="L320" s="178">
        <v>0</v>
      </c>
      <c r="M320" s="178">
        <v>0</v>
      </c>
    </row>
    <row r="321" spans="1:18" x14ac:dyDescent="0.25">
      <c r="A321" s="278">
        <v>3237</v>
      </c>
      <c r="B321" s="279"/>
      <c r="C321" s="280"/>
      <c r="D321" s="205" t="s">
        <v>75</v>
      </c>
      <c r="E321" s="206"/>
      <c r="F321" s="206"/>
      <c r="G321" s="206"/>
      <c r="H321" s="206"/>
      <c r="I321" s="206"/>
      <c r="J321" s="206"/>
      <c r="K321" s="206"/>
      <c r="L321" s="178">
        <v>0</v>
      </c>
      <c r="M321" s="178">
        <v>0</v>
      </c>
      <c r="O321" s="21"/>
      <c r="P321" s="21"/>
      <c r="R321" s="21"/>
    </row>
    <row r="322" spans="1:18" s="21" customFormat="1" ht="27" customHeight="1" x14ac:dyDescent="0.25">
      <c r="A322" s="281" t="s">
        <v>351</v>
      </c>
      <c r="B322" s="282"/>
      <c r="C322" s="283"/>
      <c r="D322" s="190" t="s">
        <v>168</v>
      </c>
      <c r="E322" s="191">
        <f>E323</f>
        <v>3328.74</v>
      </c>
      <c r="F322" s="191">
        <f t="shared" ref="F322:K322" si="120">F323</f>
        <v>162000</v>
      </c>
      <c r="G322" s="191">
        <f t="shared" si="120"/>
        <v>21501.09496316942</v>
      </c>
      <c r="H322" s="191">
        <f t="shared" si="120"/>
        <v>10900</v>
      </c>
      <c r="I322" s="191">
        <f>I323</f>
        <v>13629</v>
      </c>
      <c r="J322" s="191">
        <f t="shared" si="120"/>
        <v>0</v>
      </c>
      <c r="K322" s="191">
        <f t="shared" si="120"/>
        <v>9426.4699999999993</v>
      </c>
      <c r="L322" s="178">
        <f t="shared" si="103"/>
        <v>283.18432800398949</v>
      </c>
      <c r="M322" s="178">
        <f t="shared" si="104"/>
        <v>69.164795656321076</v>
      </c>
      <c r="O322"/>
      <c r="P322"/>
      <c r="R322"/>
    </row>
    <row r="323" spans="1:18" s="21" customFormat="1" x14ac:dyDescent="0.25">
      <c r="A323" s="284">
        <v>3</v>
      </c>
      <c r="B323" s="285"/>
      <c r="C323" s="286"/>
      <c r="D323" s="192" t="s">
        <v>14</v>
      </c>
      <c r="E323" s="193">
        <f>E324+E327+E341</f>
        <v>3328.74</v>
      </c>
      <c r="F323" s="193">
        <f>F324+F327+F341</f>
        <v>162000</v>
      </c>
      <c r="G323" s="193">
        <f>G324+G327+G341</f>
        <v>21501.09496316942</v>
      </c>
      <c r="H323" s="193">
        <f>H324+H327+H342</f>
        <v>10900</v>
      </c>
      <c r="I323" s="193">
        <f>I324+I327+I342+I345</f>
        <v>13629</v>
      </c>
      <c r="J323" s="193">
        <f>J324+J327+J342+J345</f>
        <v>0</v>
      </c>
      <c r="K323" s="193">
        <f>K324+K327+K342+K345</f>
        <v>9426.4699999999993</v>
      </c>
      <c r="L323" s="178">
        <f t="shared" si="103"/>
        <v>283.18432800398949</v>
      </c>
      <c r="M323" s="178">
        <f t="shared" si="104"/>
        <v>69.164795656321076</v>
      </c>
    </row>
    <row r="324" spans="1:18" s="21" customFormat="1" x14ac:dyDescent="0.25">
      <c r="A324" s="265">
        <v>31</v>
      </c>
      <c r="B324" s="266"/>
      <c r="C324" s="267"/>
      <c r="D324" s="192" t="s">
        <v>15</v>
      </c>
      <c r="E324" s="193">
        <f>E325</f>
        <v>0</v>
      </c>
      <c r="F324" s="193">
        <f t="shared" ref="F324:K325" si="121">F325</f>
        <v>0</v>
      </c>
      <c r="G324" s="193">
        <f t="shared" si="121"/>
        <v>0</v>
      </c>
      <c r="H324" s="193">
        <f t="shared" si="121"/>
        <v>0</v>
      </c>
      <c r="I324" s="193"/>
      <c r="J324" s="193">
        <f t="shared" si="121"/>
        <v>0</v>
      </c>
      <c r="K324" s="193">
        <f t="shared" si="121"/>
        <v>0</v>
      </c>
      <c r="L324" s="178">
        <v>0</v>
      </c>
      <c r="M324" s="178">
        <v>0</v>
      </c>
    </row>
    <row r="325" spans="1:18" s="21" customFormat="1" x14ac:dyDescent="0.25">
      <c r="A325" s="265">
        <v>312</v>
      </c>
      <c r="B325" s="266"/>
      <c r="C325" s="267"/>
      <c r="D325" s="192" t="s">
        <v>140</v>
      </c>
      <c r="E325" s="193">
        <f>E326</f>
        <v>0</v>
      </c>
      <c r="F325" s="193">
        <f t="shared" si="121"/>
        <v>0</v>
      </c>
      <c r="G325" s="193">
        <f t="shared" si="121"/>
        <v>0</v>
      </c>
      <c r="H325" s="193">
        <f t="shared" si="121"/>
        <v>0</v>
      </c>
      <c r="I325" s="193"/>
      <c r="J325" s="193">
        <f t="shared" si="121"/>
        <v>0</v>
      </c>
      <c r="K325" s="193">
        <f t="shared" si="121"/>
        <v>0</v>
      </c>
      <c r="L325" s="178">
        <v>0</v>
      </c>
      <c r="M325" s="178">
        <v>0</v>
      </c>
    </row>
    <row r="326" spans="1:18" x14ac:dyDescent="0.25">
      <c r="A326" s="268">
        <v>3121</v>
      </c>
      <c r="B326" s="269"/>
      <c r="C326" s="270"/>
      <c r="D326" s="200" t="s">
        <v>55</v>
      </c>
      <c r="E326" s="104"/>
      <c r="F326" s="104"/>
      <c r="G326" s="104"/>
      <c r="H326" s="104"/>
      <c r="I326" s="104"/>
      <c r="J326" s="104"/>
      <c r="K326" s="104"/>
      <c r="L326" s="178">
        <v>0</v>
      </c>
      <c r="M326" s="178">
        <v>0</v>
      </c>
      <c r="O326" s="21"/>
      <c r="P326" s="21"/>
      <c r="R326" s="21"/>
    </row>
    <row r="327" spans="1:18" s="21" customFormat="1" x14ac:dyDescent="0.25">
      <c r="A327" s="265">
        <v>32</v>
      </c>
      <c r="B327" s="266"/>
      <c r="C327" s="267"/>
      <c r="D327" s="192" t="s">
        <v>15</v>
      </c>
      <c r="E327" s="193">
        <f>E328+E333+E337</f>
        <v>1854.09</v>
      </c>
      <c r="F327" s="193">
        <f>F328+F333+F337+F330</f>
        <v>110000</v>
      </c>
      <c r="G327" s="193">
        <f>G328+G333+G337+G330</f>
        <v>14599.508925608865</v>
      </c>
      <c r="H327" s="193">
        <f>H328+H333+H337</f>
        <v>7400</v>
      </c>
      <c r="I327" s="193">
        <f>I328+I333+I337+I330</f>
        <v>12175</v>
      </c>
      <c r="J327" s="193">
        <f>J328+J333+J337</f>
        <v>0</v>
      </c>
      <c r="K327" s="193">
        <f>K328+K333+K337+K330</f>
        <v>7972.7</v>
      </c>
      <c r="L327" s="178">
        <f t="shared" si="103"/>
        <v>430.00609463402537</v>
      </c>
      <c r="M327" s="178">
        <f t="shared" si="104"/>
        <v>65.484188911704308</v>
      </c>
      <c r="O327"/>
      <c r="P327"/>
      <c r="R327"/>
    </row>
    <row r="328" spans="1:18" s="21" customFormat="1" x14ac:dyDescent="0.25">
      <c r="A328" s="265">
        <v>321</v>
      </c>
      <c r="B328" s="266"/>
      <c r="C328" s="267"/>
      <c r="D328" s="192" t="s">
        <v>59</v>
      </c>
      <c r="E328" s="193">
        <f>E329</f>
        <v>0</v>
      </c>
      <c r="F328" s="193">
        <f t="shared" ref="F328:K328" si="122">F329</f>
        <v>0</v>
      </c>
      <c r="G328" s="193">
        <f t="shared" si="122"/>
        <v>0</v>
      </c>
      <c r="H328" s="193">
        <f t="shared" si="122"/>
        <v>0</v>
      </c>
      <c r="I328" s="193">
        <f>I329</f>
        <v>108</v>
      </c>
      <c r="J328" s="193">
        <f t="shared" si="122"/>
        <v>0</v>
      </c>
      <c r="K328" s="193">
        <f t="shared" si="122"/>
        <v>107.05</v>
      </c>
      <c r="L328" s="178">
        <v>0</v>
      </c>
      <c r="M328" s="178">
        <f t="shared" ref="M328:M391" si="123">K328/I328*100</f>
        <v>99.120370370370367</v>
      </c>
    </row>
    <row r="329" spans="1:18" x14ac:dyDescent="0.25">
      <c r="A329" s="268">
        <v>3211</v>
      </c>
      <c r="B329" s="269"/>
      <c r="C329" s="270"/>
      <c r="D329" s="200" t="s">
        <v>69</v>
      </c>
      <c r="E329" s="104"/>
      <c r="F329" s="104">
        <v>0</v>
      </c>
      <c r="G329" s="104">
        <f>F329/7.5345</f>
        <v>0</v>
      </c>
      <c r="H329" s="104"/>
      <c r="I329" s="104">
        <v>108</v>
      </c>
      <c r="J329" s="104"/>
      <c r="K329" s="104">
        <v>107.05</v>
      </c>
      <c r="L329" s="178">
        <v>0</v>
      </c>
      <c r="M329" s="178">
        <f t="shared" si="123"/>
        <v>99.120370370370367</v>
      </c>
      <c r="O329" s="21"/>
      <c r="P329" s="21"/>
      <c r="R329" s="21"/>
    </row>
    <row r="330" spans="1:18" x14ac:dyDescent="0.25">
      <c r="A330" s="265">
        <v>322</v>
      </c>
      <c r="B330" s="266"/>
      <c r="C330" s="267"/>
      <c r="D330" s="192" t="s">
        <v>61</v>
      </c>
      <c r="E330" s="193"/>
      <c r="F330" s="193">
        <f>F332</f>
        <v>10000</v>
      </c>
      <c r="G330" s="193">
        <f>G332</f>
        <v>1327.2280841462605</v>
      </c>
      <c r="H330" s="193"/>
      <c r="I330" s="193">
        <f>I331+I332</f>
        <v>1567</v>
      </c>
      <c r="J330" s="193"/>
      <c r="K330" s="193">
        <f>K331+K332</f>
        <v>1566.01</v>
      </c>
      <c r="L330" s="178">
        <v>0</v>
      </c>
      <c r="M330" s="178">
        <f t="shared" si="123"/>
        <v>99.936821952776</v>
      </c>
    </row>
    <row r="331" spans="1:18" s="213" customFormat="1" ht="25.5" x14ac:dyDescent="0.25">
      <c r="A331" s="214">
        <v>3221</v>
      </c>
      <c r="B331" s="215"/>
      <c r="C331" s="216"/>
      <c r="D331" s="223" t="s">
        <v>113</v>
      </c>
      <c r="E331" s="104"/>
      <c r="F331" s="104"/>
      <c r="G331" s="104"/>
      <c r="H331" s="104"/>
      <c r="I331" s="104">
        <v>1460</v>
      </c>
      <c r="J331" s="104"/>
      <c r="K331" s="104">
        <v>1459.45</v>
      </c>
      <c r="L331" s="178">
        <v>0</v>
      </c>
      <c r="M331" s="178">
        <f t="shared" si="123"/>
        <v>99.962328767123282</v>
      </c>
    </row>
    <row r="332" spans="1:18" x14ac:dyDescent="0.25">
      <c r="A332" s="268">
        <v>3225</v>
      </c>
      <c r="B332" s="269"/>
      <c r="C332" s="270"/>
      <c r="D332" s="200" t="s">
        <v>62</v>
      </c>
      <c r="E332" s="104"/>
      <c r="F332" s="104">
        <v>10000</v>
      </c>
      <c r="G332" s="104">
        <f>F332/7.5345</f>
        <v>1327.2280841462605</v>
      </c>
      <c r="H332" s="104"/>
      <c r="I332" s="104">
        <v>107</v>
      </c>
      <c r="J332" s="104"/>
      <c r="K332" s="104">
        <v>106.56</v>
      </c>
      <c r="L332" s="178">
        <v>0</v>
      </c>
      <c r="M332" s="178">
        <f t="shared" si="123"/>
        <v>99.588785046728972</v>
      </c>
    </row>
    <row r="333" spans="1:18" s="21" customFormat="1" x14ac:dyDescent="0.25">
      <c r="A333" s="265">
        <v>323</v>
      </c>
      <c r="B333" s="266"/>
      <c r="C333" s="267"/>
      <c r="D333" s="192" t="s">
        <v>74</v>
      </c>
      <c r="E333" s="193">
        <f>E334+E335+E336</f>
        <v>194.09</v>
      </c>
      <c r="F333" s="193">
        <f t="shared" ref="F333:K333" si="124">F334+F335+F336</f>
        <v>0</v>
      </c>
      <c r="G333" s="193">
        <f t="shared" si="124"/>
        <v>0</v>
      </c>
      <c r="H333" s="193">
        <f t="shared" si="124"/>
        <v>0</v>
      </c>
      <c r="I333" s="193">
        <f>I335</f>
        <v>100</v>
      </c>
      <c r="J333" s="193">
        <f t="shared" si="124"/>
        <v>0</v>
      </c>
      <c r="K333" s="193">
        <f t="shared" si="124"/>
        <v>0</v>
      </c>
      <c r="L333" s="178">
        <f t="shared" ref="L333:L391" si="125">K333/E333*100</f>
        <v>0</v>
      </c>
      <c r="M333" s="178">
        <f t="shared" si="123"/>
        <v>0</v>
      </c>
      <c r="O333"/>
      <c r="P333"/>
      <c r="R333"/>
    </row>
    <row r="334" spans="1:18" x14ac:dyDescent="0.25">
      <c r="A334" s="268">
        <v>3236</v>
      </c>
      <c r="B334" s="269"/>
      <c r="C334" s="270"/>
      <c r="D334" s="200" t="s">
        <v>90</v>
      </c>
      <c r="E334" s="104"/>
      <c r="F334" s="104"/>
      <c r="G334" s="104"/>
      <c r="H334" s="104"/>
      <c r="I334" s="104"/>
      <c r="J334" s="104"/>
      <c r="K334" s="104"/>
      <c r="L334" s="178">
        <v>0</v>
      </c>
      <c r="M334" s="178">
        <v>0</v>
      </c>
      <c r="O334" s="21"/>
      <c r="P334" s="21"/>
      <c r="R334" s="21"/>
    </row>
    <row r="335" spans="1:18" x14ac:dyDescent="0.25">
      <c r="A335" s="268">
        <v>3237</v>
      </c>
      <c r="B335" s="269"/>
      <c r="C335" s="270"/>
      <c r="D335" s="200" t="s">
        <v>75</v>
      </c>
      <c r="E335" s="104">
        <v>194.09</v>
      </c>
      <c r="F335" s="104"/>
      <c r="G335" s="104"/>
      <c r="H335" s="104"/>
      <c r="I335" s="104">
        <v>100</v>
      </c>
      <c r="J335" s="104"/>
      <c r="K335" s="104">
        <v>0</v>
      </c>
      <c r="L335" s="178">
        <f t="shared" si="125"/>
        <v>0</v>
      </c>
      <c r="M335" s="178">
        <f t="shared" si="123"/>
        <v>0</v>
      </c>
    </row>
    <row r="336" spans="1:18" x14ac:dyDescent="0.25">
      <c r="A336" s="268">
        <v>3239</v>
      </c>
      <c r="B336" s="269"/>
      <c r="C336" s="270"/>
      <c r="D336" s="200" t="s">
        <v>95</v>
      </c>
      <c r="E336" s="104"/>
      <c r="F336" s="104"/>
      <c r="G336" s="104"/>
      <c r="H336" s="104"/>
      <c r="I336" s="104"/>
      <c r="J336" s="104"/>
      <c r="K336" s="104"/>
      <c r="L336" s="178">
        <v>0</v>
      </c>
      <c r="M336" s="178">
        <v>0</v>
      </c>
    </row>
    <row r="337" spans="1:18" s="21" customFormat="1" ht="25.5" x14ac:dyDescent="0.25">
      <c r="A337" s="265">
        <v>329</v>
      </c>
      <c r="B337" s="266"/>
      <c r="C337" s="267"/>
      <c r="D337" s="192" t="s">
        <v>64</v>
      </c>
      <c r="E337" s="193">
        <f>E338+E339+E340</f>
        <v>1660</v>
      </c>
      <c r="F337" s="193">
        <f>F338+F340+F339</f>
        <v>100000</v>
      </c>
      <c r="G337" s="193">
        <f>G338+G340+G339</f>
        <v>13272.280841462605</v>
      </c>
      <c r="H337" s="193">
        <f>SUM(H338:H340)</f>
        <v>7400</v>
      </c>
      <c r="I337" s="193">
        <f>SUM(I338:I340)</f>
        <v>10400</v>
      </c>
      <c r="J337" s="193">
        <f>SUM(J338:J340)</f>
        <v>0</v>
      </c>
      <c r="K337" s="193">
        <f>SUM(K338:K340)</f>
        <v>6299.6399999999994</v>
      </c>
      <c r="L337" s="178">
        <f t="shared" si="125"/>
        <v>379.49638554216864</v>
      </c>
      <c r="M337" s="178">
        <f t="shared" si="123"/>
        <v>60.573461538461537</v>
      </c>
      <c r="O337"/>
      <c r="P337"/>
      <c r="R337"/>
    </row>
    <row r="338" spans="1:18" s="21" customFormat="1" x14ac:dyDescent="0.25">
      <c r="A338" s="268">
        <v>3295</v>
      </c>
      <c r="B338" s="269"/>
      <c r="C338" s="270"/>
      <c r="D338" s="200" t="s">
        <v>63</v>
      </c>
      <c r="E338" s="104"/>
      <c r="F338" s="104">
        <v>30000</v>
      </c>
      <c r="G338" s="104">
        <f>F338/7.5345</f>
        <v>3981.6842524387812</v>
      </c>
      <c r="H338" s="104">
        <v>3500</v>
      </c>
      <c r="I338" s="104">
        <v>3500</v>
      </c>
      <c r="J338" s="104"/>
      <c r="K338" s="104">
        <v>2658.14</v>
      </c>
      <c r="L338" s="178">
        <v>0</v>
      </c>
      <c r="M338" s="178">
        <f t="shared" si="123"/>
        <v>75.946857142857141</v>
      </c>
    </row>
    <row r="339" spans="1:18" s="21" customFormat="1" x14ac:dyDescent="0.25">
      <c r="A339" s="268">
        <v>3296</v>
      </c>
      <c r="B339" s="269"/>
      <c r="C339" s="270"/>
      <c r="D339" s="200" t="s">
        <v>65</v>
      </c>
      <c r="E339" s="206"/>
      <c r="F339" s="104">
        <v>60000</v>
      </c>
      <c r="G339" s="104">
        <f>F339/7.5345</f>
        <v>7963.3685048775624</v>
      </c>
      <c r="H339" s="104">
        <v>2500</v>
      </c>
      <c r="I339" s="104"/>
      <c r="J339" s="104"/>
      <c r="K339" s="104">
        <f t="shared" ref="K339" si="126">J339</f>
        <v>0</v>
      </c>
      <c r="L339" s="178">
        <v>0</v>
      </c>
      <c r="M339" s="178">
        <v>0</v>
      </c>
    </row>
    <row r="340" spans="1:18" ht="25.5" x14ac:dyDescent="0.25">
      <c r="A340" s="268">
        <v>3299</v>
      </c>
      <c r="B340" s="269"/>
      <c r="C340" s="270"/>
      <c r="D340" s="200" t="s">
        <v>64</v>
      </c>
      <c r="E340" s="104">
        <v>1660</v>
      </c>
      <c r="F340" s="104">
        <v>10000</v>
      </c>
      <c r="G340" s="104">
        <f>F340/7.5345</f>
        <v>1327.2280841462605</v>
      </c>
      <c r="H340" s="104">
        <v>1400</v>
      </c>
      <c r="I340" s="104">
        <v>6900</v>
      </c>
      <c r="J340" s="104"/>
      <c r="K340" s="104">
        <v>3641.5</v>
      </c>
      <c r="L340" s="178">
        <f t="shared" si="125"/>
        <v>219.36746987951804</v>
      </c>
      <c r="M340" s="178">
        <f t="shared" si="123"/>
        <v>52.775362318840578</v>
      </c>
      <c r="O340" s="21"/>
      <c r="P340" s="21"/>
      <c r="R340" s="21"/>
    </row>
    <row r="341" spans="1:18" x14ac:dyDescent="0.25">
      <c r="A341" s="265">
        <v>34</v>
      </c>
      <c r="B341" s="266"/>
      <c r="C341" s="267"/>
      <c r="D341" s="192" t="s">
        <v>66</v>
      </c>
      <c r="E341" s="204">
        <f>E342+E345</f>
        <v>1474.65</v>
      </c>
      <c r="F341" s="193">
        <f>F342</f>
        <v>52000</v>
      </c>
      <c r="G341" s="193">
        <f>G342</f>
        <v>6901.5860375605544</v>
      </c>
      <c r="H341" s="104"/>
      <c r="I341" s="104"/>
      <c r="J341" s="104"/>
      <c r="K341" s="104"/>
      <c r="L341" s="178">
        <f t="shared" si="125"/>
        <v>0</v>
      </c>
      <c r="M341" s="178">
        <v>0</v>
      </c>
    </row>
    <row r="342" spans="1:18" x14ac:dyDescent="0.25">
      <c r="A342" s="265">
        <v>343</v>
      </c>
      <c r="B342" s="266"/>
      <c r="C342" s="267"/>
      <c r="D342" s="192" t="s">
        <v>67</v>
      </c>
      <c r="E342" s="204">
        <f>E343+E344</f>
        <v>0</v>
      </c>
      <c r="F342" s="193">
        <f>F343+F344</f>
        <v>52000</v>
      </c>
      <c r="G342" s="193">
        <f>G343+G344</f>
        <v>6901.5860375605544</v>
      </c>
      <c r="H342" s="193">
        <f>SUM(H343:H344)</f>
        <v>3500</v>
      </c>
      <c r="I342" s="193"/>
      <c r="J342" s="193">
        <f>SUM(J343:J344)</f>
        <v>0</v>
      </c>
      <c r="K342" s="193">
        <f>SUM(K343:K344)</f>
        <v>0</v>
      </c>
      <c r="L342" s="178">
        <v>0</v>
      </c>
      <c r="M342" s="178">
        <v>0</v>
      </c>
    </row>
    <row r="343" spans="1:18" ht="25.5" x14ac:dyDescent="0.25">
      <c r="A343" s="268">
        <v>3431</v>
      </c>
      <c r="B343" s="269"/>
      <c r="C343" s="270"/>
      <c r="D343" s="200" t="s">
        <v>97</v>
      </c>
      <c r="E343" s="104"/>
      <c r="F343" s="104"/>
      <c r="G343" s="104"/>
      <c r="H343" s="104"/>
      <c r="I343" s="104"/>
      <c r="J343" s="104"/>
      <c r="K343" s="104"/>
      <c r="L343" s="178">
        <v>0</v>
      </c>
      <c r="M343" s="178">
        <v>0</v>
      </c>
    </row>
    <row r="344" spans="1:18" x14ac:dyDescent="0.25">
      <c r="A344" s="268">
        <v>3433</v>
      </c>
      <c r="B344" s="269"/>
      <c r="C344" s="270"/>
      <c r="D344" s="200" t="s">
        <v>68</v>
      </c>
      <c r="E344" s="104"/>
      <c r="F344" s="104">
        <v>52000</v>
      </c>
      <c r="G344" s="104">
        <f>F344/7.5345</f>
        <v>6901.5860375605544</v>
      </c>
      <c r="H344" s="104">
        <v>3500</v>
      </c>
      <c r="I344" s="104"/>
      <c r="J344" s="104"/>
      <c r="K344" s="104"/>
      <c r="L344" s="178">
        <v>0</v>
      </c>
      <c r="M344" s="178">
        <v>0</v>
      </c>
    </row>
    <row r="345" spans="1:18" x14ac:dyDescent="0.25">
      <c r="A345" s="265">
        <v>38</v>
      </c>
      <c r="B345" s="266"/>
      <c r="C345" s="267"/>
      <c r="D345" s="192" t="s">
        <v>336</v>
      </c>
      <c r="E345" s="204">
        <f>E346</f>
        <v>1474.65</v>
      </c>
      <c r="F345" s="193" t="e">
        <f>F346</f>
        <v>#REF!</v>
      </c>
      <c r="G345" s="193" t="e">
        <f>G346</f>
        <v>#REF!</v>
      </c>
      <c r="H345" s="104"/>
      <c r="I345" s="204">
        <f>I346</f>
        <v>1454</v>
      </c>
      <c r="J345" s="204">
        <f t="shared" ref="J345:K345" si="127">J346</f>
        <v>0</v>
      </c>
      <c r="K345" s="204">
        <f t="shared" si="127"/>
        <v>1453.77</v>
      </c>
      <c r="L345" s="178">
        <f t="shared" si="125"/>
        <v>98.584070796460168</v>
      </c>
      <c r="M345" s="178">
        <f t="shared" si="123"/>
        <v>99.984181568088033</v>
      </c>
    </row>
    <row r="346" spans="1:18" x14ac:dyDescent="0.25">
      <c r="A346" s="265">
        <v>381</v>
      </c>
      <c r="B346" s="266"/>
      <c r="C346" s="267"/>
      <c r="D346" s="192" t="s">
        <v>50</v>
      </c>
      <c r="E346" s="104">
        <f>E347</f>
        <v>1474.65</v>
      </c>
      <c r="F346" s="193" t="e">
        <f>F347+#REF!</f>
        <v>#REF!</v>
      </c>
      <c r="G346" s="193" t="e">
        <f>G347+#REF!</f>
        <v>#REF!</v>
      </c>
      <c r="H346" s="193">
        <f>SUM(H347:H347)</f>
        <v>0</v>
      </c>
      <c r="I346" s="193">
        <f>SUM(I347:I347)</f>
        <v>1454</v>
      </c>
      <c r="J346" s="193">
        <f>SUM(J347:J347)</f>
        <v>0</v>
      </c>
      <c r="K346" s="193">
        <f>SUM(K347:K347)</f>
        <v>1453.77</v>
      </c>
      <c r="L346" s="178">
        <f t="shared" si="125"/>
        <v>98.584070796460168</v>
      </c>
      <c r="M346" s="178">
        <f t="shared" si="123"/>
        <v>99.984181568088033</v>
      </c>
    </row>
    <row r="347" spans="1:18" x14ac:dyDescent="0.25">
      <c r="A347" s="268">
        <v>3812</v>
      </c>
      <c r="B347" s="269"/>
      <c r="C347" s="270"/>
      <c r="D347" s="200" t="s">
        <v>287</v>
      </c>
      <c r="E347" s="104">
        <v>1474.65</v>
      </c>
      <c r="F347" s="104"/>
      <c r="G347" s="104"/>
      <c r="H347" s="104"/>
      <c r="I347" s="104">
        <v>1454</v>
      </c>
      <c r="J347" s="104"/>
      <c r="K347" s="104">
        <v>1453.77</v>
      </c>
      <c r="L347" s="178">
        <f t="shared" si="125"/>
        <v>98.584070796460168</v>
      </c>
      <c r="M347" s="178">
        <f t="shared" si="123"/>
        <v>99.984181568088033</v>
      </c>
    </row>
    <row r="348" spans="1:18" s="21" customFormat="1" x14ac:dyDescent="0.25">
      <c r="A348" s="281" t="s">
        <v>334</v>
      </c>
      <c r="B348" s="282"/>
      <c r="C348" s="283"/>
      <c r="D348" s="190" t="s">
        <v>170</v>
      </c>
      <c r="E348" s="191">
        <f>E349</f>
        <v>2279.1999999999998</v>
      </c>
      <c r="F348" s="191">
        <f t="shared" ref="F348:K349" si="128">F349</f>
        <v>18500</v>
      </c>
      <c r="G348" s="191">
        <f t="shared" si="128"/>
        <v>2455.3719556705814</v>
      </c>
      <c r="H348" s="191">
        <f t="shared" si="128"/>
        <v>3517</v>
      </c>
      <c r="I348" s="191">
        <f t="shared" si="128"/>
        <v>2600</v>
      </c>
      <c r="J348" s="191">
        <f t="shared" si="128"/>
        <v>0</v>
      </c>
      <c r="K348" s="191">
        <f t="shared" si="128"/>
        <v>2550</v>
      </c>
      <c r="L348" s="178">
        <f t="shared" si="125"/>
        <v>111.88136188136188</v>
      </c>
      <c r="M348" s="178">
        <f t="shared" si="123"/>
        <v>98.076923076923066</v>
      </c>
      <c r="O348"/>
      <c r="P348"/>
      <c r="R348"/>
    </row>
    <row r="349" spans="1:18" s="21" customFormat="1" x14ac:dyDescent="0.25">
      <c r="A349" s="284">
        <v>3</v>
      </c>
      <c r="B349" s="285"/>
      <c r="C349" s="286"/>
      <c r="D349" s="192" t="s">
        <v>14</v>
      </c>
      <c r="E349" s="193">
        <f>E350</f>
        <v>2279.1999999999998</v>
      </c>
      <c r="F349" s="193">
        <f t="shared" si="128"/>
        <v>18500</v>
      </c>
      <c r="G349" s="193">
        <f t="shared" si="128"/>
        <v>2455.3719556705814</v>
      </c>
      <c r="H349" s="193">
        <f t="shared" si="128"/>
        <v>3517</v>
      </c>
      <c r="I349" s="193">
        <f t="shared" si="128"/>
        <v>2600</v>
      </c>
      <c r="J349" s="193">
        <f t="shared" si="128"/>
        <v>0</v>
      </c>
      <c r="K349" s="193">
        <f t="shared" si="128"/>
        <v>2550</v>
      </c>
      <c r="L349" s="178">
        <f t="shared" si="125"/>
        <v>111.88136188136188</v>
      </c>
      <c r="M349" s="178">
        <f t="shared" si="123"/>
        <v>98.076923076923066</v>
      </c>
    </row>
    <row r="350" spans="1:18" s="21" customFormat="1" x14ac:dyDescent="0.25">
      <c r="A350" s="265">
        <v>32</v>
      </c>
      <c r="B350" s="266"/>
      <c r="C350" s="267"/>
      <c r="D350" s="192" t="s">
        <v>25</v>
      </c>
      <c r="E350" s="193">
        <f>E354+E357+E351</f>
        <v>2279.1999999999998</v>
      </c>
      <c r="F350" s="193">
        <f>F351+F354+F357</f>
        <v>18500</v>
      </c>
      <c r="G350" s="193">
        <f>G351+G354+G357</f>
        <v>2455.3719556705814</v>
      </c>
      <c r="H350" s="193">
        <f>H354+H357+H351</f>
        <v>3517</v>
      </c>
      <c r="I350" s="193">
        <f t="shared" ref="I350:K350" si="129">I354+I357+I351</f>
        <v>2600</v>
      </c>
      <c r="J350" s="193">
        <f t="shared" si="129"/>
        <v>0</v>
      </c>
      <c r="K350" s="193">
        <f t="shared" si="129"/>
        <v>2550</v>
      </c>
      <c r="L350" s="178">
        <f t="shared" si="125"/>
        <v>111.88136188136188</v>
      </c>
      <c r="M350" s="178">
        <f t="shared" si="123"/>
        <v>98.076923076923066</v>
      </c>
    </row>
    <row r="351" spans="1:18" s="21" customFormat="1" x14ac:dyDescent="0.25">
      <c r="A351" s="265">
        <v>321</v>
      </c>
      <c r="B351" s="266"/>
      <c r="C351" s="267"/>
      <c r="D351" s="192" t="s">
        <v>59</v>
      </c>
      <c r="E351" s="193">
        <f>E352+E353</f>
        <v>2279.1999999999998</v>
      </c>
      <c r="F351" s="193">
        <f t="shared" ref="F351:K351" si="130">F352</f>
        <v>15000</v>
      </c>
      <c r="G351" s="193">
        <f t="shared" si="130"/>
        <v>1990.8421262193906</v>
      </c>
      <c r="H351" s="193">
        <f t="shared" si="130"/>
        <v>3318</v>
      </c>
      <c r="I351" s="193">
        <f t="shared" si="130"/>
        <v>2600</v>
      </c>
      <c r="J351" s="193">
        <f t="shared" si="130"/>
        <v>0</v>
      </c>
      <c r="K351" s="193">
        <f t="shared" si="130"/>
        <v>2550</v>
      </c>
      <c r="L351" s="178">
        <f t="shared" si="125"/>
        <v>111.88136188136188</v>
      </c>
      <c r="M351" s="178">
        <f t="shared" si="123"/>
        <v>98.076923076923066</v>
      </c>
    </row>
    <row r="352" spans="1:18" s="21" customFormat="1" x14ac:dyDescent="0.25">
      <c r="A352" s="268">
        <v>3211</v>
      </c>
      <c r="B352" s="269"/>
      <c r="C352" s="270"/>
      <c r="D352" s="200" t="s">
        <v>69</v>
      </c>
      <c r="E352" s="104">
        <v>2179.1999999999998</v>
      </c>
      <c r="F352" s="104">
        <v>15000</v>
      </c>
      <c r="G352" s="104">
        <f>F352/7.5345</f>
        <v>1990.8421262193906</v>
      </c>
      <c r="H352" s="104">
        <v>3318</v>
      </c>
      <c r="I352" s="104">
        <v>2600</v>
      </c>
      <c r="J352" s="104"/>
      <c r="K352" s="104">
        <v>2550</v>
      </c>
      <c r="L352" s="178">
        <f t="shared" si="125"/>
        <v>117.01541850220265</v>
      </c>
      <c r="M352" s="178">
        <f t="shared" si="123"/>
        <v>98.076923076923066</v>
      </c>
    </row>
    <row r="353" spans="1:18" s="21" customFormat="1" x14ac:dyDescent="0.25">
      <c r="A353" s="214">
        <v>3213</v>
      </c>
      <c r="B353" s="215"/>
      <c r="C353" s="216"/>
      <c r="D353" s="223" t="s">
        <v>70</v>
      </c>
      <c r="E353" s="104">
        <v>100</v>
      </c>
      <c r="F353" s="104"/>
      <c r="G353" s="104"/>
      <c r="H353" s="104"/>
      <c r="I353" s="104"/>
      <c r="J353" s="104"/>
      <c r="K353" s="104"/>
      <c r="L353" s="178">
        <f t="shared" si="125"/>
        <v>0</v>
      </c>
      <c r="M353" s="178">
        <v>0</v>
      </c>
    </row>
    <row r="354" spans="1:18" s="21" customFormat="1" x14ac:dyDescent="0.25">
      <c r="A354" s="265">
        <v>322</v>
      </c>
      <c r="B354" s="266"/>
      <c r="C354" s="267"/>
      <c r="D354" s="192" t="s">
        <v>61</v>
      </c>
      <c r="E354" s="193">
        <f>E355+E356</f>
        <v>0</v>
      </c>
      <c r="F354" s="193">
        <f t="shared" ref="F354:K354" si="131">F355+F356</f>
        <v>1000</v>
      </c>
      <c r="G354" s="193">
        <f t="shared" si="131"/>
        <v>132.72280841462606</v>
      </c>
      <c r="H354" s="193">
        <f t="shared" si="131"/>
        <v>199</v>
      </c>
      <c r="I354" s="193"/>
      <c r="J354" s="193">
        <f t="shared" si="131"/>
        <v>0</v>
      </c>
      <c r="K354" s="193">
        <f t="shared" si="131"/>
        <v>0</v>
      </c>
      <c r="L354" s="178">
        <v>0</v>
      </c>
      <c r="M354" s="178">
        <v>0</v>
      </c>
    </row>
    <row r="355" spans="1:18" ht="25.5" x14ac:dyDescent="0.25">
      <c r="A355" s="268">
        <v>3221</v>
      </c>
      <c r="B355" s="269"/>
      <c r="C355" s="270"/>
      <c r="D355" s="200" t="s">
        <v>113</v>
      </c>
      <c r="E355" s="104"/>
      <c r="F355" s="104">
        <v>700</v>
      </c>
      <c r="G355" s="104">
        <f>F355/7.5345</f>
        <v>92.905965890238235</v>
      </c>
      <c r="H355" s="104">
        <v>199</v>
      </c>
      <c r="I355" s="104"/>
      <c r="J355" s="104"/>
      <c r="K355" s="104"/>
      <c r="L355" s="178">
        <v>0</v>
      </c>
      <c r="M355" s="178">
        <v>0</v>
      </c>
      <c r="O355" s="21"/>
      <c r="P355" s="21"/>
      <c r="R355" s="21"/>
    </row>
    <row r="356" spans="1:18" x14ac:dyDescent="0.25">
      <c r="A356" s="268">
        <v>3225</v>
      </c>
      <c r="B356" s="269"/>
      <c r="C356" s="270"/>
      <c r="D356" s="200" t="s">
        <v>114</v>
      </c>
      <c r="E356" s="104">
        <v>0</v>
      </c>
      <c r="F356" s="104">
        <v>300</v>
      </c>
      <c r="G356" s="104">
        <f>F356/7.5345</f>
        <v>39.816842524387816</v>
      </c>
      <c r="H356" s="104"/>
      <c r="I356" s="104"/>
      <c r="J356" s="104"/>
      <c r="K356" s="104"/>
      <c r="L356" s="178">
        <v>0</v>
      </c>
      <c r="M356" s="178">
        <v>0</v>
      </c>
    </row>
    <row r="357" spans="1:18" s="21" customFormat="1" ht="25.5" x14ac:dyDescent="0.25">
      <c r="A357" s="265">
        <v>329</v>
      </c>
      <c r="B357" s="266"/>
      <c r="C357" s="267"/>
      <c r="D357" s="192" t="s">
        <v>64</v>
      </c>
      <c r="E357" s="193">
        <f>E358</f>
        <v>0</v>
      </c>
      <c r="F357" s="193">
        <f t="shared" ref="F357:K357" si="132">F358</f>
        <v>2500</v>
      </c>
      <c r="G357" s="193">
        <f t="shared" si="132"/>
        <v>331.80702103656512</v>
      </c>
      <c r="H357" s="193">
        <f t="shared" si="132"/>
        <v>0</v>
      </c>
      <c r="I357" s="193">
        <f t="shared" si="132"/>
        <v>0</v>
      </c>
      <c r="J357" s="193">
        <f t="shared" si="132"/>
        <v>0</v>
      </c>
      <c r="K357" s="193">
        <f t="shared" si="132"/>
        <v>0</v>
      </c>
      <c r="L357" s="178">
        <v>0</v>
      </c>
      <c r="M357" s="178">
        <v>0</v>
      </c>
      <c r="O357"/>
      <c r="P357"/>
      <c r="R357"/>
    </row>
    <row r="358" spans="1:18" ht="25.5" x14ac:dyDescent="0.25">
      <c r="A358" s="268">
        <v>3299</v>
      </c>
      <c r="B358" s="269"/>
      <c r="C358" s="270"/>
      <c r="D358" s="200" t="s">
        <v>64</v>
      </c>
      <c r="E358" s="104"/>
      <c r="F358" s="104">
        <v>2500</v>
      </c>
      <c r="G358" s="104">
        <f>F358/7.5345</f>
        <v>331.80702103656512</v>
      </c>
      <c r="H358" s="104"/>
      <c r="I358" s="104">
        <v>0</v>
      </c>
      <c r="J358" s="104"/>
      <c r="K358" s="104"/>
      <c r="L358" s="178">
        <v>0</v>
      </c>
      <c r="M358" s="178">
        <v>0</v>
      </c>
      <c r="O358" s="21"/>
      <c r="P358" s="21"/>
      <c r="R358" s="21"/>
    </row>
    <row r="359" spans="1:18" ht="25.5" customHeight="1" x14ac:dyDescent="0.25">
      <c r="A359" s="281" t="s">
        <v>335</v>
      </c>
      <c r="B359" s="282"/>
      <c r="C359" s="283"/>
      <c r="D359" s="190" t="s">
        <v>204</v>
      </c>
      <c r="E359" s="191">
        <f t="shared" ref="E359:K359" si="133">E360</f>
        <v>774.69</v>
      </c>
      <c r="F359" s="191">
        <f t="shared" si="133"/>
        <v>1000</v>
      </c>
      <c r="G359" s="191">
        <f t="shared" si="133"/>
        <v>132.72280841462606</v>
      </c>
      <c r="H359" s="191">
        <f t="shared" si="133"/>
        <v>581</v>
      </c>
      <c r="I359" s="191">
        <f t="shared" si="133"/>
        <v>0</v>
      </c>
      <c r="J359" s="191">
        <f t="shared" si="133"/>
        <v>0</v>
      </c>
      <c r="K359" s="191">
        <f t="shared" si="133"/>
        <v>38.799999999999997</v>
      </c>
      <c r="L359" s="178">
        <f t="shared" si="125"/>
        <v>5.0084549949011858</v>
      </c>
      <c r="M359" s="178">
        <v>0</v>
      </c>
    </row>
    <row r="360" spans="1:18" x14ac:dyDescent="0.25">
      <c r="A360" s="284">
        <v>3</v>
      </c>
      <c r="B360" s="285"/>
      <c r="C360" s="286"/>
      <c r="D360" s="192" t="s">
        <v>14</v>
      </c>
      <c r="E360" s="193">
        <f t="shared" ref="E360:K360" si="134">E361</f>
        <v>774.69</v>
      </c>
      <c r="F360" s="193">
        <f t="shared" si="134"/>
        <v>1000</v>
      </c>
      <c r="G360" s="193">
        <f t="shared" si="134"/>
        <v>132.72280841462606</v>
      </c>
      <c r="H360" s="193">
        <f t="shared" si="134"/>
        <v>581</v>
      </c>
      <c r="I360" s="193">
        <f t="shared" si="134"/>
        <v>0</v>
      </c>
      <c r="J360" s="193">
        <f t="shared" si="134"/>
        <v>0</v>
      </c>
      <c r="K360" s="193">
        <f t="shared" si="134"/>
        <v>38.799999999999997</v>
      </c>
      <c r="L360" s="178">
        <f t="shared" si="125"/>
        <v>5.0084549949011858</v>
      </c>
      <c r="M360" s="178">
        <v>0</v>
      </c>
    </row>
    <row r="361" spans="1:18" x14ac:dyDescent="0.25">
      <c r="A361" s="265">
        <v>32</v>
      </c>
      <c r="B361" s="266"/>
      <c r="C361" s="267"/>
      <c r="D361" s="192" t="s">
        <v>25</v>
      </c>
      <c r="E361" s="193">
        <f t="shared" ref="E361" si="135">E368+E371+E373+E376+SUM(E365)</f>
        <v>774.69</v>
      </c>
      <c r="F361" s="193">
        <f>F365</f>
        <v>1000</v>
      </c>
      <c r="G361" s="193">
        <f>G365</f>
        <v>132.72280841462606</v>
      </c>
      <c r="H361" s="193">
        <f>H362+H365+H367</f>
        <v>581</v>
      </c>
      <c r="I361" s="193">
        <f>I362+I365+I367</f>
        <v>0</v>
      </c>
      <c r="J361" s="193">
        <f t="shared" ref="J361:K361" si="136">J362+J365+J367</f>
        <v>0</v>
      </c>
      <c r="K361" s="193">
        <f t="shared" si="136"/>
        <v>38.799999999999997</v>
      </c>
      <c r="L361" s="178">
        <f t="shared" si="125"/>
        <v>5.0084549949011858</v>
      </c>
      <c r="M361" s="178">
        <v>0</v>
      </c>
    </row>
    <row r="362" spans="1:18" x14ac:dyDescent="0.25">
      <c r="A362" s="265">
        <v>321</v>
      </c>
      <c r="B362" s="266"/>
      <c r="C362" s="267"/>
      <c r="D362" s="192" t="s">
        <v>59</v>
      </c>
      <c r="E362" s="193"/>
      <c r="F362" s="193">
        <f>F363</f>
        <v>0</v>
      </c>
      <c r="G362" s="193">
        <f>G363</f>
        <v>0</v>
      </c>
      <c r="H362" s="193">
        <f>SUM(H363:H364)</f>
        <v>201</v>
      </c>
      <c r="I362" s="193">
        <f>SUM(I363:I364)</f>
        <v>0</v>
      </c>
      <c r="J362" s="193">
        <f>SUM(J363:J364)</f>
        <v>0</v>
      </c>
      <c r="K362" s="193">
        <f>SUM(K363:K364)</f>
        <v>38.799999999999997</v>
      </c>
      <c r="L362" s="178">
        <v>0</v>
      </c>
      <c r="M362" s="178">
        <v>0</v>
      </c>
    </row>
    <row r="363" spans="1:18" x14ac:dyDescent="0.25">
      <c r="A363" s="268">
        <v>3211</v>
      </c>
      <c r="B363" s="269"/>
      <c r="C363" s="270"/>
      <c r="D363" s="200" t="s">
        <v>69</v>
      </c>
      <c r="E363" s="104"/>
      <c r="F363" s="104"/>
      <c r="G363" s="104">
        <f>F363/7.5345</f>
        <v>0</v>
      </c>
      <c r="H363" s="104">
        <v>135</v>
      </c>
      <c r="I363" s="104">
        <v>0</v>
      </c>
      <c r="J363" s="104">
        <v>0</v>
      </c>
      <c r="K363" s="104">
        <v>38.799999999999997</v>
      </c>
      <c r="L363" s="178">
        <v>0</v>
      </c>
      <c r="M363" s="178">
        <v>0</v>
      </c>
    </row>
    <row r="364" spans="1:18" ht="25.5" x14ac:dyDescent="0.25">
      <c r="A364" s="197">
        <v>3214</v>
      </c>
      <c r="B364" s="195"/>
      <c r="C364" s="196"/>
      <c r="D364" s="200" t="s">
        <v>71</v>
      </c>
      <c r="E364" s="104"/>
      <c r="F364" s="104"/>
      <c r="G364" s="104"/>
      <c r="H364" s="104">
        <v>66</v>
      </c>
      <c r="I364" s="104">
        <v>0</v>
      </c>
      <c r="J364" s="104">
        <v>0</v>
      </c>
      <c r="K364" s="104">
        <v>0</v>
      </c>
      <c r="L364" s="178">
        <v>0</v>
      </c>
      <c r="M364" s="178">
        <v>0</v>
      </c>
    </row>
    <row r="365" spans="1:18" x14ac:dyDescent="0.25">
      <c r="A365" s="265">
        <v>322</v>
      </c>
      <c r="B365" s="266"/>
      <c r="C365" s="267"/>
      <c r="D365" s="192" t="s">
        <v>61</v>
      </c>
      <c r="E365" s="193">
        <f>E366</f>
        <v>610.69000000000005</v>
      </c>
      <c r="F365" s="193">
        <f t="shared" ref="F365:G365" si="137">F366+F368</f>
        <v>1000</v>
      </c>
      <c r="G365" s="193">
        <f t="shared" si="137"/>
        <v>132.72280841462606</v>
      </c>
      <c r="H365" s="193">
        <f>H366</f>
        <v>314</v>
      </c>
      <c r="I365" s="193">
        <f>I366</f>
        <v>0</v>
      </c>
      <c r="J365" s="193">
        <f>J366</f>
        <v>0</v>
      </c>
      <c r="K365" s="193">
        <f>K366</f>
        <v>0</v>
      </c>
      <c r="L365" s="178">
        <f t="shared" si="125"/>
        <v>0</v>
      </c>
      <c r="M365" s="178">
        <v>0</v>
      </c>
    </row>
    <row r="366" spans="1:18" ht="25.5" x14ac:dyDescent="0.25">
      <c r="A366" s="268">
        <v>3221</v>
      </c>
      <c r="B366" s="269"/>
      <c r="C366" s="270"/>
      <c r="D366" s="200" t="s">
        <v>113</v>
      </c>
      <c r="E366" s="104">
        <v>610.69000000000005</v>
      </c>
      <c r="F366" s="104">
        <v>1000</v>
      </c>
      <c r="G366" s="104">
        <f>F366/7.5345</f>
        <v>132.72280841462606</v>
      </c>
      <c r="H366" s="104">
        <v>314</v>
      </c>
      <c r="I366" s="104">
        <v>0</v>
      </c>
      <c r="J366" s="104">
        <v>0</v>
      </c>
      <c r="K366" s="104">
        <v>0</v>
      </c>
      <c r="L366" s="178">
        <f t="shared" si="125"/>
        <v>0</v>
      </c>
      <c r="M366" s="178">
        <v>0</v>
      </c>
    </row>
    <row r="367" spans="1:18" ht="25.5" x14ac:dyDescent="0.25">
      <c r="A367" s="194">
        <v>329</v>
      </c>
      <c r="B367" s="195"/>
      <c r="C367" s="196"/>
      <c r="D367" s="192" t="s">
        <v>64</v>
      </c>
      <c r="E367" s="193">
        <f>E368</f>
        <v>164</v>
      </c>
      <c r="F367" s="193"/>
      <c r="G367" s="193"/>
      <c r="H367" s="193">
        <f>H368</f>
        <v>66</v>
      </c>
      <c r="I367" s="193">
        <f>I368</f>
        <v>0</v>
      </c>
      <c r="J367" s="193">
        <f>J368</f>
        <v>0</v>
      </c>
      <c r="K367" s="193">
        <f>K368</f>
        <v>0</v>
      </c>
      <c r="L367" s="178">
        <f t="shared" si="125"/>
        <v>0</v>
      </c>
      <c r="M367" s="178">
        <v>0</v>
      </c>
    </row>
    <row r="368" spans="1:18" ht="25.5" x14ac:dyDescent="0.25">
      <c r="A368" s="197">
        <v>3299</v>
      </c>
      <c r="B368" s="198"/>
      <c r="C368" s="199"/>
      <c r="D368" s="200" t="s">
        <v>64</v>
      </c>
      <c r="E368" s="104">
        <v>164</v>
      </c>
      <c r="F368" s="104"/>
      <c r="G368" s="104"/>
      <c r="H368" s="104">
        <v>66</v>
      </c>
      <c r="I368" s="104">
        <v>0</v>
      </c>
      <c r="J368" s="104">
        <v>0</v>
      </c>
      <c r="K368" s="104">
        <v>0</v>
      </c>
      <c r="L368" s="178">
        <f t="shared" si="125"/>
        <v>0</v>
      </c>
      <c r="M368" s="178">
        <v>0</v>
      </c>
    </row>
    <row r="369" spans="1:18" s="21" customFormat="1" ht="25.5" x14ac:dyDescent="0.25">
      <c r="A369" s="287" t="s">
        <v>119</v>
      </c>
      <c r="B369" s="288"/>
      <c r="C369" s="289"/>
      <c r="D369" s="188" t="s">
        <v>171</v>
      </c>
      <c r="E369" s="189">
        <f>E370+E380</f>
        <v>2286075.0699999998</v>
      </c>
      <c r="F369" s="189">
        <f t="shared" ref="F369:K369" si="138">F370+F380</f>
        <v>11982400</v>
      </c>
      <c r="G369" s="189">
        <f t="shared" si="138"/>
        <v>1590337.7795474152</v>
      </c>
      <c r="H369" s="189">
        <f t="shared" si="138"/>
        <v>1738000</v>
      </c>
      <c r="I369" s="189">
        <f t="shared" si="138"/>
        <v>2573500</v>
      </c>
      <c r="J369" s="189">
        <f t="shared" si="138"/>
        <v>0</v>
      </c>
      <c r="K369" s="189">
        <f t="shared" si="138"/>
        <v>2431072.5299999998</v>
      </c>
      <c r="L369" s="178">
        <f t="shared" si="125"/>
        <v>106.34263773323944</v>
      </c>
      <c r="M369" s="178">
        <f t="shared" si="123"/>
        <v>94.465612201282283</v>
      </c>
      <c r="O369"/>
      <c r="P369"/>
      <c r="R369"/>
    </row>
    <row r="370" spans="1:18" s="21" customFormat="1" x14ac:dyDescent="0.25">
      <c r="A370" s="281" t="s">
        <v>337</v>
      </c>
      <c r="B370" s="282"/>
      <c r="C370" s="283"/>
      <c r="D370" s="190" t="s">
        <v>160</v>
      </c>
      <c r="E370" s="191">
        <f>E371</f>
        <v>0</v>
      </c>
      <c r="F370" s="191">
        <f t="shared" ref="F370:K371" si="139">F371</f>
        <v>400</v>
      </c>
      <c r="G370" s="191">
        <f t="shared" si="139"/>
        <v>53.089123365850419</v>
      </c>
      <c r="H370" s="191">
        <f t="shared" si="139"/>
        <v>0</v>
      </c>
      <c r="I370" s="191"/>
      <c r="J370" s="191">
        <f t="shared" si="139"/>
        <v>0</v>
      </c>
      <c r="K370" s="191">
        <f t="shared" si="139"/>
        <v>0</v>
      </c>
      <c r="L370" s="178">
        <v>0</v>
      </c>
      <c r="M370" s="178">
        <v>0</v>
      </c>
    </row>
    <row r="371" spans="1:18" s="21" customFormat="1" x14ac:dyDescent="0.25">
      <c r="A371" s="284">
        <v>3</v>
      </c>
      <c r="B371" s="285"/>
      <c r="C371" s="286"/>
      <c r="D371" s="192" t="s">
        <v>14</v>
      </c>
      <c r="E371" s="193">
        <f>E372</f>
        <v>0</v>
      </c>
      <c r="F371" s="193">
        <f t="shared" si="139"/>
        <v>400</v>
      </c>
      <c r="G371" s="193">
        <f t="shared" si="139"/>
        <v>53.089123365850419</v>
      </c>
      <c r="H371" s="193">
        <f t="shared" si="139"/>
        <v>0</v>
      </c>
      <c r="I371" s="193"/>
      <c r="J371" s="193">
        <f t="shared" si="139"/>
        <v>0</v>
      </c>
      <c r="K371" s="193">
        <f t="shared" si="139"/>
        <v>0</v>
      </c>
      <c r="L371" s="178">
        <v>0</v>
      </c>
      <c r="M371" s="178">
        <v>0</v>
      </c>
    </row>
    <row r="372" spans="1:18" s="21" customFormat="1" x14ac:dyDescent="0.25">
      <c r="A372" s="265">
        <v>31</v>
      </c>
      <c r="B372" s="266"/>
      <c r="C372" s="267"/>
      <c r="D372" s="192" t="s">
        <v>15</v>
      </c>
      <c r="E372" s="193">
        <f>E373+E375+E377</f>
        <v>0</v>
      </c>
      <c r="F372" s="193">
        <f t="shared" ref="F372:K372" si="140">F373+F375+F377</f>
        <v>400</v>
      </c>
      <c r="G372" s="193">
        <f t="shared" si="140"/>
        <v>53.089123365850419</v>
      </c>
      <c r="H372" s="193">
        <f t="shared" si="140"/>
        <v>0</v>
      </c>
      <c r="I372" s="193"/>
      <c r="J372" s="193">
        <f t="shared" si="140"/>
        <v>0</v>
      </c>
      <c r="K372" s="193">
        <f t="shared" si="140"/>
        <v>0</v>
      </c>
      <c r="L372" s="178">
        <v>0</v>
      </c>
      <c r="M372" s="178">
        <v>0</v>
      </c>
    </row>
    <row r="373" spans="1:18" s="21" customFormat="1" x14ac:dyDescent="0.25">
      <c r="A373" s="265">
        <v>311</v>
      </c>
      <c r="B373" s="266"/>
      <c r="C373" s="267"/>
      <c r="D373" s="192" t="s">
        <v>140</v>
      </c>
      <c r="E373" s="193">
        <f>E374</f>
        <v>0</v>
      </c>
      <c r="F373" s="193">
        <f t="shared" ref="F373:K373" si="141">F374</f>
        <v>100</v>
      </c>
      <c r="G373" s="193">
        <f t="shared" si="141"/>
        <v>13.272280841462605</v>
      </c>
      <c r="H373" s="193">
        <f t="shared" si="141"/>
        <v>0</v>
      </c>
      <c r="I373" s="193"/>
      <c r="J373" s="193">
        <f t="shared" si="141"/>
        <v>0</v>
      </c>
      <c r="K373" s="193">
        <f t="shared" si="141"/>
        <v>0</v>
      </c>
      <c r="L373" s="178">
        <v>0</v>
      </c>
      <c r="M373" s="178">
        <v>0</v>
      </c>
    </row>
    <row r="374" spans="1:18" x14ac:dyDescent="0.25">
      <c r="A374" s="268">
        <v>3111</v>
      </c>
      <c r="B374" s="269"/>
      <c r="C374" s="270"/>
      <c r="D374" s="200" t="s">
        <v>55</v>
      </c>
      <c r="E374" s="104"/>
      <c r="F374" s="104">
        <v>100</v>
      </c>
      <c r="G374" s="104">
        <f>F374/7.5345</f>
        <v>13.272280841462605</v>
      </c>
      <c r="H374" s="104"/>
      <c r="I374" s="104"/>
      <c r="J374" s="104"/>
      <c r="K374" s="104"/>
      <c r="L374" s="178">
        <v>0</v>
      </c>
      <c r="M374" s="178">
        <v>0</v>
      </c>
      <c r="O374" s="21"/>
      <c r="P374" s="21"/>
      <c r="R374" s="21"/>
    </row>
    <row r="375" spans="1:18" s="21" customFormat="1" x14ac:dyDescent="0.25">
      <c r="A375" s="265">
        <v>312</v>
      </c>
      <c r="B375" s="266"/>
      <c r="C375" s="267"/>
      <c r="D375" s="192" t="s">
        <v>56</v>
      </c>
      <c r="E375" s="193">
        <f>E376</f>
        <v>0</v>
      </c>
      <c r="F375" s="193">
        <f t="shared" ref="F375:K375" si="142">F376</f>
        <v>0</v>
      </c>
      <c r="G375" s="193">
        <f t="shared" si="142"/>
        <v>0</v>
      </c>
      <c r="H375" s="193">
        <f t="shared" si="142"/>
        <v>0</v>
      </c>
      <c r="I375" s="193"/>
      <c r="J375" s="193">
        <f t="shared" si="142"/>
        <v>0</v>
      </c>
      <c r="K375" s="193">
        <f t="shared" si="142"/>
        <v>0</v>
      </c>
      <c r="L375" s="178">
        <v>0</v>
      </c>
      <c r="M375" s="178">
        <v>0</v>
      </c>
      <c r="O375"/>
      <c r="P375"/>
      <c r="R375"/>
    </row>
    <row r="376" spans="1:18" x14ac:dyDescent="0.25">
      <c r="A376" s="268">
        <v>3121</v>
      </c>
      <c r="B376" s="269"/>
      <c r="C376" s="270"/>
      <c r="D376" s="200" t="s">
        <v>56</v>
      </c>
      <c r="E376" s="104"/>
      <c r="F376" s="104"/>
      <c r="G376" s="104"/>
      <c r="H376" s="104"/>
      <c r="I376" s="104"/>
      <c r="J376" s="104"/>
      <c r="K376" s="104"/>
      <c r="L376" s="178">
        <v>0</v>
      </c>
      <c r="M376" s="178">
        <v>0</v>
      </c>
      <c r="O376" s="21"/>
      <c r="P376" s="21"/>
      <c r="R376" s="21"/>
    </row>
    <row r="377" spans="1:18" s="21" customFormat="1" x14ac:dyDescent="0.25">
      <c r="A377" s="265">
        <v>313</v>
      </c>
      <c r="B377" s="266"/>
      <c r="C377" s="267"/>
      <c r="D377" s="192" t="s">
        <v>57</v>
      </c>
      <c r="E377" s="193">
        <f>E378</f>
        <v>0</v>
      </c>
      <c r="F377" s="193">
        <f>F378+F379</f>
        <v>300</v>
      </c>
      <c r="G377" s="193">
        <f>G378+G379</f>
        <v>39.816842524387816</v>
      </c>
      <c r="H377" s="193">
        <f t="shared" ref="H377:K377" si="143">H378</f>
        <v>0</v>
      </c>
      <c r="I377" s="193"/>
      <c r="J377" s="193">
        <f t="shared" si="143"/>
        <v>0</v>
      </c>
      <c r="K377" s="193">
        <f t="shared" si="143"/>
        <v>0</v>
      </c>
      <c r="L377" s="178">
        <v>0</v>
      </c>
      <c r="M377" s="178">
        <v>0</v>
      </c>
      <c r="O377"/>
      <c r="P377"/>
      <c r="R377"/>
    </row>
    <row r="378" spans="1:18" ht="25.5" x14ac:dyDescent="0.25">
      <c r="A378" s="268">
        <v>3132</v>
      </c>
      <c r="B378" s="269"/>
      <c r="C378" s="270"/>
      <c r="D378" s="200" t="s">
        <v>58</v>
      </c>
      <c r="E378" s="104"/>
      <c r="F378" s="104">
        <v>200</v>
      </c>
      <c r="G378" s="104">
        <f>F378/7.5345</f>
        <v>26.54456168292521</v>
      </c>
      <c r="H378" s="104"/>
      <c r="I378" s="104"/>
      <c r="J378" s="104"/>
      <c r="K378" s="104"/>
      <c r="L378" s="178">
        <v>0</v>
      </c>
      <c r="M378" s="178">
        <v>0</v>
      </c>
      <c r="O378" s="21"/>
      <c r="P378" s="21"/>
      <c r="R378" s="21"/>
    </row>
    <row r="379" spans="1:18" ht="25.5" x14ac:dyDescent="0.25">
      <c r="A379" s="268">
        <v>3133</v>
      </c>
      <c r="B379" s="269"/>
      <c r="C379" s="270"/>
      <c r="D379" s="200" t="s">
        <v>209</v>
      </c>
      <c r="E379" s="104"/>
      <c r="F379" s="104">
        <v>100</v>
      </c>
      <c r="G379" s="104">
        <f>F379/7.5345</f>
        <v>13.272280841462605</v>
      </c>
      <c r="H379" s="104"/>
      <c r="I379" s="104"/>
      <c r="J379" s="104"/>
      <c r="K379" s="104"/>
      <c r="L379" s="178">
        <v>0</v>
      </c>
      <c r="M379" s="178">
        <v>0</v>
      </c>
    </row>
    <row r="380" spans="1:18" s="21" customFormat="1" ht="23.25" customHeight="1" x14ac:dyDescent="0.25">
      <c r="A380" s="281" t="s">
        <v>351</v>
      </c>
      <c r="B380" s="282"/>
      <c r="C380" s="283"/>
      <c r="D380" s="190" t="s">
        <v>168</v>
      </c>
      <c r="E380" s="191">
        <f>E381</f>
        <v>2286075.0699999998</v>
      </c>
      <c r="F380" s="191">
        <f t="shared" ref="F380:K380" si="144">F381</f>
        <v>11982000</v>
      </c>
      <c r="G380" s="191">
        <f t="shared" si="144"/>
        <v>1590284.6904240493</v>
      </c>
      <c r="H380" s="191">
        <f t="shared" si="144"/>
        <v>1738000</v>
      </c>
      <c r="I380" s="191">
        <f t="shared" si="144"/>
        <v>2573500</v>
      </c>
      <c r="J380" s="191">
        <f t="shared" si="144"/>
        <v>0</v>
      </c>
      <c r="K380" s="191">
        <f t="shared" si="144"/>
        <v>2431072.5299999998</v>
      </c>
      <c r="L380" s="178">
        <f t="shared" si="125"/>
        <v>106.34263773323944</v>
      </c>
      <c r="M380" s="178">
        <f t="shared" si="123"/>
        <v>94.465612201282283</v>
      </c>
      <c r="O380"/>
      <c r="P380"/>
      <c r="R380"/>
    </row>
    <row r="381" spans="1:18" s="21" customFormat="1" x14ac:dyDescent="0.25">
      <c r="A381" s="284">
        <v>3</v>
      </c>
      <c r="B381" s="285"/>
      <c r="C381" s="286"/>
      <c r="D381" s="192" t="s">
        <v>14</v>
      </c>
      <c r="E381" s="193">
        <f>E382+E391+E399</f>
        <v>2286075.0699999998</v>
      </c>
      <c r="F381" s="193">
        <f t="shared" ref="F381:K381" si="145">F382+F391+F399</f>
        <v>11982000</v>
      </c>
      <c r="G381" s="193">
        <f t="shared" si="145"/>
        <v>1590284.6904240493</v>
      </c>
      <c r="H381" s="193">
        <f t="shared" si="145"/>
        <v>1738000</v>
      </c>
      <c r="I381" s="193">
        <f t="shared" si="145"/>
        <v>2573500</v>
      </c>
      <c r="J381" s="193">
        <f t="shared" si="145"/>
        <v>0</v>
      </c>
      <c r="K381" s="193">
        <f t="shared" si="145"/>
        <v>2431072.5299999998</v>
      </c>
      <c r="L381" s="178">
        <f t="shared" si="125"/>
        <v>106.34263773323944</v>
      </c>
      <c r="M381" s="178">
        <f t="shared" si="123"/>
        <v>94.465612201282283</v>
      </c>
    </row>
    <row r="382" spans="1:18" s="21" customFormat="1" x14ac:dyDescent="0.25">
      <c r="A382" s="265">
        <v>31</v>
      </c>
      <c r="B382" s="266"/>
      <c r="C382" s="267"/>
      <c r="D382" s="192" t="s">
        <v>15</v>
      </c>
      <c r="E382" s="193">
        <f>E383+E387+E389</f>
        <v>2229515.23</v>
      </c>
      <c r="F382" s="193">
        <f t="shared" ref="F382:K382" si="146">F383+F387+F389</f>
        <v>11592000</v>
      </c>
      <c r="G382" s="193">
        <f t="shared" si="146"/>
        <v>1538522.7951423451</v>
      </c>
      <c r="H382" s="193">
        <f t="shared" si="146"/>
        <v>1680000</v>
      </c>
      <c r="I382" s="193">
        <f t="shared" si="146"/>
        <v>2493000</v>
      </c>
      <c r="J382" s="193">
        <f t="shared" si="146"/>
        <v>0</v>
      </c>
      <c r="K382" s="193">
        <f t="shared" si="146"/>
        <v>2374999.69</v>
      </c>
      <c r="L382" s="178">
        <f t="shared" si="125"/>
        <v>106.52538534127886</v>
      </c>
      <c r="M382" s="178">
        <f t="shared" si="123"/>
        <v>95.266734456478147</v>
      </c>
    </row>
    <row r="383" spans="1:18" s="21" customFormat="1" x14ac:dyDescent="0.25">
      <c r="A383" s="265">
        <v>311</v>
      </c>
      <c r="B383" s="266"/>
      <c r="C383" s="267"/>
      <c r="D383" s="192" t="s">
        <v>140</v>
      </c>
      <c r="E383" s="193">
        <f>E384+E385+E386</f>
        <v>1849751.29</v>
      </c>
      <c r="F383" s="193">
        <f t="shared" ref="F383:J383" si="147">F384</f>
        <v>9594000</v>
      </c>
      <c r="G383" s="193">
        <f t="shared" si="147"/>
        <v>1273342.6239299222</v>
      </c>
      <c r="H383" s="193">
        <f t="shared" si="147"/>
        <v>1380000</v>
      </c>
      <c r="I383" s="193">
        <f>I384+I385+I386</f>
        <v>2054000</v>
      </c>
      <c r="J383" s="193">
        <f t="shared" si="147"/>
        <v>0</v>
      </c>
      <c r="K383" s="193">
        <f>K384+K385+K386</f>
        <v>1971226.0599999998</v>
      </c>
      <c r="L383" s="178">
        <f t="shared" si="125"/>
        <v>106.56708664871373</v>
      </c>
      <c r="M383" s="178">
        <f t="shared" si="123"/>
        <v>95.970110029211284</v>
      </c>
    </row>
    <row r="384" spans="1:18" x14ac:dyDescent="0.25">
      <c r="A384" s="268">
        <v>3111</v>
      </c>
      <c r="B384" s="269"/>
      <c r="C384" s="270"/>
      <c r="D384" s="200" t="s">
        <v>55</v>
      </c>
      <c r="E384" s="104">
        <v>1732558.79</v>
      </c>
      <c r="F384" s="104">
        <v>9594000</v>
      </c>
      <c r="G384" s="104">
        <f>F384/7.5345</f>
        <v>1273342.6239299222</v>
      </c>
      <c r="H384" s="104">
        <v>1380000</v>
      </c>
      <c r="I384" s="104">
        <v>1940000</v>
      </c>
      <c r="J384" s="104"/>
      <c r="K384" s="104">
        <v>1876221.65</v>
      </c>
      <c r="L384" s="178">
        <f t="shared" si="125"/>
        <v>108.29194719562733</v>
      </c>
      <c r="M384" s="178">
        <f t="shared" si="123"/>
        <v>96.712456185567007</v>
      </c>
      <c r="O384" s="21"/>
      <c r="P384" s="21"/>
      <c r="R384" s="21"/>
    </row>
    <row r="385" spans="1:18" x14ac:dyDescent="0.25">
      <c r="A385" s="268">
        <v>3113</v>
      </c>
      <c r="B385" s="269"/>
      <c r="C385" s="270"/>
      <c r="D385" s="200" t="s">
        <v>318</v>
      </c>
      <c r="E385" s="104">
        <v>59212.54</v>
      </c>
      <c r="F385" s="104"/>
      <c r="G385" s="104"/>
      <c r="H385" s="104"/>
      <c r="I385" s="104">
        <v>90000</v>
      </c>
      <c r="J385" s="104"/>
      <c r="K385" s="104">
        <v>71887.91</v>
      </c>
      <c r="L385" s="178">
        <f t="shared" si="125"/>
        <v>121.40656354211457</v>
      </c>
      <c r="M385" s="178">
        <f t="shared" si="123"/>
        <v>79.875455555555561</v>
      </c>
      <c r="O385" s="21"/>
      <c r="P385" s="21"/>
      <c r="R385" s="21"/>
    </row>
    <row r="386" spans="1:18" x14ac:dyDescent="0.25">
      <c r="A386" s="268">
        <v>3114</v>
      </c>
      <c r="B386" s="269"/>
      <c r="C386" s="270"/>
      <c r="D386" s="200" t="s">
        <v>320</v>
      </c>
      <c r="E386" s="104">
        <v>57979.96</v>
      </c>
      <c r="F386" s="104"/>
      <c r="G386" s="104"/>
      <c r="H386" s="104"/>
      <c r="I386" s="104">
        <v>24000</v>
      </c>
      <c r="J386" s="104"/>
      <c r="K386" s="104">
        <v>23116.5</v>
      </c>
      <c r="L386" s="178">
        <f t="shared" si="125"/>
        <v>39.869810189589643</v>
      </c>
      <c r="M386" s="178">
        <f t="shared" si="123"/>
        <v>96.318749999999994</v>
      </c>
      <c r="O386" s="21"/>
      <c r="P386" s="21"/>
      <c r="R386" s="21"/>
    </row>
    <row r="387" spans="1:18" s="21" customFormat="1" x14ac:dyDescent="0.25">
      <c r="A387" s="265">
        <v>312</v>
      </c>
      <c r="B387" s="266"/>
      <c r="C387" s="267"/>
      <c r="D387" s="192" t="s">
        <v>56</v>
      </c>
      <c r="E387" s="193">
        <f>E388</f>
        <v>78331.13</v>
      </c>
      <c r="F387" s="193">
        <f t="shared" ref="F387:K387" si="148">F388</f>
        <v>380000</v>
      </c>
      <c r="G387" s="193">
        <f t="shared" si="148"/>
        <v>50434.667197557901</v>
      </c>
      <c r="H387" s="193">
        <f t="shared" si="148"/>
        <v>72000</v>
      </c>
      <c r="I387" s="193">
        <f t="shared" si="148"/>
        <v>95800</v>
      </c>
      <c r="J387" s="193">
        <f t="shared" si="148"/>
        <v>0</v>
      </c>
      <c r="K387" s="193">
        <f t="shared" si="148"/>
        <v>78521.38</v>
      </c>
      <c r="L387" s="178">
        <f t="shared" si="125"/>
        <v>100.24287917204819</v>
      </c>
      <c r="M387" s="178">
        <f t="shared" si="123"/>
        <v>81.963862212943638</v>
      </c>
      <c r="O387"/>
      <c r="P387"/>
      <c r="R387"/>
    </row>
    <row r="388" spans="1:18" x14ac:dyDescent="0.25">
      <c r="A388" s="268">
        <v>3121</v>
      </c>
      <c r="B388" s="269"/>
      <c r="C388" s="270"/>
      <c r="D388" s="200" t="s">
        <v>56</v>
      </c>
      <c r="E388" s="104">
        <v>78331.13</v>
      </c>
      <c r="F388" s="104">
        <v>380000</v>
      </c>
      <c r="G388" s="104">
        <f>F388/7.5345</f>
        <v>50434.667197557901</v>
      </c>
      <c r="H388" s="104">
        <v>72000</v>
      </c>
      <c r="I388" s="104">
        <v>95800</v>
      </c>
      <c r="J388" s="104"/>
      <c r="K388" s="104">
        <v>78521.38</v>
      </c>
      <c r="L388" s="178">
        <f t="shared" si="125"/>
        <v>100.24287917204819</v>
      </c>
      <c r="M388" s="178">
        <f t="shared" si="123"/>
        <v>81.963862212943638</v>
      </c>
      <c r="O388" s="21"/>
      <c r="P388" s="21"/>
      <c r="R388" s="21"/>
    </row>
    <row r="389" spans="1:18" s="21" customFormat="1" x14ac:dyDescent="0.25">
      <c r="A389" s="265">
        <v>313</v>
      </c>
      <c r="B389" s="266"/>
      <c r="C389" s="267"/>
      <c r="D389" s="192" t="s">
        <v>57</v>
      </c>
      <c r="E389" s="193">
        <f>E390</f>
        <v>301432.81</v>
      </c>
      <c r="F389" s="193">
        <f t="shared" ref="F389:K389" si="149">F390</f>
        <v>1618000</v>
      </c>
      <c r="G389" s="193">
        <f t="shared" si="149"/>
        <v>214745.50401486494</v>
      </c>
      <c r="H389" s="193">
        <f t="shared" si="149"/>
        <v>228000</v>
      </c>
      <c r="I389" s="193">
        <f t="shared" si="149"/>
        <v>343200</v>
      </c>
      <c r="J389" s="193">
        <f t="shared" si="149"/>
        <v>0</v>
      </c>
      <c r="K389" s="193">
        <f t="shared" si="149"/>
        <v>325252.25</v>
      </c>
      <c r="L389" s="178">
        <f t="shared" si="125"/>
        <v>107.90207277037958</v>
      </c>
      <c r="M389" s="178">
        <f t="shared" si="123"/>
        <v>94.770469114219111</v>
      </c>
      <c r="O389"/>
      <c r="P389"/>
      <c r="R389"/>
    </row>
    <row r="390" spans="1:18" ht="25.5" x14ac:dyDescent="0.25">
      <c r="A390" s="268">
        <v>3132</v>
      </c>
      <c r="B390" s="269"/>
      <c r="C390" s="270"/>
      <c r="D390" s="200" t="s">
        <v>58</v>
      </c>
      <c r="E390" s="104">
        <v>301432.81</v>
      </c>
      <c r="F390" s="104">
        <v>1618000</v>
      </c>
      <c r="G390" s="104">
        <f>F390/7.5345</f>
        <v>214745.50401486494</v>
      </c>
      <c r="H390" s="104">
        <v>228000</v>
      </c>
      <c r="I390" s="104">
        <v>343200</v>
      </c>
      <c r="J390" s="104"/>
      <c r="K390" s="104">
        <v>325252.25</v>
      </c>
      <c r="L390" s="178">
        <f t="shared" si="125"/>
        <v>107.90207277037958</v>
      </c>
      <c r="M390" s="178">
        <f t="shared" si="123"/>
        <v>94.770469114219111</v>
      </c>
      <c r="O390" s="21"/>
      <c r="P390" s="21"/>
      <c r="R390" s="21"/>
    </row>
    <row r="391" spans="1:18" s="21" customFormat="1" x14ac:dyDescent="0.25">
      <c r="A391" s="265">
        <v>32</v>
      </c>
      <c r="B391" s="266"/>
      <c r="C391" s="267"/>
      <c r="D391" s="192" t="s">
        <v>25</v>
      </c>
      <c r="E391" s="193">
        <f>E392+E395</f>
        <v>56559.839999999997</v>
      </c>
      <c r="F391" s="193">
        <f t="shared" ref="F391:K391" si="150">F392+F395</f>
        <v>390000</v>
      </c>
      <c r="G391" s="193">
        <f t="shared" si="150"/>
        <v>51761.895281704157</v>
      </c>
      <c r="H391" s="193">
        <f t="shared" si="150"/>
        <v>58000</v>
      </c>
      <c r="I391" s="193">
        <f t="shared" si="150"/>
        <v>80500</v>
      </c>
      <c r="J391" s="193">
        <f t="shared" si="150"/>
        <v>0</v>
      </c>
      <c r="K391" s="193">
        <f t="shared" si="150"/>
        <v>56072.84</v>
      </c>
      <c r="L391" s="178">
        <f t="shared" si="125"/>
        <v>99.138965032432907</v>
      </c>
      <c r="M391" s="178">
        <f t="shared" si="123"/>
        <v>69.655701863354039</v>
      </c>
      <c r="O391"/>
      <c r="P391"/>
      <c r="R391"/>
    </row>
    <row r="392" spans="1:18" s="21" customFormat="1" x14ac:dyDescent="0.25">
      <c r="A392" s="265">
        <v>321</v>
      </c>
      <c r="B392" s="266"/>
      <c r="C392" s="267"/>
      <c r="D392" s="192" t="s">
        <v>59</v>
      </c>
      <c r="E392" s="193">
        <f>E394+E393</f>
        <v>54846.84</v>
      </c>
      <c r="F392" s="193">
        <f>F394</f>
        <v>390000</v>
      </c>
      <c r="G392" s="193">
        <f>G394</f>
        <v>51761.895281704157</v>
      </c>
      <c r="H392" s="193">
        <f>H394</f>
        <v>58000</v>
      </c>
      <c r="I392" s="193">
        <f>I394+I393</f>
        <v>80500</v>
      </c>
      <c r="J392" s="193">
        <f t="shared" ref="J392:K392" si="151">J394+J393</f>
        <v>0</v>
      </c>
      <c r="K392" s="193">
        <f t="shared" si="151"/>
        <v>56072.84</v>
      </c>
      <c r="L392" s="178">
        <f t="shared" ref="L392:L441" si="152">K392/E392*100</f>
        <v>102.23531565355452</v>
      </c>
      <c r="M392" s="178">
        <f t="shared" ref="M392:M441" si="153">K392/I392*100</f>
        <v>69.655701863354039</v>
      </c>
    </row>
    <row r="393" spans="1:18" s="21" customFormat="1" x14ac:dyDescent="0.25">
      <c r="A393" s="278">
        <v>3211</v>
      </c>
      <c r="B393" s="279"/>
      <c r="C393" s="280"/>
      <c r="D393" s="205" t="s">
        <v>69</v>
      </c>
      <c r="E393" s="206">
        <v>256</v>
      </c>
      <c r="F393" s="193"/>
      <c r="G393" s="193"/>
      <c r="H393" s="193"/>
      <c r="I393" s="206">
        <v>500</v>
      </c>
      <c r="J393" s="206"/>
      <c r="K393" s="206">
        <v>298</v>
      </c>
      <c r="L393" s="178">
        <f t="shared" si="152"/>
        <v>116.40625</v>
      </c>
      <c r="M393" s="178">
        <f t="shared" si="153"/>
        <v>59.599999999999994</v>
      </c>
    </row>
    <row r="394" spans="1:18" ht="25.5" x14ac:dyDescent="0.25">
      <c r="A394" s="268">
        <v>3212</v>
      </c>
      <c r="B394" s="269"/>
      <c r="C394" s="270"/>
      <c r="D394" s="200" t="s">
        <v>142</v>
      </c>
      <c r="E394" s="104">
        <v>54590.84</v>
      </c>
      <c r="F394" s="104">
        <v>390000</v>
      </c>
      <c r="G394" s="104">
        <f>F394/7.5345</f>
        <v>51761.895281704157</v>
      </c>
      <c r="H394" s="104">
        <v>58000</v>
      </c>
      <c r="I394" s="104">
        <v>80000</v>
      </c>
      <c r="J394" s="104"/>
      <c r="K394" s="104">
        <v>55774.84</v>
      </c>
      <c r="L394" s="178">
        <f t="shared" si="152"/>
        <v>102.16886202886786</v>
      </c>
      <c r="M394" s="178">
        <f t="shared" si="153"/>
        <v>69.718549999999993</v>
      </c>
      <c r="O394" s="21"/>
      <c r="P394" s="21"/>
      <c r="R394" s="21"/>
    </row>
    <row r="395" spans="1:18" s="21" customFormat="1" ht="25.5" x14ac:dyDescent="0.25">
      <c r="A395" s="265">
        <v>329</v>
      </c>
      <c r="B395" s="266"/>
      <c r="C395" s="267"/>
      <c r="D395" s="192" t="s">
        <v>64</v>
      </c>
      <c r="E395" s="193">
        <f>E398</f>
        <v>1713</v>
      </c>
      <c r="F395" s="193">
        <f t="shared" ref="F395:K395" si="154">F396+F397</f>
        <v>0</v>
      </c>
      <c r="G395" s="193">
        <f t="shared" si="154"/>
        <v>0</v>
      </c>
      <c r="H395" s="193">
        <f t="shared" si="154"/>
        <v>0</v>
      </c>
      <c r="I395" s="193"/>
      <c r="J395" s="193">
        <f t="shared" si="154"/>
        <v>0</v>
      </c>
      <c r="K395" s="193">
        <f t="shared" si="154"/>
        <v>0</v>
      </c>
      <c r="L395" s="178">
        <f t="shared" si="152"/>
        <v>0</v>
      </c>
      <c r="M395" s="178">
        <v>0</v>
      </c>
      <c r="O395"/>
      <c r="P395"/>
      <c r="R395"/>
    </row>
    <row r="396" spans="1:18" x14ac:dyDescent="0.25">
      <c r="A396" s="268">
        <v>3295</v>
      </c>
      <c r="B396" s="269"/>
      <c r="C396" s="270"/>
      <c r="D396" s="200" t="s">
        <v>63</v>
      </c>
      <c r="E396" s="104"/>
      <c r="F396" s="104"/>
      <c r="G396" s="104"/>
      <c r="H396" s="104"/>
      <c r="I396" s="104"/>
      <c r="J396" s="104"/>
      <c r="K396" s="104"/>
      <c r="L396" s="178">
        <v>0</v>
      </c>
      <c r="M396" s="178">
        <v>0</v>
      </c>
      <c r="O396" s="21"/>
      <c r="P396" s="21"/>
      <c r="R396" s="21"/>
    </row>
    <row r="397" spans="1:18" x14ac:dyDescent="0.25">
      <c r="A397" s="268">
        <v>3296</v>
      </c>
      <c r="B397" s="269"/>
      <c r="C397" s="270"/>
      <c r="D397" s="200" t="s">
        <v>65</v>
      </c>
      <c r="E397" s="104"/>
      <c r="F397" s="104"/>
      <c r="G397" s="104"/>
      <c r="H397" s="104"/>
      <c r="I397" s="104"/>
      <c r="J397" s="104"/>
      <c r="K397" s="104"/>
      <c r="L397" s="178">
        <v>0</v>
      </c>
      <c r="M397" s="178">
        <v>0</v>
      </c>
    </row>
    <row r="398" spans="1:18" s="213" customFormat="1" ht="25.5" x14ac:dyDescent="0.25">
      <c r="A398" s="214">
        <v>3299</v>
      </c>
      <c r="B398" s="215"/>
      <c r="C398" s="216"/>
      <c r="D398" s="223" t="s">
        <v>64</v>
      </c>
      <c r="E398" s="104">
        <v>1713</v>
      </c>
      <c r="F398" s="104"/>
      <c r="G398" s="104"/>
      <c r="H398" s="104"/>
      <c r="I398" s="104"/>
      <c r="J398" s="104"/>
      <c r="K398" s="104"/>
      <c r="L398" s="178">
        <v>0</v>
      </c>
      <c r="M398" s="178">
        <v>0</v>
      </c>
    </row>
    <row r="399" spans="1:18" s="21" customFormat="1" x14ac:dyDescent="0.25">
      <c r="A399" s="265">
        <v>34</v>
      </c>
      <c r="B399" s="266"/>
      <c r="C399" s="267"/>
      <c r="D399" s="192" t="s">
        <v>66</v>
      </c>
      <c r="E399" s="193">
        <f>E400</f>
        <v>0</v>
      </c>
      <c r="F399" s="193">
        <f t="shared" ref="F399:K400" si="155">F400</f>
        <v>0</v>
      </c>
      <c r="G399" s="193">
        <f t="shared" si="155"/>
        <v>0</v>
      </c>
      <c r="H399" s="193">
        <f t="shared" si="155"/>
        <v>0</v>
      </c>
      <c r="I399" s="193"/>
      <c r="J399" s="193">
        <f t="shared" si="155"/>
        <v>0</v>
      </c>
      <c r="K399" s="193">
        <f t="shared" si="155"/>
        <v>0</v>
      </c>
      <c r="L399" s="178">
        <v>0</v>
      </c>
      <c r="M399" s="178">
        <v>0</v>
      </c>
      <c r="O399"/>
      <c r="P399"/>
      <c r="R399"/>
    </row>
    <row r="400" spans="1:18" s="21" customFormat="1" x14ac:dyDescent="0.25">
      <c r="A400" s="265">
        <v>343</v>
      </c>
      <c r="B400" s="266"/>
      <c r="C400" s="267"/>
      <c r="D400" s="192" t="s">
        <v>67</v>
      </c>
      <c r="E400" s="193">
        <f>E401</f>
        <v>0</v>
      </c>
      <c r="F400" s="193">
        <f t="shared" si="155"/>
        <v>0</v>
      </c>
      <c r="G400" s="193">
        <f t="shared" si="155"/>
        <v>0</v>
      </c>
      <c r="H400" s="193">
        <f t="shared" si="155"/>
        <v>0</v>
      </c>
      <c r="I400" s="193"/>
      <c r="J400" s="193">
        <f t="shared" si="155"/>
        <v>0</v>
      </c>
      <c r="K400" s="193">
        <f t="shared" si="155"/>
        <v>0</v>
      </c>
      <c r="L400" s="178">
        <v>0</v>
      </c>
      <c r="M400" s="178">
        <v>0</v>
      </c>
    </row>
    <row r="401" spans="1:18" x14ac:dyDescent="0.25">
      <c r="A401" s="268">
        <v>3433</v>
      </c>
      <c r="B401" s="269"/>
      <c r="C401" s="270"/>
      <c r="D401" s="200" t="s">
        <v>68</v>
      </c>
      <c r="E401" s="104"/>
      <c r="F401" s="104"/>
      <c r="G401" s="104"/>
      <c r="H401" s="104"/>
      <c r="I401" s="104"/>
      <c r="J401" s="104"/>
      <c r="K401" s="104"/>
      <c r="L401" s="178">
        <v>0</v>
      </c>
      <c r="M401" s="178">
        <v>0</v>
      </c>
      <c r="O401" s="21"/>
      <c r="P401" s="21"/>
      <c r="R401" s="21"/>
    </row>
    <row r="402" spans="1:18" s="21" customFormat="1" x14ac:dyDescent="0.25">
      <c r="A402" s="287" t="s">
        <v>156</v>
      </c>
      <c r="B402" s="288"/>
      <c r="C402" s="289"/>
      <c r="D402" s="188" t="s">
        <v>128</v>
      </c>
      <c r="E402" s="189">
        <f>E403+E418</f>
        <v>520</v>
      </c>
      <c r="F402" s="189">
        <f t="shared" ref="E402:K404" si="156">F403</f>
        <v>4000</v>
      </c>
      <c r="G402" s="189">
        <f t="shared" si="156"/>
        <v>530.89123365850423</v>
      </c>
      <c r="H402" s="189">
        <f t="shared" si="156"/>
        <v>531</v>
      </c>
      <c r="I402" s="189">
        <f>I403+I418</f>
        <v>490</v>
      </c>
      <c r="J402" s="189">
        <f t="shared" ref="J402:K402" si="157">J403+J418</f>
        <v>0</v>
      </c>
      <c r="K402" s="189">
        <f t="shared" si="157"/>
        <v>490</v>
      </c>
      <c r="L402" s="178">
        <f t="shared" si="152"/>
        <v>94.230769230769226</v>
      </c>
      <c r="M402" s="178">
        <f t="shared" si="153"/>
        <v>100</v>
      </c>
      <c r="O402"/>
      <c r="P402"/>
      <c r="R402"/>
    </row>
    <row r="403" spans="1:18" s="21" customFormat="1" ht="24.75" customHeight="1" x14ac:dyDescent="0.25">
      <c r="A403" s="281" t="s">
        <v>352</v>
      </c>
      <c r="B403" s="282"/>
      <c r="C403" s="283"/>
      <c r="D403" s="190" t="s">
        <v>168</v>
      </c>
      <c r="E403" s="191">
        <f t="shared" si="156"/>
        <v>520</v>
      </c>
      <c r="F403" s="191">
        <f t="shared" si="156"/>
        <v>4000</v>
      </c>
      <c r="G403" s="191">
        <f t="shared" si="156"/>
        <v>530.89123365850423</v>
      </c>
      <c r="H403" s="191">
        <f t="shared" si="156"/>
        <v>531</v>
      </c>
      <c r="I403" s="191">
        <f t="shared" si="156"/>
        <v>490</v>
      </c>
      <c r="J403" s="191">
        <f t="shared" si="156"/>
        <v>0</v>
      </c>
      <c r="K403" s="191">
        <f t="shared" si="156"/>
        <v>490</v>
      </c>
      <c r="L403" s="178">
        <f t="shared" si="152"/>
        <v>94.230769230769226</v>
      </c>
      <c r="M403" s="178">
        <f t="shared" si="153"/>
        <v>100</v>
      </c>
    </row>
    <row r="404" spans="1:18" s="21" customFormat="1" x14ac:dyDescent="0.25">
      <c r="A404" s="284">
        <v>3</v>
      </c>
      <c r="B404" s="285"/>
      <c r="C404" s="286"/>
      <c r="D404" s="192" t="s">
        <v>14</v>
      </c>
      <c r="E404" s="193">
        <f t="shared" si="156"/>
        <v>520</v>
      </c>
      <c r="F404" s="193">
        <f t="shared" si="156"/>
        <v>4000</v>
      </c>
      <c r="G404" s="193">
        <f t="shared" si="156"/>
        <v>530.89123365850423</v>
      </c>
      <c r="H404" s="193">
        <f t="shared" si="156"/>
        <v>531</v>
      </c>
      <c r="I404" s="193">
        <f t="shared" si="156"/>
        <v>490</v>
      </c>
      <c r="J404" s="193">
        <f t="shared" si="156"/>
        <v>0</v>
      </c>
      <c r="K404" s="193">
        <f t="shared" si="156"/>
        <v>490</v>
      </c>
      <c r="L404" s="178">
        <f t="shared" si="152"/>
        <v>94.230769230769226</v>
      </c>
      <c r="M404" s="178">
        <f t="shared" si="153"/>
        <v>100</v>
      </c>
    </row>
    <row r="405" spans="1:18" s="21" customFormat="1" x14ac:dyDescent="0.25">
      <c r="A405" s="265">
        <v>32</v>
      </c>
      <c r="B405" s="266"/>
      <c r="C405" s="267"/>
      <c r="D405" s="192" t="s">
        <v>25</v>
      </c>
      <c r="E405" s="193">
        <f>E406+E414+E416+E410</f>
        <v>520</v>
      </c>
      <c r="F405" s="193">
        <f>F406+F414+F416+F410</f>
        <v>4000</v>
      </c>
      <c r="G405" s="193">
        <f>G406+G414+G416+G410</f>
        <v>530.89123365850423</v>
      </c>
      <c r="H405" s="193">
        <f>H406+H414+H416+H410</f>
        <v>531</v>
      </c>
      <c r="I405" s="193">
        <f t="shared" ref="I405:K405" si="158">I406+I414+I416+I410</f>
        <v>490</v>
      </c>
      <c r="J405" s="193">
        <f t="shared" si="158"/>
        <v>0</v>
      </c>
      <c r="K405" s="193">
        <f t="shared" si="158"/>
        <v>490</v>
      </c>
      <c r="L405" s="178">
        <f t="shared" si="152"/>
        <v>94.230769230769226</v>
      </c>
      <c r="M405" s="178">
        <f t="shared" si="153"/>
        <v>100</v>
      </c>
    </row>
    <row r="406" spans="1:18" s="21" customFormat="1" x14ac:dyDescent="0.25">
      <c r="A406" s="265">
        <v>321</v>
      </c>
      <c r="B406" s="266"/>
      <c r="C406" s="267"/>
      <c r="D406" s="192" t="s">
        <v>59</v>
      </c>
      <c r="E406" s="193">
        <f>E407+E408+E409</f>
        <v>42.56</v>
      </c>
      <c r="F406" s="193">
        <f>F407+F408+F409</f>
        <v>500</v>
      </c>
      <c r="G406" s="193">
        <f>G407+G408+G409</f>
        <v>66.361404207313029</v>
      </c>
      <c r="H406" s="193">
        <f>SUM(H407:H409)</f>
        <v>70</v>
      </c>
      <c r="I406" s="193">
        <f>SUM(I407:I409)</f>
        <v>146</v>
      </c>
      <c r="J406" s="193">
        <f>SUM(J407:J409)</f>
        <v>0</v>
      </c>
      <c r="K406" s="193">
        <f>SUM(K407:K409)</f>
        <v>88.65</v>
      </c>
      <c r="L406" s="178">
        <f t="shared" si="152"/>
        <v>208.29417293233084</v>
      </c>
      <c r="M406" s="178">
        <f t="shared" si="153"/>
        <v>60.719178082191782</v>
      </c>
    </row>
    <row r="407" spans="1:18" x14ac:dyDescent="0.25">
      <c r="A407" s="268">
        <v>3211</v>
      </c>
      <c r="B407" s="269"/>
      <c r="C407" s="270"/>
      <c r="D407" s="200" t="s">
        <v>69</v>
      </c>
      <c r="E407" s="104">
        <v>42.56</v>
      </c>
      <c r="F407" s="104">
        <v>200</v>
      </c>
      <c r="G407" s="104">
        <f>F407/7.5345</f>
        <v>26.54456168292521</v>
      </c>
      <c r="H407" s="104">
        <v>30</v>
      </c>
      <c r="I407" s="104">
        <v>126</v>
      </c>
      <c r="J407" s="104"/>
      <c r="K407" s="104">
        <v>88.65</v>
      </c>
      <c r="L407" s="178">
        <f t="shared" si="152"/>
        <v>208.29417293233084</v>
      </c>
      <c r="M407" s="178">
        <f t="shared" si="153"/>
        <v>70.357142857142861</v>
      </c>
      <c r="O407" s="21"/>
      <c r="P407" s="21"/>
      <c r="R407" s="21"/>
    </row>
    <row r="408" spans="1:18" x14ac:dyDescent="0.25">
      <c r="A408" s="268">
        <v>3213</v>
      </c>
      <c r="B408" s="269"/>
      <c r="C408" s="270"/>
      <c r="D408" s="200" t="s">
        <v>70</v>
      </c>
      <c r="E408" s="104"/>
      <c r="F408" s="104">
        <v>100</v>
      </c>
      <c r="G408" s="104">
        <f>F408/7.5345</f>
        <v>13.272280841462605</v>
      </c>
      <c r="H408" s="104">
        <v>20</v>
      </c>
      <c r="I408" s="104">
        <v>10</v>
      </c>
      <c r="J408" s="104"/>
      <c r="K408" s="104"/>
      <c r="L408" s="178">
        <v>0</v>
      </c>
      <c r="M408" s="178">
        <f t="shared" si="153"/>
        <v>0</v>
      </c>
    </row>
    <row r="409" spans="1:18" ht="25.5" x14ac:dyDescent="0.25">
      <c r="A409" s="268">
        <v>3214</v>
      </c>
      <c r="B409" s="269"/>
      <c r="C409" s="270"/>
      <c r="D409" s="200" t="s">
        <v>71</v>
      </c>
      <c r="E409" s="104"/>
      <c r="F409" s="104">
        <v>200</v>
      </c>
      <c r="G409" s="104">
        <f>F409/7.5345</f>
        <v>26.54456168292521</v>
      </c>
      <c r="H409" s="104">
        <v>20</v>
      </c>
      <c r="I409" s="104">
        <v>10</v>
      </c>
      <c r="J409" s="104"/>
      <c r="K409" s="104"/>
      <c r="L409" s="178">
        <v>0</v>
      </c>
      <c r="M409" s="178">
        <f t="shared" si="153"/>
        <v>0</v>
      </c>
    </row>
    <row r="410" spans="1:18" x14ac:dyDescent="0.25">
      <c r="A410" s="265">
        <v>322</v>
      </c>
      <c r="B410" s="266"/>
      <c r="C410" s="267"/>
      <c r="D410" s="192" t="s">
        <v>61</v>
      </c>
      <c r="E410" s="193">
        <f>E411+E412+E413</f>
        <v>99.78</v>
      </c>
      <c r="F410" s="193">
        <f>SUM(F411:F413)</f>
        <v>1300</v>
      </c>
      <c r="G410" s="193">
        <f>SUM(G411:G413)</f>
        <v>172.53965093901388</v>
      </c>
      <c r="H410" s="193">
        <f>SUM(H411:H413)</f>
        <v>150</v>
      </c>
      <c r="I410" s="193">
        <f>SUM(I411:I413)</f>
        <v>10</v>
      </c>
      <c r="J410" s="193">
        <f t="shared" ref="J410:K410" si="159">SUM(J411:J413)</f>
        <v>0</v>
      </c>
      <c r="K410" s="193">
        <f t="shared" si="159"/>
        <v>0</v>
      </c>
      <c r="L410" s="178">
        <f t="shared" si="152"/>
        <v>0</v>
      </c>
      <c r="M410" s="178">
        <f t="shared" si="153"/>
        <v>0</v>
      </c>
    </row>
    <row r="411" spans="1:18" ht="25.5" x14ac:dyDescent="0.25">
      <c r="A411" s="268">
        <v>3221</v>
      </c>
      <c r="B411" s="269"/>
      <c r="C411" s="270"/>
      <c r="D411" s="200" t="s">
        <v>113</v>
      </c>
      <c r="E411" s="104">
        <v>99.78</v>
      </c>
      <c r="F411" s="104">
        <v>300</v>
      </c>
      <c r="G411" s="104">
        <f>F411/7.5345</f>
        <v>39.816842524387816</v>
      </c>
      <c r="H411" s="104">
        <v>150</v>
      </c>
      <c r="I411" s="104">
        <v>10</v>
      </c>
      <c r="J411" s="104"/>
      <c r="K411" s="104"/>
      <c r="L411" s="178">
        <f t="shared" si="152"/>
        <v>0</v>
      </c>
      <c r="M411" s="178">
        <f t="shared" si="153"/>
        <v>0</v>
      </c>
    </row>
    <row r="412" spans="1:18" x14ac:dyDescent="0.25">
      <c r="A412" s="268">
        <v>3222</v>
      </c>
      <c r="B412" s="269"/>
      <c r="C412" s="270"/>
      <c r="D412" s="200" t="s">
        <v>73</v>
      </c>
      <c r="E412" s="104"/>
      <c r="F412" s="104">
        <v>700</v>
      </c>
      <c r="G412" s="104">
        <f>F412/7.5345</f>
        <v>92.905965890238235</v>
      </c>
      <c r="H412" s="104"/>
      <c r="I412" s="104"/>
      <c r="J412" s="104"/>
      <c r="K412" s="104"/>
      <c r="L412" s="178">
        <v>0</v>
      </c>
      <c r="M412" s="178">
        <v>0</v>
      </c>
    </row>
    <row r="413" spans="1:18" x14ac:dyDescent="0.25">
      <c r="A413" s="268">
        <v>3225</v>
      </c>
      <c r="B413" s="269"/>
      <c r="C413" s="270"/>
      <c r="D413" s="200" t="s">
        <v>62</v>
      </c>
      <c r="E413" s="104">
        <v>0</v>
      </c>
      <c r="F413" s="104">
        <v>300</v>
      </c>
      <c r="G413" s="104">
        <f>F413/7.5345</f>
        <v>39.816842524387816</v>
      </c>
      <c r="H413" s="104"/>
      <c r="I413" s="104"/>
      <c r="J413" s="104"/>
      <c r="K413" s="104"/>
      <c r="L413" s="178">
        <v>0</v>
      </c>
      <c r="M413" s="178">
        <v>0</v>
      </c>
    </row>
    <row r="414" spans="1:18" s="21" customFormat="1" x14ac:dyDescent="0.25">
      <c r="A414" s="265">
        <v>323</v>
      </c>
      <c r="B414" s="266"/>
      <c r="C414" s="267"/>
      <c r="D414" s="192" t="s">
        <v>74</v>
      </c>
      <c r="E414" s="193">
        <f>E415</f>
        <v>66</v>
      </c>
      <c r="F414" s="193">
        <f t="shared" ref="F414:K414" si="160">F415</f>
        <v>1500</v>
      </c>
      <c r="G414" s="193">
        <f t="shared" si="160"/>
        <v>199.08421262193906</v>
      </c>
      <c r="H414" s="193">
        <f t="shared" si="160"/>
        <v>150</v>
      </c>
      <c r="I414" s="193">
        <f t="shared" si="160"/>
        <v>177</v>
      </c>
      <c r="J414" s="193">
        <f t="shared" si="160"/>
        <v>0</v>
      </c>
      <c r="K414" s="193">
        <f t="shared" si="160"/>
        <v>166.43</v>
      </c>
      <c r="L414" s="178">
        <f t="shared" si="152"/>
        <v>252.16666666666669</v>
      </c>
      <c r="M414" s="178">
        <f t="shared" si="153"/>
        <v>94.02824858757063</v>
      </c>
      <c r="O414"/>
      <c r="P414"/>
      <c r="R414"/>
    </row>
    <row r="415" spans="1:18" x14ac:dyDescent="0.25">
      <c r="A415" s="268">
        <v>3237</v>
      </c>
      <c r="B415" s="269"/>
      <c r="C415" s="270"/>
      <c r="D415" s="200" t="s">
        <v>75</v>
      </c>
      <c r="E415" s="104">
        <v>66</v>
      </c>
      <c r="F415" s="104">
        <v>1500</v>
      </c>
      <c r="G415" s="104">
        <f>F415/7.5345</f>
        <v>199.08421262193906</v>
      </c>
      <c r="H415" s="104">
        <v>150</v>
      </c>
      <c r="I415" s="104">
        <v>177</v>
      </c>
      <c r="J415" s="104"/>
      <c r="K415" s="104">
        <v>166.43</v>
      </c>
      <c r="L415" s="178">
        <f t="shared" si="152"/>
        <v>252.16666666666669</v>
      </c>
      <c r="M415" s="178">
        <f t="shared" si="153"/>
        <v>94.02824858757063</v>
      </c>
      <c r="O415" s="21"/>
      <c r="P415" s="21"/>
      <c r="R415" s="21"/>
    </row>
    <row r="416" spans="1:18" s="21" customFormat="1" ht="25.5" x14ac:dyDescent="0.25">
      <c r="A416" s="265">
        <v>329</v>
      </c>
      <c r="B416" s="266"/>
      <c r="C416" s="267"/>
      <c r="D416" s="192" t="s">
        <v>64</v>
      </c>
      <c r="E416" s="193">
        <f>E417</f>
        <v>311.66000000000003</v>
      </c>
      <c r="F416" s="193">
        <f t="shared" ref="F416:K416" si="161">F417</f>
        <v>700</v>
      </c>
      <c r="G416" s="193">
        <f t="shared" si="161"/>
        <v>92.905965890238235</v>
      </c>
      <c r="H416" s="193">
        <f t="shared" si="161"/>
        <v>161</v>
      </c>
      <c r="I416" s="193">
        <f t="shared" si="161"/>
        <v>157</v>
      </c>
      <c r="J416" s="193">
        <f t="shared" si="161"/>
        <v>0</v>
      </c>
      <c r="K416" s="193">
        <f t="shared" si="161"/>
        <v>234.92</v>
      </c>
      <c r="L416" s="178">
        <f t="shared" si="152"/>
        <v>75.377013412051582</v>
      </c>
      <c r="M416" s="178">
        <f t="shared" si="153"/>
        <v>149.63057324840761</v>
      </c>
      <c r="O416"/>
      <c r="P416"/>
      <c r="R416"/>
    </row>
    <row r="417" spans="1:18" ht="25.5" x14ac:dyDescent="0.25">
      <c r="A417" s="268">
        <v>3299</v>
      </c>
      <c r="B417" s="269"/>
      <c r="C417" s="270"/>
      <c r="D417" s="200" t="s">
        <v>64</v>
      </c>
      <c r="E417" s="104">
        <v>311.66000000000003</v>
      </c>
      <c r="F417" s="104">
        <v>700</v>
      </c>
      <c r="G417" s="104">
        <f>F417/7.5345</f>
        <v>92.905965890238235</v>
      </c>
      <c r="H417" s="104">
        <v>161</v>
      </c>
      <c r="I417" s="104">
        <v>157</v>
      </c>
      <c r="J417" s="104"/>
      <c r="K417" s="104">
        <v>234.92</v>
      </c>
      <c r="L417" s="178">
        <f t="shared" si="152"/>
        <v>75.377013412051582</v>
      </c>
      <c r="M417" s="178">
        <f t="shared" si="153"/>
        <v>149.63057324840761</v>
      </c>
      <c r="O417" s="21"/>
      <c r="P417" s="21"/>
      <c r="R417" s="21"/>
    </row>
    <row r="418" spans="1:18" ht="25.5" x14ac:dyDescent="0.25">
      <c r="A418" s="281" t="s">
        <v>167</v>
      </c>
      <c r="B418" s="282"/>
      <c r="C418" s="283"/>
      <c r="D418" s="190" t="s">
        <v>166</v>
      </c>
      <c r="E418" s="191">
        <f t="shared" ref="E418:K428" si="162">E419</f>
        <v>0</v>
      </c>
      <c r="F418" s="191">
        <f t="shared" si="162"/>
        <v>0</v>
      </c>
      <c r="G418" s="191">
        <f t="shared" si="162"/>
        <v>0</v>
      </c>
      <c r="H418" s="191">
        <f t="shared" si="162"/>
        <v>0</v>
      </c>
      <c r="I418" s="191">
        <f t="shared" si="162"/>
        <v>0</v>
      </c>
      <c r="J418" s="191">
        <f t="shared" si="162"/>
        <v>0</v>
      </c>
      <c r="K418" s="191">
        <f t="shared" si="162"/>
        <v>0</v>
      </c>
      <c r="L418" s="178">
        <v>0</v>
      </c>
      <c r="M418" s="178">
        <v>0</v>
      </c>
      <c r="O418" s="21"/>
      <c r="P418" s="21"/>
      <c r="R418" s="21"/>
    </row>
    <row r="419" spans="1:18" x14ac:dyDescent="0.25">
      <c r="A419" s="284">
        <v>3</v>
      </c>
      <c r="B419" s="285"/>
      <c r="C419" s="286"/>
      <c r="D419" s="192" t="s">
        <v>14</v>
      </c>
      <c r="E419" s="193">
        <f t="shared" si="162"/>
        <v>0</v>
      </c>
      <c r="F419" s="193">
        <f t="shared" si="162"/>
        <v>0</v>
      </c>
      <c r="G419" s="193">
        <f t="shared" si="162"/>
        <v>0</v>
      </c>
      <c r="H419" s="193">
        <f t="shared" si="162"/>
        <v>0</v>
      </c>
      <c r="I419" s="193">
        <f t="shared" si="162"/>
        <v>0</v>
      </c>
      <c r="J419" s="193">
        <f t="shared" si="162"/>
        <v>0</v>
      </c>
      <c r="K419" s="193">
        <f t="shared" si="162"/>
        <v>0</v>
      </c>
      <c r="L419" s="178">
        <v>0</v>
      </c>
      <c r="M419" s="178">
        <v>0</v>
      </c>
      <c r="O419" s="21"/>
      <c r="P419" s="21"/>
      <c r="R419" s="21"/>
    </row>
    <row r="420" spans="1:18" x14ac:dyDescent="0.25">
      <c r="A420" s="265">
        <v>32</v>
      </c>
      <c r="B420" s="266"/>
      <c r="C420" s="267"/>
      <c r="D420" s="192" t="s">
        <v>25</v>
      </c>
      <c r="E420" s="193">
        <f>E421+E424</f>
        <v>0</v>
      </c>
      <c r="F420" s="193">
        <f t="shared" ref="F420:K420" si="163">F428</f>
        <v>0</v>
      </c>
      <c r="G420" s="193">
        <f t="shared" si="163"/>
        <v>0</v>
      </c>
      <c r="H420" s="193">
        <f t="shared" si="163"/>
        <v>0</v>
      </c>
      <c r="I420" s="193">
        <f t="shared" si="163"/>
        <v>0</v>
      </c>
      <c r="J420" s="193">
        <f t="shared" si="163"/>
        <v>0</v>
      </c>
      <c r="K420" s="193">
        <f t="shared" si="163"/>
        <v>0</v>
      </c>
      <c r="L420" s="178">
        <v>0</v>
      </c>
      <c r="M420" s="178">
        <v>0</v>
      </c>
      <c r="O420" s="21"/>
      <c r="P420" s="21"/>
      <c r="R420" s="21"/>
    </row>
    <row r="421" spans="1:18" x14ac:dyDescent="0.25">
      <c r="A421" s="265">
        <v>321</v>
      </c>
      <c r="B421" s="266"/>
      <c r="C421" s="267"/>
      <c r="D421" s="192" t="s">
        <v>59</v>
      </c>
      <c r="E421" s="193">
        <f>E422+E423</f>
        <v>0</v>
      </c>
      <c r="F421" s="193"/>
      <c r="G421" s="193"/>
      <c r="H421" s="193"/>
      <c r="I421" s="193"/>
      <c r="J421" s="193"/>
      <c r="K421" s="193"/>
      <c r="L421" s="178">
        <v>0</v>
      </c>
      <c r="M421" s="178">
        <v>0</v>
      </c>
      <c r="O421" s="21"/>
      <c r="P421" s="21"/>
      <c r="R421" s="21"/>
    </row>
    <row r="422" spans="1:18" x14ac:dyDescent="0.25">
      <c r="A422" s="268">
        <v>3211</v>
      </c>
      <c r="B422" s="269"/>
      <c r="C422" s="270"/>
      <c r="D422" s="200" t="s">
        <v>69</v>
      </c>
      <c r="E422" s="104"/>
      <c r="F422" s="104"/>
      <c r="G422" s="104"/>
      <c r="H422" s="104"/>
      <c r="I422" s="104"/>
      <c r="J422" s="104"/>
      <c r="K422" s="104"/>
      <c r="L422" s="178">
        <v>0</v>
      </c>
      <c r="M422" s="178">
        <v>0</v>
      </c>
      <c r="O422" s="21"/>
      <c r="P422" s="21"/>
      <c r="R422" s="21"/>
    </row>
    <row r="423" spans="1:18" x14ac:dyDescent="0.25">
      <c r="A423" s="268">
        <v>3213</v>
      </c>
      <c r="B423" s="269"/>
      <c r="C423" s="270"/>
      <c r="D423" s="200" t="s">
        <v>70</v>
      </c>
      <c r="E423" s="104"/>
      <c r="F423" s="104"/>
      <c r="G423" s="104"/>
      <c r="H423" s="104"/>
      <c r="I423" s="104"/>
      <c r="J423" s="104"/>
      <c r="K423" s="104"/>
      <c r="L423" s="178">
        <v>0</v>
      </c>
      <c r="M423" s="178">
        <v>0</v>
      </c>
      <c r="O423" s="21"/>
      <c r="P423" s="21"/>
      <c r="R423" s="21"/>
    </row>
    <row r="424" spans="1:18" x14ac:dyDescent="0.25">
      <c r="A424" s="265">
        <v>322</v>
      </c>
      <c r="B424" s="266"/>
      <c r="C424" s="267"/>
      <c r="D424" s="192" t="s">
        <v>61</v>
      </c>
      <c r="E424" s="193">
        <f>E425+E426+E427</f>
        <v>0</v>
      </c>
      <c r="F424" s="193"/>
      <c r="G424" s="193"/>
      <c r="H424" s="193"/>
      <c r="I424" s="193"/>
      <c r="J424" s="193"/>
      <c r="K424" s="193"/>
      <c r="L424" s="178">
        <v>0</v>
      </c>
      <c r="M424" s="178">
        <v>0</v>
      </c>
      <c r="O424" s="21"/>
      <c r="P424" s="21"/>
      <c r="R424" s="21"/>
    </row>
    <row r="425" spans="1:18" ht="25.5" x14ac:dyDescent="0.25">
      <c r="A425" s="268">
        <v>3221</v>
      </c>
      <c r="B425" s="269"/>
      <c r="C425" s="270"/>
      <c r="D425" s="200" t="s">
        <v>113</v>
      </c>
      <c r="E425" s="104"/>
      <c r="F425" s="104"/>
      <c r="G425" s="104"/>
      <c r="H425" s="104"/>
      <c r="I425" s="104"/>
      <c r="J425" s="104"/>
      <c r="K425" s="104"/>
      <c r="L425" s="178">
        <v>0</v>
      </c>
      <c r="M425" s="178">
        <v>0</v>
      </c>
      <c r="O425" s="21"/>
      <c r="P425" s="21"/>
      <c r="R425" s="21"/>
    </row>
    <row r="426" spans="1:18" x14ac:dyDescent="0.25">
      <c r="A426" s="268">
        <v>3222</v>
      </c>
      <c r="B426" s="269"/>
      <c r="C426" s="270"/>
      <c r="D426" s="200" t="s">
        <v>73</v>
      </c>
      <c r="E426" s="104">
        <v>0</v>
      </c>
      <c r="F426" s="104"/>
      <c r="G426" s="104"/>
      <c r="H426" s="104"/>
      <c r="I426" s="104"/>
      <c r="J426" s="104"/>
      <c r="K426" s="104"/>
      <c r="L426" s="178">
        <v>0</v>
      </c>
      <c r="M426" s="178">
        <v>0</v>
      </c>
      <c r="O426" s="21"/>
      <c r="P426" s="21"/>
      <c r="R426" s="21"/>
    </row>
    <row r="427" spans="1:18" x14ac:dyDescent="0.25">
      <c r="A427" s="268">
        <v>3225</v>
      </c>
      <c r="B427" s="269"/>
      <c r="C427" s="270"/>
      <c r="D427" s="200" t="s">
        <v>62</v>
      </c>
      <c r="E427" s="104"/>
      <c r="F427" s="104"/>
      <c r="G427" s="104"/>
      <c r="H427" s="104"/>
      <c r="I427" s="104"/>
      <c r="J427" s="104"/>
      <c r="K427" s="104"/>
      <c r="L427" s="178">
        <v>0</v>
      </c>
      <c r="M427" s="178">
        <v>0</v>
      </c>
      <c r="O427" s="21"/>
      <c r="P427" s="21"/>
      <c r="R427" s="21"/>
    </row>
    <row r="428" spans="1:18" ht="25.5" x14ac:dyDescent="0.25">
      <c r="A428" s="265">
        <v>329</v>
      </c>
      <c r="B428" s="266"/>
      <c r="C428" s="267"/>
      <c r="D428" s="192" t="s">
        <v>64</v>
      </c>
      <c r="E428" s="193">
        <f t="shared" si="162"/>
        <v>0</v>
      </c>
      <c r="F428" s="193">
        <f t="shared" si="162"/>
        <v>0</v>
      </c>
      <c r="G428" s="193">
        <f t="shared" si="162"/>
        <v>0</v>
      </c>
      <c r="H428" s="193">
        <f t="shared" si="162"/>
        <v>0</v>
      </c>
      <c r="I428" s="193">
        <f t="shared" si="162"/>
        <v>0</v>
      </c>
      <c r="J428" s="193">
        <f t="shared" si="162"/>
        <v>0</v>
      </c>
      <c r="K428" s="193">
        <f t="shared" si="162"/>
        <v>0</v>
      </c>
      <c r="L428" s="178">
        <v>0</v>
      </c>
      <c r="M428" s="178">
        <v>0</v>
      </c>
      <c r="O428" s="21"/>
      <c r="P428" s="21"/>
      <c r="R428" s="21"/>
    </row>
    <row r="429" spans="1:18" ht="25.5" x14ac:dyDescent="0.25">
      <c r="A429" s="268">
        <v>3299</v>
      </c>
      <c r="B429" s="269"/>
      <c r="C429" s="270"/>
      <c r="D429" s="200" t="s">
        <v>64</v>
      </c>
      <c r="E429" s="104"/>
      <c r="F429" s="104"/>
      <c r="G429" s="104"/>
      <c r="H429" s="104"/>
      <c r="I429" s="104">
        <v>0</v>
      </c>
      <c r="J429" s="104">
        <v>0</v>
      </c>
      <c r="K429" s="104">
        <v>0</v>
      </c>
      <c r="L429" s="178">
        <v>0</v>
      </c>
      <c r="M429" s="178">
        <v>0</v>
      </c>
      <c r="O429" s="21"/>
      <c r="P429" s="21"/>
      <c r="R429" s="21"/>
    </row>
    <row r="430" spans="1:18" s="21" customFormat="1" x14ac:dyDescent="0.25">
      <c r="A430" s="287" t="s">
        <v>127</v>
      </c>
      <c r="B430" s="288"/>
      <c r="C430" s="289"/>
      <c r="D430" s="188" t="s">
        <v>130</v>
      </c>
      <c r="E430" s="189">
        <f t="shared" ref="E430:K432" si="164">E431</f>
        <v>766.29</v>
      </c>
      <c r="F430" s="189">
        <f t="shared" si="164"/>
        <v>10000</v>
      </c>
      <c r="G430" s="189">
        <f t="shared" si="164"/>
        <v>1327.2280841462605</v>
      </c>
      <c r="H430" s="189">
        <f t="shared" si="164"/>
        <v>1400</v>
      </c>
      <c r="I430" s="189">
        <f t="shared" si="164"/>
        <v>0</v>
      </c>
      <c r="J430" s="189">
        <f t="shared" si="164"/>
        <v>0</v>
      </c>
      <c r="K430" s="189">
        <f t="shared" si="164"/>
        <v>0</v>
      </c>
      <c r="L430" s="178">
        <v>0</v>
      </c>
      <c r="M430" s="178">
        <v>0</v>
      </c>
      <c r="O430"/>
      <c r="P430"/>
      <c r="R430"/>
    </row>
    <row r="431" spans="1:18" s="21" customFormat="1" ht="27.75" customHeight="1" x14ac:dyDescent="0.25">
      <c r="A431" s="281" t="s">
        <v>351</v>
      </c>
      <c r="B431" s="282"/>
      <c r="C431" s="283"/>
      <c r="D431" s="190" t="s">
        <v>168</v>
      </c>
      <c r="E431" s="191">
        <f t="shared" si="164"/>
        <v>766.29</v>
      </c>
      <c r="F431" s="191">
        <f t="shared" si="164"/>
        <v>10000</v>
      </c>
      <c r="G431" s="191">
        <f t="shared" si="164"/>
        <v>1327.2280841462605</v>
      </c>
      <c r="H431" s="191">
        <f t="shared" si="164"/>
        <v>1400</v>
      </c>
      <c r="I431" s="191">
        <f t="shared" si="164"/>
        <v>0</v>
      </c>
      <c r="J431" s="191">
        <f t="shared" si="164"/>
        <v>0</v>
      </c>
      <c r="K431" s="191">
        <f t="shared" si="164"/>
        <v>0</v>
      </c>
      <c r="L431" s="178">
        <v>0</v>
      </c>
      <c r="M431" s="178">
        <v>0</v>
      </c>
    </row>
    <row r="432" spans="1:18" s="21" customFormat="1" x14ac:dyDescent="0.25">
      <c r="A432" s="284">
        <v>3</v>
      </c>
      <c r="B432" s="285"/>
      <c r="C432" s="286"/>
      <c r="D432" s="192" t="s">
        <v>14</v>
      </c>
      <c r="E432" s="193">
        <f t="shared" si="164"/>
        <v>766.29</v>
      </c>
      <c r="F432" s="193">
        <f t="shared" si="164"/>
        <v>10000</v>
      </c>
      <c r="G432" s="193">
        <f t="shared" si="164"/>
        <v>1327.2280841462605</v>
      </c>
      <c r="H432" s="193">
        <f t="shared" si="164"/>
        <v>1400</v>
      </c>
      <c r="I432" s="193">
        <f t="shared" si="164"/>
        <v>0</v>
      </c>
      <c r="J432" s="193">
        <f t="shared" si="164"/>
        <v>0</v>
      </c>
      <c r="K432" s="193">
        <f t="shared" si="164"/>
        <v>0</v>
      </c>
      <c r="L432" s="178">
        <v>0</v>
      </c>
      <c r="M432" s="178">
        <v>0</v>
      </c>
    </row>
    <row r="433" spans="1:18" s="21" customFormat="1" x14ac:dyDescent="0.25">
      <c r="A433" s="265">
        <v>32</v>
      </c>
      <c r="B433" s="266"/>
      <c r="C433" s="267"/>
      <c r="D433" s="192" t="s">
        <v>25</v>
      </c>
      <c r="E433" s="193">
        <f>E434+E437+E439</f>
        <v>766.29</v>
      </c>
      <c r="F433" s="193">
        <f>F434+F437+F439</f>
        <v>10000</v>
      </c>
      <c r="G433" s="193">
        <f>G434+G437+G439</f>
        <v>1327.2280841462605</v>
      </c>
      <c r="H433" s="193">
        <f>H434+H437+H439</f>
        <v>1400</v>
      </c>
      <c r="I433" s="193">
        <f t="shared" ref="I433:K433" si="165">I434+I437+I439</f>
        <v>0</v>
      </c>
      <c r="J433" s="193">
        <f t="shared" si="165"/>
        <v>0</v>
      </c>
      <c r="K433" s="193">
        <f t="shared" si="165"/>
        <v>0</v>
      </c>
      <c r="L433" s="178">
        <v>0</v>
      </c>
      <c r="M433" s="178">
        <v>0</v>
      </c>
    </row>
    <row r="434" spans="1:18" s="21" customFormat="1" x14ac:dyDescent="0.25">
      <c r="A434" s="265">
        <v>321</v>
      </c>
      <c r="B434" s="266"/>
      <c r="C434" s="267"/>
      <c r="D434" s="192" t="s">
        <v>59</v>
      </c>
      <c r="E434" s="193">
        <f>E435</f>
        <v>0</v>
      </c>
      <c r="F434" s="193">
        <f>F435+F436</f>
        <v>1000</v>
      </c>
      <c r="G434" s="193">
        <f>G435+G436</f>
        <v>132.72280841462606</v>
      </c>
      <c r="H434" s="193">
        <f>H435+H436</f>
        <v>200</v>
      </c>
      <c r="I434" s="193">
        <f t="shared" ref="I434:K434" si="166">I435+I436</f>
        <v>0</v>
      </c>
      <c r="J434" s="193">
        <f t="shared" si="166"/>
        <v>0</v>
      </c>
      <c r="K434" s="193">
        <f t="shared" si="166"/>
        <v>0</v>
      </c>
      <c r="L434" s="178">
        <v>0</v>
      </c>
      <c r="M434" s="178">
        <v>0</v>
      </c>
    </row>
    <row r="435" spans="1:18" x14ac:dyDescent="0.25">
      <c r="A435" s="268">
        <v>3211</v>
      </c>
      <c r="B435" s="269"/>
      <c r="C435" s="270"/>
      <c r="D435" s="200" t="s">
        <v>69</v>
      </c>
      <c r="E435" s="104"/>
      <c r="F435" s="104">
        <v>700</v>
      </c>
      <c r="G435" s="104">
        <f>F435/7.5345</f>
        <v>92.905965890238235</v>
      </c>
      <c r="H435" s="104">
        <v>150</v>
      </c>
      <c r="I435" s="104">
        <v>0</v>
      </c>
      <c r="J435" s="104"/>
      <c r="K435" s="104"/>
      <c r="L435" s="178">
        <v>0</v>
      </c>
      <c r="M435" s="178">
        <v>0</v>
      </c>
      <c r="O435" s="21"/>
      <c r="P435" s="21"/>
      <c r="R435" s="21"/>
    </row>
    <row r="436" spans="1:18" ht="25.5" x14ac:dyDescent="0.25">
      <c r="A436" s="268">
        <v>3214</v>
      </c>
      <c r="B436" s="269"/>
      <c r="C436" s="270"/>
      <c r="D436" s="200" t="s">
        <v>71</v>
      </c>
      <c r="E436" s="104"/>
      <c r="F436" s="104">
        <v>300</v>
      </c>
      <c r="G436" s="104">
        <f>F436/7.5345</f>
        <v>39.816842524387816</v>
      </c>
      <c r="H436" s="104">
        <v>50</v>
      </c>
      <c r="I436" s="104">
        <v>0</v>
      </c>
      <c r="J436" s="104"/>
      <c r="K436" s="104"/>
      <c r="L436" s="178">
        <v>0</v>
      </c>
      <c r="M436" s="178">
        <v>0</v>
      </c>
    </row>
    <row r="437" spans="1:18" s="21" customFormat="1" x14ac:dyDescent="0.25">
      <c r="A437" s="265">
        <v>323</v>
      </c>
      <c r="B437" s="266"/>
      <c r="C437" s="267"/>
      <c r="D437" s="192" t="s">
        <v>74</v>
      </c>
      <c r="E437" s="193">
        <f>E438</f>
        <v>476</v>
      </c>
      <c r="F437" s="193">
        <f t="shared" ref="F437:K437" si="167">F438</f>
        <v>0</v>
      </c>
      <c r="G437" s="193">
        <f t="shared" si="167"/>
        <v>0</v>
      </c>
      <c r="H437" s="193">
        <f t="shared" si="167"/>
        <v>0</v>
      </c>
      <c r="I437" s="193"/>
      <c r="J437" s="193">
        <f t="shared" si="167"/>
        <v>0</v>
      </c>
      <c r="K437" s="193">
        <f t="shared" si="167"/>
        <v>0</v>
      </c>
      <c r="L437" s="178">
        <v>0</v>
      </c>
      <c r="M437" s="178">
        <v>0</v>
      </c>
      <c r="O437"/>
      <c r="P437"/>
      <c r="R437"/>
    </row>
    <row r="438" spans="1:18" x14ac:dyDescent="0.25">
      <c r="A438" s="268">
        <v>3231</v>
      </c>
      <c r="B438" s="269"/>
      <c r="C438" s="270"/>
      <c r="D438" s="200" t="s">
        <v>116</v>
      </c>
      <c r="E438" s="104">
        <v>476</v>
      </c>
      <c r="F438" s="104"/>
      <c r="G438" s="104"/>
      <c r="H438" s="104"/>
      <c r="I438" s="104"/>
      <c r="J438" s="104"/>
      <c r="K438" s="104"/>
      <c r="L438" s="178">
        <v>0</v>
      </c>
      <c r="M438" s="178">
        <v>0</v>
      </c>
      <c r="O438" s="21"/>
      <c r="P438" s="21"/>
      <c r="R438" s="21"/>
    </row>
    <row r="439" spans="1:18" ht="25.5" x14ac:dyDescent="0.25">
      <c r="A439" s="265">
        <v>329</v>
      </c>
      <c r="B439" s="266"/>
      <c r="C439" s="267"/>
      <c r="D439" s="192" t="s">
        <v>64</v>
      </c>
      <c r="E439" s="193">
        <f>E440</f>
        <v>290.29000000000002</v>
      </c>
      <c r="F439" s="193">
        <f>F440</f>
        <v>9000</v>
      </c>
      <c r="G439" s="193">
        <f>G440</f>
        <v>1194.5052757316344</v>
      </c>
      <c r="H439" s="193">
        <f>H440</f>
        <v>1200</v>
      </c>
      <c r="I439" s="193">
        <f t="shared" ref="I439:K439" si="168">I440</f>
        <v>0</v>
      </c>
      <c r="J439" s="193">
        <f t="shared" si="168"/>
        <v>0</v>
      </c>
      <c r="K439" s="193">
        <f t="shared" si="168"/>
        <v>0</v>
      </c>
      <c r="L439" s="178">
        <v>0</v>
      </c>
      <c r="M439" s="178">
        <v>0</v>
      </c>
    </row>
    <row r="440" spans="1:18" ht="25.5" x14ac:dyDescent="0.25">
      <c r="A440" s="268">
        <v>3299</v>
      </c>
      <c r="B440" s="269"/>
      <c r="C440" s="270"/>
      <c r="D440" s="200" t="s">
        <v>64</v>
      </c>
      <c r="E440" s="104">
        <v>290.29000000000002</v>
      </c>
      <c r="F440" s="104">
        <v>9000</v>
      </c>
      <c r="G440" s="104">
        <f>F440/7.5345</f>
        <v>1194.5052757316344</v>
      </c>
      <c r="H440" s="104">
        <v>1200</v>
      </c>
      <c r="I440" s="104">
        <v>0</v>
      </c>
      <c r="J440" s="104"/>
      <c r="K440" s="104">
        <v>0</v>
      </c>
      <c r="L440" s="178">
        <v>0</v>
      </c>
      <c r="M440" s="178">
        <v>0</v>
      </c>
    </row>
    <row r="441" spans="1:18" s="21" customFormat="1" x14ac:dyDescent="0.25">
      <c r="A441" s="287" t="s">
        <v>129</v>
      </c>
      <c r="B441" s="288"/>
      <c r="C441" s="289"/>
      <c r="D441" s="188" t="s">
        <v>172</v>
      </c>
      <c r="E441" s="189">
        <f t="shared" ref="E441:K441" si="169">E442+E451+E474</f>
        <v>132815.9</v>
      </c>
      <c r="F441" s="189">
        <f t="shared" si="169"/>
        <v>658000</v>
      </c>
      <c r="G441" s="189">
        <f t="shared" si="169"/>
        <v>87331.607936823915</v>
      </c>
      <c r="H441" s="189">
        <f t="shared" si="169"/>
        <v>102682</v>
      </c>
      <c r="I441" s="189">
        <f t="shared" si="169"/>
        <v>139278.47</v>
      </c>
      <c r="J441" s="189">
        <f t="shared" si="169"/>
        <v>0</v>
      </c>
      <c r="K441" s="189">
        <f t="shared" si="169"/>
        <v>135283.45000000001</v>
      </c>
      <c r="L441" s="178">
        <f t="shared" si="152"/>
        <v>101.85787243846558</v>
      </c>
      <c r="M441" s="178">
        <f t="shared" si="153"/>
        <v>97.131631328230426</v>
      </c>
      <c r="O441"/>
      <c r="P441"/>
      <c r="R441"/>
    </row>
    <row r="442" spans="1:18" s="21" customFormat="1" ht="38.25" x14ac:dyDescent="0.25">
      <c r="A442" s="281" t="s">
        <v>173</v>
      </c>
      <c r="B442" s="282"/>
      <c r="C442" s="283"/>
      <c r="D442" s="190" t="s">
        <v>174</v>
      </c>
      <c r="E442" s="191">
        <f t="shared" ref="E442:K444" si="170">E443</f>
        <v>0</v>
      </c>
      <c r="F442" s="191">
        <f t="shared" si="170"/>
        <v>0</v>
      </c>
      <c r="G442" s="191">
        <f t="shared" si="170"/>
        <v>0</v>
      </c>
      <c r="H442" s="191">
        <f t="shared" si="170"/>
        <v>0</v>
      </c>
      <c r="I442" s="191">
        <f t="shared" si="170"/>
        <v>0</v>
      </c>
      <c r="J442" s="191">
        <f t="shared" si="170"/>
        <v>0</v>
      </c>
      <c r="K442" s="191">
        <f t="shared" si="170"/>
        <v>0</v>
      </c>
      <c r="L442" s="178">
        <v>0</v>
      </c>
      <c r="M442" s="178">
        <v>0</v>
      </c>
    </row>
    <row r="443" spans="1:18" s="21" customFormat="1" x14ac:dyDescent="0.25">
      <c r="A443" s="284">
        <v>3</v>
      </c>
      <c r="B443" s="285"/>
      <c r="C443" s="286"/>
      <c r="D443" s="192" t="s">
        <v>14</v>
      </c>
      <c r="E443" s="193">
        <f t="shared" si="170"/>
        <v>0</v>
      </c>
      <c r="F443" s="193">
        <f t="shared" si="170"/>
        <v>0</v>
      </c>
      <c r="G443" s="193">
        <f t="shared" si="170"/>
        <v>0</v>
      </c>
      <c r="H443" s="193">
        <f t="shared" si="170"/>
        <v>0</v>
      </c>
      <c r="I443" s="193"/>
      <c r="J443" s="193">
        <f t="shared" si="170"/>
        <v>0</v>
      </c>
      <c r="K443" s="193">
        <f t="shared" si="170"/>
        <v>0</v>
      </c>
      <c r="L443" s="178">
        <v>0</v>
      </c>
      <c r="M443" s="178">
        <v>0</v>
      </c>
    </row>
    <row r="444" spans="1:18" s="21" customFormat="1" x14ac:dyDescent="0.25">
      <c r="A444" s="265">
        <v>32</v>
      </c>
      <c r="B444" s="266"/>
      <c r="C444" s="267"/>
      <c r="D444" s="192" t="s">
        <v>25</v>
      </c>
      <c r="E444" s="193">
        <f>E445+E449</f>
        <v>0</v>
      </c>
      <c r="F444" s="193">
        <f t="shared" si="170"/>
        <v>0</v>
      </c>
      <c r="G444" s="193">
        <f t="shared" si="170"/>
        <v>0</v>
      </c>
      <c r="H444" s="193">
        <f t="shared" si="170"/>
        <v>0</v>
      </c>
      <c r="I444" s="193"/>
      <c r="J444" s="193">
        <f t="shared" si="170"/>
        <v>0</v>
      </c>
      <c r="K444" s="193">
        <f t="shared" si="170"/>
        <v>0</v>
      </c>
      <c r="L444" s="178">
        <v>0</v>
      </c>
      <c r="M444" s="178">
        <v>0</v>
      </c>
    </row>
    <row r="445" spans="1:18" s="21" customFormat="1" x14ac:dyDescent="0.25">
      <c r="A445" s="265">
        <v>322</v>
      </c>
      <c r="B445" s="266"/>
      <c r="C445" s="267"/>
      <c r="D445" s="192" t="s">
        <v>61</v>
      </c>
      <c r="E445" s="193">
        <f>E447+E446+E448</f>
        <v>0</v>
      </c>
      <c r="F445" s="193">
        <f>F447</f>
        <v>0</v>
      </c>
      <c r="G445" s="193">
        <f>G447</f>
        <v>0</v>
      </c>
      <c r="H445" s="193">
        <f>H447</f>
        <v>0</v>
      </c>
      <c r="I445" s="193"/>
      <c r="J445" s="193">
        <f>J447</f>
        <v>0</v>
      </c>
      <c r="K445" s="193">
        <f>K447</f>
        <v>0</v>
      </c>
      <c r="L445" s="178">
        <v>0</v>
      </c>
      <c r="M445" s="178">
        <v>0</v>
      </c>
    </row>
    <row r="446" spans="1:18" s="21" customFormat="1" ht="25.5" x14ac:dyDescent="0.25">
      <c r="A446" s="268">
        <v>3221</v>
      </c>
      <c r="B446" s="269"/>
      <c r="C446" s="270"/>
      <c r="D446" s="200" t="s">
        <v>113</v>
      </c>
      <c r="E446" s="104"/>
      <c r="F446" s="104"/>
      <c r="G446" s="104"/>
      <c r="H446" s="104"/>
      <c r="I446" s="104"/>
      <c r="J446" s="104"/>
      <c r="K446" s="104"/>
      <c r="L446" s="178">
        <v>0</v>
      </c>
      <c r="M446" s="178">
        <v>0</v>
      </c>
    </row>
    <row r="447" spans="1:18" x14ac:dyDescent="0.25">
      <c r="A447" s="268">
        <v>3222</v>
      </c>
      <c r="B447" s="269"/>
      <c r="C447" s="270"/>
      <c r="D447" s="200" t="s">
        <v>73</v>
      </c>
      <c r="E447" s="104">
        <v>0</v>
      </c>
      <c r="F447" s="104"/>
      <c r="G447" s="104"/>
      <c r="H447" s="104"/>
      <c r="I447" s="104"/>
      <c r="J447" s="104"/>
      <c r="K447" s="104"/>
      <c r="L447" s="178">
        <v>0</v>
      </c>
      <c r="M447" s="178">
        <v>0</v>
      </c>
      <c r="O447" s="21"/>
      <c r="P447" s="21"/>
      <c r="R447" s="21"/>
    </row>
    <row r="448" spans="1:18" ht="25.5" x14ac:dyDescent="0.25">
      <c r="A448" s="268">
        <v>3227</v>
      </c>
      <c r="B448" s="269"/>
      <c r="C448" s="270"/>
      <c r="D448" s="200" t="s">
        <v>208</v>
      </c>
      <c r="E448" s="104"/>
      <c r="F448" s="104"/>
      <c r="G448" s="104"/>
      <c r="H448" s="104"/>
      <c r="I448" s="104"/>
      <c r="J448" s="104"/>
      <c r="K448" s="104"/>
      <c r="L448" s="178">
        <v>0</v>
      </c>
      <c r="M448" s="178">
        <v>0</v>
      </c>
      <c r="O448" s="21"/>
      <c r="P448" s="21"/>
      <c r="R448" s="21"/>
    </row>
    <row r="449" spans="1:18" x14ac:dyDescent="0.25">
      <c r="A449" s="265">
        <v>323</v>
      </c>
      <c r="B449" s="266"/>
      <c r="C449" s="267"/>
      <c r="D449" s="192" t="s">
        <v>74</v>
      </c>
      <c r="E449" s="193">
        <f>E450</f>
        <v>0</v>
      </c>
      <c r="F449" s="193"/>
      <c r="G449" s="193"/>
      <c r="H449" s="193"/>
      <c r="I449" s="193"/>
      <c r="J449" s="193"/>
      <c r="K449" s="193"/>
      <c r="L449" s="178">
        <v>0</v>
      </c>
      <c r="M449" s="178">
        <v>0</v>
      </c>
      <c r="O449" s="21"/>
      <c r="P449" s="21"/>
      <c r="R449" s="21"/>
    </row>
    <row r="450" spans="1:18" x14ac:dyDescent="0.25">
      <c r="A450" s="268">
        <v>3236</v>
      </c>
      <c r="B450" s="269"/>
      <c r="C450" s="270"/>
      <c r="D450" s="200" t="s">
        <v>90</v>
      </c>
      <c r="E450" s="104"/>
      <c r="F450" s="104"/>
      <c r="G450" s="104"/>
      <c r="H450" s="104"/>
      <c r="I450" s="104"/>
      <c r="J450" s="104"/>
      <c r="K450" s="104"/>
      <c r="L450" s="178">
        <v>0</v>
      </c>
      <c r="M450" s="178">
        <v>0</v>
      </c>
      <c r="O450" s="21"/>
      <c r="P450" s="21"/>
      <c r="R450" s="21"/>
    </row>
    <row r="451" spans="1:18" s="21" customFormat="1" ht="25.5" x14ac:dyDescent="0.25">
      <c r="A451" s="281" t="s">
        <v>163</v>
      </c>
      <c r="B451" s="282"/>
      <c r="C451" s="283"/>
      <c r="D451" s="190" t="s">
        <v>164</v>
      </c>
      <c r="E451" s="191">
        <f>E452</f>
        <v>0</v>
      </c>
      <c r="F451" s="191">
        <f t="shared" ref="F451:K452" si="171">F452</f>
        <v>658000</v>
      </c>
      <c r="G451" s="191">
        <f t="shared" si="171"/>
        <v>87331.607936823915</v>
      </c>
      <c r="H451" s="191">
        <f t="shared" si="171"/>
        <v>102682</v>
      </c>
      <c r="I451" s="191">
        <f t="shared" si="171"/>
        <v>0</v>
      </c>
      <c r="J451" s="191">
        <f t="shared" si="171"/>
        <v>0</v>
      </c>
      <c r="K451" s="191">
        <f t="shared" si="171"/>
        <v>0</v>
      </c>
      <c r="L451" s="178">
        <v>0</v>
      </c>
      <c r="M451" s="178">
        <v>0</v>
      </c>
      <c r="O451"/>
      <c r="P451"/>
      <c r="R451"/>
    </row>
    <row r="452" spans="1:18" s="21" customFormat="1" x14ac:dyDescent="0.25">
      <c r="A452" s="284">
        <v>3</v>
      </c>
      <c r="B452" s="285"/>
      <c r="C452" s="286"/>
      <c r="D452" s="192" t="s">
        <v>14</v>
      </c>
      <c r="E452" s="193">
        <f>E453</f>
        <v>0</v>
      </c>
      <c r="F452" s="193">
        <f t="shared" si="171"/>
        <v>658000</v>
      </c>
      <c r="G452" s="193">
        <f t="shared" si="171"/>
        <v>87331.607936823915</v>
      </c>
      <c r="H452" s="193">
        <f>H453+H471</f>
        <v>102682</v>
      </c>
      <c r="I452" s="193"/>
      <c r="J452" s="193">
        <f>J453+J471</f>
        <v>0</v>
      </c>
      <c r="K452" s="193">
        <f>K453+K471</f>
        <v>0</v>
      </c>
      <c r="L452" s="178">
        <v>0</v>
      </c>
      <c r="M452" s="178">
        <v>0</v>
      </c>
    </row>
    <row r="453" spans="1:18" s="21" customFormat="1" x14ac:dyDescent="0.25">
      <c r="A453" s="265">
        <v>32</v>
      </c>
      <c r="B453" s="266"/>
      <c r="C453" s="267"/>
      <c r="D453" s="192" t="s">
        <v>25</v>
      </c>
      <c r="E453" s="193">
        <f>E457+E464</f>
        <v>0</v>
      </c>
      <c r="F453" s="193">
        <f>F457+F464+F454+F469</f>
        <v>658000</v>
      </c>
      <c r="G453" s="193">
        <f>G457+G464+G454+G469</f>
        <v>87331.607936823915</v>
      </c>
      <c r="H453" s="193">
        <f>H457+H464+H454+H469</f>
        <v>102482</v>
      </c>
      <c r="I453" s="193"/>
      <c r="J453" s="193">
        <f>J457+J464+J454+J469</f>
        <v>0</v>
      </c>
      <c r="K453" s="193">
        <f>K457+K464+K454+K469</f>
        <v>0</v>
      </c>
      <c r="L453" s="178">
        <v>0</v>
      </c>
      <c r="M453" s="178">
        <v>0</v>
      </c>
    </row>
    <row r="454" spans="1:18" s="21" customFormat="1" x14ac:dyDescent="0.25">
      <c r="A454" s="265">
        <v>321</v>
      </c>
      <c r="B454" s="266"/>
      <c r="C454" s="267"/>
      <c r="D454" s="192" t="s">
        <v>59</v>
      </c>
      <c r="E454" s="193"/>
      <c r="F454" s="193">
        <f>F455+F456</f>
        <v>1000</v>
      </c>
      <c r="G454" s="193">
        <f>G455+G456</f>
        <v>132.72280841462606</v>
      </c>
      <c r="H454" s="193">
        <f>H455+H456</f>
        <v>132</v>
      </c>
      <c r="I454" s="193"/>
      <c r="J454" s="193">
        <f>J455+J456</f>
        <v>0</v>
      </c>
      <c r="K454" s="193">
        <f>K455+K456</f>
        <v>0</v>
      </c>
      <c r="L454" s="178">
        <v>0</v>
      </c>
      <c r="M454" s="178">
        <v>0</v>
      </c>
    </row>
    <row r="455" spans="1:18" s="21" customFormat="1" x14ac:dyDescent="0.25">
      <c r="A455" s="268">
        <v>3211</v>
      </c>
      <c r="B455" s="269"/>
      <c r="C455" s="270"/>
      <c r="D455" s="200" t="s">
        <v>69</v>
      </c>
      <c r="E455" s="193"/>
      <c r="F455" s="104">
        <v>500</v>
      </c>
      <c r="G455" s="104">
        <f>F455/7.5345</f>
        <v>66.361404207313029</v>
      </c>
      <c r="H455" s="104">
        <v>66</v>
      </c>
      <c r="I455" s="104"/>
      <c r="J455" s="104"/>
      <c r="K455" s="104"/>
      <c r="L455" s="178">
        <v>0</v>
      </c>
      <c r="M455" s="178">
        <v>0</v>
      </c>
    </row>
    <row r="456" spans="1:18" s="21" customFormat="1" x14ac:dyDescent="0.25">
      <c r="A456" s="268">
        <v>3213</v>
      </c>
      <c r="B456" s="269"/>
      <c r="C456" s="270"/>
      <c r="D456" s="200" t="s">
        <v>70</v>
      </c>
      <c r="E456" s="193"/>
      <c r="F456" s="104">
        <v>500</v>
      </c>
      <c r="G456" s="104">
        <f>F456/7.5345</f>
        <v>66.361404207313029</v>
      </c>
      <c r="H456" s="104">
        <v>66</v>
      </c>
      <c r="I456" s="104"/>
      <c r="J456" s="104"/>
      <c r="K456" s="104"/>
      <c r="L456" s="178">
        <v>0</v>
      </c>
      <c r="M456" s="178">
        <v>0</v>
      </c>
    </row>
    <row r="457" spans="1:18" s="21" customFormat="1" x14ac:dyDescent="0.25">
      <c r="A457" s="265">
        <v>322</v>
      </c>
      <c r="B457" s="266"/>
      <c r="C457" s="267"/>
      <c r="D457" s="192" t="s">
        <v>61</v>
      </c>
      <c r="E457" s="193">
        <f>E458+E459+E462+E460+E461</f>
        <v>0</v>
      </c>
      <c r="F457" s="193">
        <f>F458+F459+F462+F460+F461+F463</f>
        <v>629500</v>
      </c>
      <c r="G457" s="193">
        <f>G458+G459+G462+G460+G461+G463</f>
        <v>83549.00789700709</v>
      </c>
      <c r="H457" s="193">
        <f>H458+H459+H462+H460+H461+H463</f>
        <v>97038</v>
      </c>
      <c r="I457" s="193"/>
      <c r="J457" s="193">
        <f>J458+J459+J462+J460+J461+J463</f>
        <v>0</v>
      </c>
      <c r="K457" s="193">
        <f>K458+K459+K462+K460+K461+K463</f>
        <v>0</v>
      </c>
      <c r="L457" s="178">
        <v>0</v>
      </c>
      <c r="M457" s="178">
        <v>0</v>
      </c>
    </row>
    <row r="458" spans="1:18" ht="25.5" x14ac:dyDescent="0.25">
      <c r="A458" s="268">
        <v>3221</v>
      </c>
      <c r="B458" s="269"/>
      <c r="C458" s="270"/>
      <c r="D458" s="200" t="s">
        <v>113</v>
      </c>
      <c r="E458" s="104"/>
      <c r="F458" s="104">
        <v>15000</v>
      </c>
      <c r="G458" s="104">
        <f t="shared" ref="G458:G463" si="172">F458/7.5345</f>
        <v>1990.8421262193906</v>
      </c>
      <c r="H458" s="104">
        <v>3982</v>
      </c>
      <c r="I458" s="104"/>
      <c r="J458" s="104"/>
      <c r="K458" s="104"/>
      <c r="L458" s="178">
        <v>0</v>
      </c>
      <c r="M458" s="178">
        <v>0</v>
      </c>
      <c r="O458" s="21"/>
      <c r="P458" s="21"/>
      <c r="R458" s="21"/>
    </row>
    <row r="459" spans="1:18" x14ac:dyDescent="0.25">
      <c r="A459" s="268">
        <v>3222</v>
      </c>
      <c r="B459" s="269"/>
      <c r="C459" s="270"/>
      <c r="D459" s="200" t="s">
        <v>73</v>
      </c>
      <c r="E459" s="104"/>
      <c r="F459" s="104">
        <v>565000</v>
      </c>
      <c r="G459" s="104">
        <f t="shared" si="172"/>
        <v>74988.386754263716</v>
      </c>
      <c r="H459" s="104">
        <v>85756</v>
      </c>
      <c r="I459" s="104"/>
      <c r="J459" s="104"/>
      <c r="K459" s="104"/>
      <c r="L459" s="178">
        <v>0</v>
      </c>
      <c r="M459" s="178">
        <v>0</v>
      </c>
    </row>
    <row r="460" spans="1:18" x14ac:dyDescent="0.25">
      <c r="A460" s="268">
        <v>3223</v>
      </c>
      <c r="B460" s="269"/>
      <c r="C460" s="270"/>
      <c r="D460" s="200" t="s">
        <v>85</v>
      </c>
      <c r="E460" s="104"/>
      <c r="F460" s="104">
        <v>30000</v>
      </c>
      <c r="G460" s="104">
        <f t="shared" si="172"/>
        <v>3981.6842524387812</v>
      </c>
      <c r="H460" s="104">
        <v>5300</v>
      </c>
      <c r="I460" s="104"/>
      <c r="J460" s="104"/>
      <c r="K460" s="104"/>
      <c r="L460" s="178">
        <v>0</v>
      </c>
      <c r="M460" s="178">
        <v>0</v>
      </c>
    </row>
    <row r="461" spans="1:18" ht="25.5" x14ac:dyDescent="0.25">
      <c r="A461" s="268">
        <v>3224</v>
      </c>
      <c r="B461" s="269"/>
      <c r="C461" s="270"/>
      <c r="D461" s="200" t="s">
        <v>121</v>
      </c>
      <c r="E461" s="104">
        <v>0</v>
      </c>
      <c r="F461" s="104">
        <v>1500</v>
      </c>
      <c r="G461" s="104">
        <f t="shared" si="172"/>
        <v>199.08421262193906</v>
      </c>
      <c r="H461" s="104">
        <v>200</v>
      </c>
      <c r="I461" s="104"/>
      <c r="J461" s="104"/>
      <c r="K461" s="104"/>
      <c r="L461" s="178">
        <v>0</v>
      </c>
      <c r="M461" s="178">
        <v>0</v>
      </c>
    </row>
    <row r="462" spans="1:18" x14ac:dyDescent="0.25">
      <c r="A462" s="268">
        <v>3225</v>
      </c>
      <c r="B462" s="269"/>
      <c r="C462" s="270"/>
      <c r="D462" s="200" t="s">
        <v>114</v>
      </c>
      <c r="E462" s="104">
        <v>0</v>
      </c>
      <c r="F462" s="104">
        <v>10000</v>
      </c>
      <c r="G462" s="104">
        <f t="shared" si="172"/>
        <v>1327.2280841462605</v>
      </c>
      <c r="H462" s="104">
        <v>1400</v>
      </c>
      <c r="I462" s="104"/>
      <c r="J462" s="104"/>
      <c r="K462" s="104"/>
      <c r="L462" s="178">
        <v>0</v>
      </c>
      <c r="M462" s="178">
        <v>0</v>
      </c>
    </row>
    <row r="463" spans="1:18" ht="25.5" x14ac:dyDescent="0.25">
      <c r="A463" s="197">
        <v>3227</v>
      </c>
      <c r="B463" s="198"/>
      <c r="C463" s="199"/>
      <c r="D463" s="200" t="s">
        <v>208</v>
      </c>
      <c r="E463" s="104">
        <v>0</v>
      </c>
      <c r="F463" s="104">
        <v>8000</v>
      </c>
      <c r="G463" s="104">
        <f t="shared" si="172"/>
        <v>1061.7824673170085</v>
      </c>
      <c r="H463" s="104">
        <v>400</v>
      </c>
      <c r="I463" s="104"/>
      <c r="J463" s="104"/>
      <c r="K463" s="104"/>
      <c r="L463" s="178">
        <v>0</v>
      </c>
      <c r="M463" s="178">
        <v>0</v>
      </c>
    </row>
    <row r="464" spans="1:18" s="21" customFormat="1" x14ac:dyDescent="0.25">
      <c r="A464" s="265">
        <v>323</v>
      </c>
      <c r="B464" s="266"/>
      <c r="C464" s="267"/>
      <c r="D464" s="192" t="s">
        <v>74</v>
      </c>
      <c r="E464" s="193">
        <f>E468+E465+E466+E467</f>
        <v>0</v>
      </c>
      <c r="F464" s="193">
        <f>SUM(F465:F468)</f>
        <v>26500</v>
      </c>
      <c r="G464" s="193">
        <f>G468+G465+G466+G467</f>
        <v>3517.1544229875904</v>
      </c>
      <c r="H464" s="193">
        <f>SUM(H465:H468)</f>
        <v>5112</v>
      </c>
      <c r="I464" s="193"/>
      <c r="J464" s="193">
        <f>SUM(J465:J468)</f>
        <v>0</v>
      </c>
      <c r="K464" s="193">
        <f>SUM(K465:K468)</f>
        <v>0</v>
      </c>
      <c r="L464" s="178">
        <v>0</v>
      </c>
      <c r="M464" s="178">
        <v>0</v>
      </c>
      <c r="O464"/>
      <c r="P464"/>
      <c r="R464"/>
    </row>
    <row r="465" spans="1:18" s="21" customFormat="1" x14ac:dyDescent="0.25">
      <c r="A465" s="268">
        <v>3231</v>
      </c>
      <c r="B465" s="269"/>
      <c r="C465" s="270"/>
      <c r="D465" s="200" t="s">
        <v>116</v>
      </c>
      <c r="E465" s="104">
        <v>0</v>
      </c>
      <c r="F465" s="104">
        <v>500</v>
      </c>
      <c r="G465" s="104">
        <f>F465/7.5345</f>
        <v>66.361404207313029</v>
      </c>
      <c r="H465" s="104">
        <v>66</v>
      </c>
      <c r="I465" s="104"/>
      <c r="J465" s="104"/>
      <c r="K465" s="104"/>
      <c r="L465" s="178">
        <v>0</v>
      </c>
      <c r="M465" s="178">
        <v>0</v>
      </c>
    </row>
    <row r="466" spans="1:18" s="21" customFormat="1" ht="25.5" x14ac:dyDescent="0.25">
      <c r="A466" s="268">
        <v>3232</v>
      </c>
      <c r="B466" s="269"/>
      <c r="C466" s="270"/>
      <c r="D466" s="200" t="s">
        <v>122</v>
      </c>
      <c r="E466" s="104"/>
      <c r="F466" s="104">
        <v>3000</v>
      </c>
      <c r="G466" s="104">
        <f>F466/7.5345</f>
        <v>398.16842524387812</v>
      </c>
      <c r="H466" s="104">
        <v>400</v>
      </c>
      <c r="I466" s="104"/>
      <c r="J466" s="104"/>
      <c r="K466" s="104"/>
      <c r="L466" s="178">
        <v>0</v>
      </c>
      <c r="M466" s="178">
        <v>0</v>
      </c>
    </row>
    <row r="467" spans="1:18" s="21" customFormat="1" x14ac:dyDescent="0.25">
      <c r="A467" s="268">
        <v>3234</v>
      </c>
      <c r="B467" s="269"/>
      <c r="C467" s="270"/>
      <c r="D467" s="200" t="s">
        <v>89</v>
      </c>
      <c r="E467" s="104"/>
      <c r="F467" s="104">
        <v>16000</v>
      </c>
      <c r="G467" s="104">
        <f>F467/7.5345</f>
        <v>2123.5649346340169</v>
      </c>
      <c r="H467" s="104">
        <v>3982</v>
      </c>
      <c r="I467" s="104"/>
      <c r="J467" s="104"/>
      <c r="K467" s="104"/>
      <c r="L467" s="178">
        <v>0</v>
      </c>
      <c r="M467" s="178">
        <v>0</v>
      </c>
    </row>
    <row r="468" spans="1:18" x14ac:dyDescent="0.25">
      <c r="A468" s="268">
        <v>3236</v>
      </c>
      <c r="B468" s="269"/>
      <c r="C468" s="270"/>
      <c r="D468" s="200" t="s">
        <v>90</v>
      </c>
      <c r="E468" s="104"/>
      <c r="F468" s="104">
        <v>7000</v>
      </c>
      <c r="G468" s="104">
        <f>F468/7.5345</f>
        <v>929.05965890238235</v>
      </c>
      <c r="H468" s="104">
        <v>664</v>
      </c>
      <c r="I468" s="104"/>
      <c r="J468" s="104"/>
      <c r="K468" s="104"/>
      <c r="L468" s="178">
        <v>0</v>
      </c>
      <c r="M468" s="178">
        <v>0</v>
      </c>
      <c r="O468" s="21"/>
      <c r="P468" s="21"/>
      <c r="R468" s="21"/>
    </row>
    <row r="469" spans="1:18" ht="25.5" x14ac:dyDescent="0.25">
      <c r="A469" s="265">
        <v>329</v>
      </c>
      <c r="B469" s="266"/>
      <c r="C469" s="267"/>
      <c r="D469" s="192" t="s">
        <v>64</v>
      </c>
      <c r="E469" s="193"/>
      <c r="F469" s="193">
        <f>F470</f>
        <v>1000</v>
      </c>
      <c r="G469" s="193">
        <f>G470</f>
        <v>132.72280841462606</v>
      </c>
      <c r="H469" s="193">
        <f>H470</f>
        <v>200</v>
      </c>
      <c r="I469" s="193"/>
      <c r="J469" s="193">
        <f>J470</f>
        <v>0</v>
      </c>
      <c r="K469" s="193">
        <f>K470</f>
        <v>0</v>
      </c>
      <c r="L469" s="178">
        <v>0</v>
      </c>
      <c r="M469" s="178">
        <v>0</v>
      </c>
    </row>
    <row r="470" spans="1:18" ht="25.5" x14ac:dyDescent="0.25">
      <c r="A470" s="268">
        <v>3299</v>
      </c>
      <c r="B470" s="269"/>
      <c r="C470" s="270"/>
      <c r="D470" s="200" t="s">
        <v>64</v>
      </c>
      <c r="E470" s="104"/>
      <c r="F470" s="104">
        <v>1000</v>
      </c>
      <c r="G470" s="104">
        <f>F470/7.5345</f>
        <v>132.72280841462606</v>
      </c>
      <c r="H470" s="104">
        <v>200</v>
      </c>
      <c r="I470" s="104"/>
      <c r="J470" s="104"/>
      <c r="K470" s="104"/>
      <c r="L470" s="178">
        <v>0</v>
      </c>
      <c r="M470" s="178">
        <v>0</v>
      </c>
    </row>
    <row r="471" spans="1:18" x14ac:dyDescent="0.25">
      <c r="A471" s="265">
        <v>34</v>
      </c>
      <c r="B471" s="266"/>
      <c r="C471" s="267"/>
      <c r="D471" s="192" t="s">
        <v>66</v>
      </c>
      <c r="E471" s="193">
        <f>E472</f>
        <v>0</v>
      </c>
      <c r="F471" s="193">
        <f t="shared" ref="F471:K472" si="173">F472</f>
        <v>0</v>
      </c>
      <c r="G471" s="193">
        <f t="shared" si="173"/>
        <v>0</v>
      </c>
      <c r="H471" s="193">
        <f t="shared" si="173"/>
        <v>200</v>
      </c>
      <c r="I471" s="193"/>
      <c r="J471" s="193">
        <f t="shared" si="173"/>
        <v>0</v>
      </c>
      <c r="K471" s="193">
        <f t="shared" si="173"/>
        <v>0</v>
      </c>
      <c r="L471" s="178">
        <v>0</v>
      </c>
      <c r="M471" s="178">
        <v>0</v>
      </c>
    </row>
    <row r="472" spans="1:18" x14ac:dyDescent="0.25">
      <c r="A472" s="265">
        <v>343</v>
      </c>
      <c r="B472" s="266"/>
      <c r="C472" s="267"/>
      <c r="D472" s="192" t="s">
        <v>67</v>
      </c>
      <c r="E472" s="193">
        <f>E473</f>
        <v>0</v>
      </c>
      <c r="F472" s="193">
        <f t="shared" si="173"/>
        <v>0</v>
      </c>
      <c r="G472" s="193">
        <f t="shared" si="173"/>
        <v>0</v>
      </c>
      <c r="H472" s="193">
        <f t="shared" si="173"/>
        <v>200</v>
      </c>
      <c r="I472" s="193"/>
      <c r="J472" s="193">
        <f t="shared" si="173"/>
        <v>0</v>
      </c>
      <c r="K472" s="193">
        <f t="shared" si="173"/>
        <v>0</v>
      </c>
      <c r="L472" s="178">
        <v>0</v>
      </c>
      <c r="M472" s="178">
        <v>0</v>
      </c>
    </row>
    <row r="473" spans="1:18" ht="25.5" x14ac:dyDescent="0.25">
      <c r="A473" s="268">
        <v>3431</v>
      </c>
      <c r="B473" s="269"/>
      <c r="C473" s="270"/>
      <c r="D473" s="200" t="s">
        <v>97</v>
      </c>
      <c r="E473" s="104"/>
      <c r="F473" s="104"/>
      <c r="G473" s="104"/>
      <c r="H473" s="104">
        <v>200</v>
      </c>
      <c r="I473" s="104"/>
      <c r="J473" s="104"/>
      <c r="K473" s="104"/>
      <c r="L473" s="178">
        <v>0</v>
      </c>
      <c r="M473" s="178">
        <v>0</v>
      </c>
    </row>
    <row r="474" spans="1:18" s="21" customFormat="1" x14ac:dyDescent="0.25">
      <c r="A474" s="281" t="s">
        <v>338</v>
      </c>
      <c r="B474" s="282"/>
      <c r="C474" s="283"/>
      <c r="D474" s="190" t="s">
        <v>168</v>
      </c>
      <c r="E474" s="191">
        <f t="shared" ref="E474:K477" si="174">E475</f>
        <v>132815.9</v>
      </c>
      <c r="F474" s="191">
        <f t="shared" si="174"/>
        <v>0</v>
      </c>
      <c r="G474" s="191">
        <f t="shared" si="174"/>
        <v>0</v>
      </c>
      <c r="H474" s="191">
        <f t="shared" si="174"/>
        <v>0</v>
      </c>
      <c r="I474" s="191">
        <f t="shared" si="174"/>
        <v>139278.47</v>
      </c>
      <c r="J474" s="191">
        <f t="shared" si="174"/>
        <v>0</v>
      </c>
      <c r="K474" s="191">
        <f t="shared" si="174"/>
        <v>135283.45000000001</v>
      </c>
      <c r="L474" s="178">
        <f t="shared" ref="L474:L478" si="175">K474/E474*100</f>
        <v>101.85787243846558</v>
      </c>
      <c r="M474" s="178">
        <f t="shared" ref="M474:M478" si="176">K474/I474*100</f>
        <v>97.131631328230426</v>
      </c>
      <c r="O474"/>
      <c r="P474"/>
      <c r="R474"/>
    </row>
    <row r="475" spans="1:18" s="21" customFormat="1" x14ac:dyDescent="0.25">
      <c r="A475" s="284">
        <v>3</v>
      </c>
      <c r="B475" s="285"/>
      <c r="C475" s="286"/>
      <c r="D475" s="192" t="s">
        <v>14</v>
      </c>
      <c r="E475" s="193">
        <f t="shared" si="174"/>
        <v>132815.9</v>
      </c>
      <c r="F475" s="193">
        <f t="shared" si="174"/>
        <v>0</v>
      </c>
      <c r="G475" s="193">
        <f t="shared" si="174"/>
        <v>0</v>
      </c>
      <c r="H475" s="193">
        <f t="shared" si="174"/>
        <v>0</v>
      </c>
      <c r="I475" s="193">
        <f t="shared" si="174"/>
        <v>139278.47</v>
      </c>
      <c r="J475" s="193">
        <f t="shared" si="174"/>
        <v>0</v>
      </c>
      <c r="K475" s="193">
        <f t="shared" si="174"/>
        <v>135283.45000000001</v>
      </c>
      <c r="L475" s="178">
        <f t="shared" si="175"/>
        <v>101.85787243846558</v>
      </c>
      <c r="M475" s="178">
        <f t="shared" si="176"/>
        <v>97.131631328230426</v>
      </c>
    </row>
    <row r="476" spans="1:18" s="21" customFormat="1" x14ac:dyDescent="0.25">
      <c r="A476" s="265">
        <v>32</v>
      </c>
      <c r="B476" s="266"/>
      <c r="C476" s="267"/>
      <c r="D476" s="192" t="s">
        <v>25</v>
      </c>
      <c r="E476" s="193">
        <f t="shared" si="174"/>
        <v>132815.9</v>
      </c>
      <c r="F476" s="193">
        <f t="shared" si="174"/>
        <v>0</v>
      </c>
      <c r="G476" s="193">
        <f t="shared" si="174"/>
        <v>0</v>
      </c>
      <c r="H476" s="193">
        <f t="shared" si="174"/>
        <v>0</v>
      </c>
      <c r="I476" s="193">
        <f t="shared" si="174"/>
        <v>139278.47</v>
      </c>
      <c r="J476" s="193">
        <f t="shared" si="174"/>
        <v>0</v>
      </c>
      <c r="K476" s="193">
        <f t="shared" si="174"/>
        <v>135283.45000000001</v>
      </c>
      <c r="L476" s="178">
        <f t="shared" si="175"/>
        <v>101.85787243846558</v>
      </c>
      <c r="M476" s="178">
        <f t="shared" si="176"/>
        <v>97.131631328230426</v>
      </c>
    </row>
    <row r="477" spans="1:18" s="21" customFormat="1" x14ac:dyDescent="0.25">
      <c r="A477" s="265">
        <v>322</v>
      </c>
      <c r="B477" s="266"/>
      <c r="C477" s="267"/>
      <c r="D477" s="192" t="s">
        <v>61</v>
      </c>
      <c r="E477" s="193">
        <f t="shared" si="174"/>
        <v>132815.9</v>
      </c>
      <c r="F477" s="193">
        <f t="shared" si="174"/>
        <v>0</v>
      </c>
      <c r="G477" s="193">
        <f t="shared" si="174"/>
        <v>0</v>
      </c>
      <c r="H477" s="193">
        <f t="shared" si="174"/>
        <v>0</v>
      </c>
      <c r="I477" s="193">
        <f t="shared" si="174"/>
        <v>139278.47</v>
      </c>
      <c r="J477" s="193">
        <f t="shared" si="174"/>
        <v>0</v>
      </c>
      <c r="K477" s="193">
        <f t="shared" si="174"/>
        <v>135283.45000000001</v>
      </c>
      <c r="L477" s="178">
        <f t="shared" si="175"/>
        <v>101.85787243846558</v>
      </c>
      <c r="M477" s="178">
        <f t="shared" si="176"/>
        <v>97.131631328230426</v>
      </c>
    </row>
    <row r="478" spans="1:18" x14ac:dyDescent="0.25">
      <c r="A478" s="268">
        <v>3222</v>
      </c>
      <c r="B478" s="269"/>
      <c r="C478" s="270"/>
      <c r="D478" s="200" t="s">
        <v>73</v>
      </c>
      <c r="E478" s="104">
        <v>132815.9</v>
      </c>
      <c r="F478" s="104"/>
      <c r="G478" s="104"/>
      <c r="H478" s="104"/>
      <c r="I478" s="104">
        <v>139278.47</v>
      </c>
      <c r="J478" s="104"/>
      <c r="K478" s="104">
        <v>135283.45000000001</v>
      </c>
      <c r="L478" s="178">
        <f t="shared" si="175"/>
        <v>101.85787243846558</v>
      </c>
      <c r="M478" s="178">
        <f t="shared" si="176"/>
        <v>97.131631328230426</v>
      </c>
      <c r="O478" s="21"/>
      <c r="P478" s="21"/>
      <c r="R478" s="21"/>
    </row>
    <row r="479" spans="1:18" s="21" customFormat="1" x14ac:dyDescent="0.25">
      <c r="A479" s="287" t="s">
        <v>132</v>
      </c>
      <c r="B479" s="288"/>
      <c r="C479" s="289"/>
      <c r="D479" s="188" t="s">
        <v>175</v>
      </c>
      <c r="E479" s="189">
        <f>E480+E495+E523</f>
        <v>0</v>
      </c>
      <c r="F479" s="189">
        <f t="shared" ref="F479:K479" si="177">F480+F495+F523</f>
        <v>58000</v>
      </c>
      <c r="G479" s="189">
        <f t="shared" si="177"/>
        <v>7697.9228880483097</v>
      </c>
      <c r="H479" s="189">
        <f t="shared" si="177"/>
        <v>0</v>
      </c>
      <c r="I479" s="189"/>
      <c r="J479" s="189">
        <f t="shared" si="177"/>
        <v>0</v>
      </c>
      <c r="K479" s="189">
        <f t="shared" si="177"/>
        <v>0</v>
      </c>
      <c r="L479" s="178">
        <v>0</v>
      </c>
      <c r="M479" s="178">
        <v>0</v>
      </c>
      <c r="O479"/>
      <c r="P479"/>
      <c r="R479"/>
    </row>
    <row r="480" spans="1:18" s="21" customFormat="1" x14ac:dyDescent="0.25">
      <c r="A480" s="281" t="s">
        <v>167</v>
      </c>
      <c r="B480" s="282"/>
      <c r="C480" s="283"/>
      <c r="D480" s="190" t="s">
        <v>168</v>
      </c>
      <c r="E480" s="191">
        <f>E481+E491</f>
        <v>0</v>
      </c>
      <c r="F480" s="191">
        <f t="shared" ref="F480:K480" si="178">F481+F491</f>
        <v>5000</v>
      </c>
      <c r="G480" s="191">
        <f t="shared" si="178"/>
        <v>663.61404207313024</v>
      </c>
      <c r="H480" s="191">
        <f t="shared" si="178"/>
        <v>0</v>
      </c>
      <c r="I480" s="191"/>
      <c r="J480" s="191">
        <f t="shared" si="178"/>
        <v>0</v>
      </c>
      <c r="K480" s="191">
        <f t="shared" si="178"/>
        <v>0</v>
      </c>
      <c r="L480" s="178">
        <v>0</v>
      </c>
      <c r="M480" s="178">
        <v>0</v>
      </c>
    </row>
    <row r="481" spans="1:18" s="21" customFormat="1" x14ac:dyDescent="0.25">
      <c r="A481" s="284">
        <v>3</v>
      </c>
      <c r="B481" s="285"/>
      <c r="C481" s="286"/>
      <c r="D481" s="192" t="s">
        <v>14</v>
      </c>
      <c r="E481" s="193">
        <f>E482</f>
        <v>0</v>
      </c>
      <c r="F481" s="193">
        <f t="shared" ref="F481:K481" si="179">F482</f>
        <v>5000</v>
      </c>
      <c r="G481" s="193">
        <f t="shared" si="179"/>
        <v>663.61404207313024</v>
      </c>
      <c r="H481" s="193">
        <f t="shared" si="179"/>
        <v>0</v>
      </c>
      <c r="I481" s="193"/>
      <c r="J481" s="193">
        <f t="shared" si="179"/>
        <v>0</v>
      </c>
      <c r="K481" s="193">
        <f t="shared" si="179"/>
        <v>0</v>
      </c>
      <c r="L481" s="178">
        <v>0</v>
      </c>
      <c r="M481" s="178">
        <v>0</v>
      </c>
    </row>
    <row r="482" spans="1:18" s="21" customFormat="1" x14ac:dyDescent="0.25">
      <c r="A482" s="265">
        <v>32</v>
      </c>
      <c r="B482" s="266"/>
      <c r="C482" s="267"/>
      <c r="D482" s="192" t="s">
        <v>25</v>
      </c>
      <c r="E482" s="193">
        <f>E483+E485+E489</f>
        <v>0</v>
      </c>
      <c r="F482" s="193">
        <f t="shared" ref="F482:K482" si="180">F483+F485+F489</f>
        <v>5000</v>
      </c>
      <c r="G482" s="193">
        <f t="shared" si="180"/>
        <v>663.61404207313024</v>
      </c>
      <c r="H482" s="193">
        <f t="shared" si="180"/>
        <v>0</v>
      </c>
      <c r="I482" s="193"/>
      <c r="J482" s="193">
        <f t="shared" si="180"/>
        <v>0</v>
      </c>
      <c r="K482" s="193">
        <f t="shared" si="180"/>
        <v>0</v>
      </c>
      <c r="L482" s="178">
        <v>0</v>
      </c>
      <c r="M482" s="178">
        <v>0</v>
      </c>
    </row>
    <row r="483" spans="1:18" s="21" customFormat="1" x14ac:dyDescent="0.25">
      <c r="A483" s="265">
        <v>321</v>
      </c>
      <c r="B483" s="266"/>
      <c r="C483" s="267"/>
      <c r="D483" s="192" t="s">
        <v>59</v>
      </c>
      <c r="E483" s="193">
        <f>E484</f>
        <v>0</v>
      </c>
      <c r="F483" s="193">
        <f t="shared" ref="F483:K483" si="181">F484</f>
        <v>0</v>
      </c>
      <c r="G483" s="193">
        <f t="shared" si="181"/>
        <v>0</v>
      </c>
      <c r="H483" s="193">
        <f t="shared" si="181"/>
        <v>0</v>
      </c>
      <c r="I483" s="193"/>
      <c r="J483" s="193">
        <f t="shared" si="181"/>
        <v>0</v>
      </c>
      <c r="K483" s="193">
        <f t="shared" si="181"/>
        <v>0</v>
      </c>
      <c r="L483" s="178">
        <v>0</v>
      </c>
      <c r="M483" s="178">
        <v>0</v>
      </c>
    </row>
    <row r="484" spans="1:18" x14ac:dyDescent="0.25">
      <c r="A484" s="268">
        <v>3211</v>
      </c>
      <c r="B484" s="269"/>
      <c r="C484" s="270"/>
      <c r="D484" s="200" t="s">
        <v>69</v>
      </c>
      <c r="E484" s="104"/>
      <c r="F484" s="104"/>
      <c r="G484" s="104"/>
      <c r="H484" s="104"/>
      <c r="I484" s="104"/>
      <c r="J484" s="104"/>
      <c r="K484" s="104"/>
      <c r="L484" s="178">
        <v>0</v>
      </c>
      <c r="M484" s="178">
        <v>0</v>
      </c>
      <c r="O484" s="21"/>
      <c r="P484" s="21"/>
      <c r="R484" s="21"/>
    </row>
    <row r="485" spans="1:18" s="21" customFormat="1" x14ac:dyDescent="0.25">
      <c r="A485" s="265">
        <v>323</v>
      </c>
      <c r="B485" s="266"/>
      <c r="C485" s="267"/>
      <c r="D485" s="192" t="s">
        <v>74</v>
      </c>
      <c r="E485" s="193">
        <f>E486+E487+E488</f>
        <v>0</v>
      </c>
      <c r="F485" s="193">
        <f t="shared" ref="F485:K485" si="182">F486+F487+F488</f>
        <v>0</v>
      </c>
      <c r="G485" s="193">
        <f t="shared" si="182"/>
        <v>0</v>
      </c>
      <c r="H485" s="193">
        <f t="shared" si="182"/>
        <v>0</v>
      </c>
      <c r="I485" s="193"/>
      <c r="J485" s="193">
        <f t="shared" si="182"/>
        <v>0</v>
      </c>
      <c r="K485" s="193">
        <f t="shared" si="182"/>
        <v>0</v>
      </c>
      <c r="L485" s="178">
        <v>0</v>
      </c>
      <c r="M485" s="178">
        <v>0</v>
      </c>
      <c r="O485"/>
      <c r="P485"/>
      <c r="R485"/>
    </row>
    <row r="486" spans="1:18" x14ac:dyDescent="0.25">
      <c r="A486" s="268">
        <v>3231</v>
      </c>
      <c r="B486" s="269"/>
      <c r="C486" s="270"/>
      <c r="D486" s="200" t="s">
        <v>116</v>
      </c>
      <c r="E486" s="104"/>
      <c r="F486" s="104"/>
      <c r="G486" s="104"/>
      <c r="H486" s="104"/>
      <c r="I486" s="104"/>
      <c r="J486" s="104"/>
      <c r="K486" s="104"/>
      <c r="L486" s="178">
        <v>0</v>
      </c>
      <c r="M486" s="178">
        <v>0</v>
      </c>
      <c r="O486" s="21"/>
      <c r="P486" s="21"/>
      <c r="R486" s="21"/>
    </row>
    <row r="487" spans="1:18" x14ac:dyDescent="0.25">
      <c r="A487" s="268">
        <v>3237</v>
      </c>
      <c r="B487" s="269"/>
      <c r="C487" s="270"/>
      <c r="D487" s="200" t="s">
        <v>75</v>
      </c>
      <c r="E487" s="104"/>
      <c r="F487" s="104"/>
      <c r="G487" s="104"/>
      <c r="H487" s="104"/>
      <c r="I487" s="104"/>
      <c r="J487" s="104"/>
      <c r="K487" s="104"/>
      <c r="L487" s="178">
        <v>0</v>
      </c>
      <c r="M487" s="178">
        <v>0</v>
      </c>
    </row>
    <row r="488" spans="1:18" x14ac:dyDescent="0.25">
      <c r="A488" s="268">
        <v>3239</v>
      </c>
      <c r="B488" s="269"/>
      <c r="C488" s="270"/>
      <c r="D488" s="200" t="s">
        <v>95</v>
      </c>
      <c r="E488" s="104"/>
      <c r="F488" s="104"/>
      <c r="G488" s="104"/>
      <c r="H488" s="104"/>
      <c r="I488" s="104"/>
      <c r="J488" s="104"/>
      <c r="K488" s="104"/>
      <c r="L488" s="178">
        <v>0</v>
      </c>
      <c r="M488" s="178">
        <v>0</v>
      </c>
    </row>
    <row r="489" spans="1:18" s="21" customFormat="1" ht="25.5" x14ac:dyDescent="0.25">
      <c r="A489" s="265">
        <v>329</v>
      </c>
      <c r="B489" s="266"/>
      <c r="C489" s="267"/>
      <c r="D489" s="192" t="s">
        <v>64</v>
      </c>
      <c r="E489" s="193">
        <f>E490</f>
        <v>0</v>
      </c>
      <c r="F489" s="193">
        <f t="shared" ref="F489:K489" si="183">F490</f>
        <v>5000</v>
      </c>
      <c r="G489" s="193">
        <f t="shared" si="183"/>
        <v>663.61404207313024</v>
      </c>
      <c r="H489" s="193">
        <f t="shared" si="183"/>
        <v>0</v>
      </c>
      <c r="I489" s="193"/>
      <c r="J489" s="193">
        <f t="shared" si="183"/>
        <v>0</v>
      </c>
      <c r="K489" s="193">
        <f t="shared" si="183"/>
        <v>0</v>
      </c>
      <c r="L489" s="178">
        <v>0</v>
      </c>
      <c r="M489" s="178">
        <v>0</v>
      </c>
      <c r="O489"/>
      <c r="P489"/>
      <c r="R489"/>
    </row>
    <row r="490" spans="1:18" ht="25.5" x14ac:dyDescent="0.25">
      <c r="A490" s="268">
        <v>3299</v>
      </c>
      <c r="B490" s="269"/>
      <c r="C490" s="270"/>
      <c r="D490" s="200" t="s">
        <v>64</v>
      </c>
      <c r="E490" s="104"/>
      <c r="F490" s="104">
        <v>5000</v>
      </c>
      <c r="G490" s="104">
        <f>F490/7.5345</f>
        <v>663.61404207313024</v>
      </c>
      <c r="H490" s="104"/>
      <c r="I490" s="104"/>
      <c r="J490" s="104"/>
      <c r="K490" s="104"/>
      <c r="L490" s="178">
        <v>0</v>
      </c>
      <c r="M490" s="178">
        <v>0</v>
      </c>
      <c r="O490" s="21"/>
      <c r="P490" s="21"/>
      <c r="R490" s="21"/>
    </row>
    <row r="491" spans="1:18" s="21" customFormat="1" ht="25.5" x14ac:dyDescent="0.25">
      <c r="A491" s="284">
        <v>4</v>
      </c>
      <c r="B491" s="285"/>
      <c r="C491" s="286"/>
      <c r="D491" s="192" t="s">
        <v>16</v>
      </c>
      <c r="E491" s="193">
        <f t="shared" ref="E491:K493" si="184">E492</f>
        <v>0</v>
      </c>
      <c r="F491" s="193">
        <f t="shared" si="184"/>
        <v>0</v>
      </c>
      <c r="G491" s="193">
        <f t="shared" si="184"/>
        <v>0</v>
      </c>
      <c r="H491" s="193">
        <f t="shared" si="184"/>
        <v>0</v>
      </c>
      <c r="I491" s="193"/>
      <c r="J491" s="193">
        <f t="shared" si="184"/>
        <v>0</v>
      </c>
      <c r="K491" s="193">
        <f t="shared" si="184"/>
        <v>0</v>
      </c>
      <c r="L491" s="178">
        <v>0</v>
      </c>
      <c r="M491" s="178">
        <v>0</v>
      </c>
      <c r="O491"/>
      <c r="P491"/>
      <c r="R491"/>
    </row>
    <row r="492" spans="1:18" s="21" customFormat="1" ht="38.25" x14ac:dyDescent="0.25">
      <c r="A492" s="265">
        <v>42</v>
      </c>
      <c r="B492" s="266"/>
      <c r="C492" s="267"/>
      <c r="D492" s="192" t="s">
        <v>31</v>
      </c>
      <c r="E492" s="193">
        <f t="shared" si="184"/>
        <v>0</v>
      </c>
      <c r="F492" s="193">
        <f t="shared" si="184"/>
        <v>0</v>
      </c>
      <c r="G492" s="193">
        <f t="shared" si="184"/>
        <v>0</v>
      </c>
      <c r="H492" s="193">
        <f t="shared" si="184"/>
        <v>0</v>
      </c>
      <c r="I492" s="193"/>
      <c r="J492" s="193">
        <f t="shared" si="184"/>
        <v>0</v>
      </c>
      <c r="K492" s="193">
        <f t="shared" si="184"/>
        <v>0</v>
      </c>
      <c r="L492" s="178">
        <v>0</v>
      </c>
      <c r="M492" s="178">
        <v>0</v>
      </c>
    </row>
    <row r="493" spans="1:18" s="21" customFormat="1" x14ac:dyDescent="0.25">
      <c r="A493" s="265">
        <v>422</v>
      </c>
      <c r="B493" s="266"/>
      <c r="C493" s="267"/>
      <c r="D493" s="192" t="s">
        <v>76</v>
      </c>
      <c r="E493" s="193">
        <f t="shared" si="184"/>
        <v>0</v>
      </c>
      <c r="F493" s="193">
        <f t="shared" si="184"/>
        <v>0</v>
      </c>
      <c r="G493" s="193">
        <f t="shared" si="184"/>
        <v>0</v>
      </c>
      <c r="H493" s="193">
        <f t="shared" si="184"/>
        <v>0</v>
      </c>
      <c r="I493" s="193"/>
      <c r="J493" s="193">
        <f t="shared" si="184"/>
        <v>0</v>
      </c>
      <c r="K493" s="193">
        <f t="shared" si="184"/>
        <v>0</v>
      </c>
      <c r="L493" s="178">
        <v>0</v>
      </c>
      <c r="M493" s="178">
        <v>0</v>
      </c>
    </row>
    <row r="494" spans="1:18" x14ac:dyDescent="0.25">
      <c r="A494" s="268">
        <v>4226</v>
      </c>
      <c r="B494" s="269"/>
      <c r="C494" s="270"/>
      <c r="D494" s="200" t="s">
        <v>176</v>
      </c>
      <c r="E494" s="104"/>
      <c r="F494" s="104"/>
      <c r="G494" s="104"/>
      <c r="H494" s="104"/>
      <c r="I494" s="104"/>
      <c r="J494" s="104"/>
      <c r="K494" s="104"/>
      <c r="L494" s="178">
        <v>0</v>
      </c>
      <c r="M494" s="178">
        <v>0</v>
      </c>
      <c r="O494" s="21"/>
      <c r="P494" s="21"/>
      <c r="R494" s="21"/>
    </row>
    <row r="495" spans="1:18" s="21" customFormat="1" x14ac:dyDescent="0.25">
      <c r="A495" s="281" t="s">
        <v>169</v>
      </c>
      <c r="B495" s="282"/>
      <c r="C495" s="283"/>
      <c r="D495" s="190" t="s">
        <v>170</v>
      </c>
      <c r="E495" s="191">
        <f t="shared" ref="E495:K495" si="185">E496+E519</f>
        <v>0</v>
      </c>
      <c r="F495" s="191">
        <f t="shared" si="185"/>
        <v>38000</v>
      </c>
      <c r="G495" s="191">
        <f t="shared" si="185"/>
        <v>5043.4667197557892</v>
      </c>
      <c r="H495" s="191">
        <f t="shared" si="185"/>
        <v>0</v>
      </c>
      <c r="I495" s="191">
        <f>I496</f>
        <v>0</v>
      </c>
      <c r="J495" s="191">
        <f t="shared" si="185"/>
        <v>0</v>
      </c>
      <c r="K495" s="191">
        <f t="shared" si="185"/>
        <v>0</v>
      </c>
      <c r="L495" s="178">
        <v>0</v>
      </c>
      <c r="M495" s="178">
        <v>0</v>
      </c>
      <c r="O495"/>
      <c r="P495"/>
      <c r="R495"/>
    </row>
    <row r="496" spans="1:18" s="21" customFormat="1" x14ac:dyDescent="0.25">
      <c r="A496" s="284">
        <v>3</v>
      </c>
      <c r="B496" s="285"/>
      <c r="C496" s="286"/>
      <c r="D496" s="192" t="s">
        <v>14</v>
      </c>
      <c r="E496" s="193">
        <f>E497+E504</f>
        <v>0</v>
      </c>
      <c r="F496" s="193">
        <f t="shared" ref="F496:K496" si="186">F497+F504</f>
        <v>38000</v>
      </c>
      <c r="G496" s="193">
        <f t="shared" si="186"/>
        <v>5043.4667197557892</v>
      </c>
      <c r="H496" s="193">
        <f t="shared" si="186"/>
        <v>0</v>
      </c>
      <c r="I496" s="193">
        <f>I497+I504</f>
        <v>0</v>
      </c>
      <c r="J496" s="193">
        <f t="shared" si="186"/>
        <v>0</v>
      </c>
      <c r="K496" s="193">
        <f t="shared" si="186"/>
        <v>0</v>
      </c>
      <c r="L496" s="178">
        <v>0</v>
      </c>
      <c r="M496" s="178">
        <v>0</v>
      </c>
    </row>
    <row r="497" spans="1:18" s="21" customFormat="1" x14ac:dyDescent="0.25">
      <c r="A497" s="265">
        <v>31</v>
      </c>
      <c r="B497" s="266"/>
      <c r="C497" s="267"/>
      <c r="D497" s="192" t="s">
        <v>15</v>
      </c>
      <c r="E497" s="193">
        <f>E498+E500+E502</f>
        <v>0</v>
      </c>
      <c r="F497" s="193">
        <f>F498+F500</f>
        <v>2350</v>
      </c>
      <c r="G497" s="193">
        <f>G498+G500</f>
        <v>311.89859977437123</v>
      </c>
      <c r="H497" s="193">
        <f>H502</f>
        <v>0</v>
      </c>
      <c r="I497" s="193"/>
      <c r="J497" s="193">
        <f>J502</f>
        <v>0</v>
      </c>
      <c r="K497" s="193">
        <f>K502</f>
        <v>0</v>
      </c>
      <c r="L497" s="178">
        <v>0</v>
      </c>
      <c r="M497" s="178">
        <v>0</v>
      </c>
    </row>
    <row r="498" spans="1:18" s="21" customFormat="1" x14ac:dyDescent="0.25">
      <c r="A498" s="265">
        <v>311</v>
      </c>
      <c r="B498" s="266"/>
      <c r="C498" s="267"/>
      <c r="D498" s="192" t="s">
        <v>54</v>
      </c>
      <c r="E498" s="193">
        <f>E499</f>
        <v>0</v>
      </c>
      <c r="F498" s="193">
        <f>F499</f>
        <v>2000</v>
      </c>
      <c r="G498" s="193">
        <f>G499</f>
        <v>265.44561682925212</v>
      </c>
      <c r="H498" s="193"/>
      <c r="I498" s="193"/>
      <c r="J498" s="193"/>
      <c r="K498" s="193"/>
      <c r="L498" s="178">
        <v>0</v>
      </c>
      <c r="M498" s="178">
        <v>0</v>
      </c>
    </row>
    <row r="499" spans="1:18" s="21" customFormat="1" x14ac:dyDescent="0.25">
      <c r="A499" s="268">
        <v>3111</v>
      </c>
      <c r="B499" s="269"/>
      <c r="C499" s="270"/>
      <c r="D499" s="200" t="s">
        <v>55</v>
      </c>
      <c r="E499" s="104"/>
      <c r="F499" s="104">
        <v>2000</v>
      </c>
      <c r="G499" s="104">
        <f>F499/7.5345</f>
        <v>265.44561682925212</v>
      </c>
      <c r="H499" s="104"/>
      <c r="I499" s="104"/>
      <c r="J499" s="104"/>
      <c r="K499" s="104"/>
      <c r="L499" s="178">
        <v>0</v>
      </c>
      <c r="M499" s="178">
        <v>0</v>
      </c>
    </row>
    <row r="500" spans="1:18" s="21" customFormat="1" x14ac:dyDescent="0.25">
      <c r="A500" s="265">
        <v>313</v>
      </c>
      <c r="B500" s="266"/>
      <c r="C500" s="267"/>
      <c r="D500" s="192" t="s">
        <v>57</v>
      </c>
      <c r="E500" s="193">
        <f>E501</f>
        <v>0</v>
      </c>
      <c r="F500" s="193">
        <f>F501</f>
        <v>350</v>
      </c>
      <c r="G500" s="193">
        <f>G501</f>
        <v>46.452982945119118</v>
      </c>
      <c r="H500" s="193"/>
      <c r="I500" s="193"/>
      <c r="J500" s="193"/>
      <c r="K500" s="193"/>
      <c r="L500" s="178">
        <v>0</v>
      </c>
      <c r="M500" s="178">
        <v>0</v>
      </c>
    </row>
    <row r="501" spans="1:18" s="21" customFormat="1" ht="25.5" x14ac:dyDescent="0.25">
      <c r="A501" s="268">
        <v>3132</v>
      </c>
      <c r="B501" s="269"/>
      <c r="C501" s="270"/>
      <c r="D501" s="200" t="s">
        <v>58</v>
      </c>
      <c r="E501" s="104"/>
      <c r="F501" s="104">
        <v>350</v>
      </c>
      <c r="G501" s="104">
        <f>F501/7.5345</f>
        <v>46.452982945119118</v>
      </c>
      <c r="H501" s="104"/>
      <c r="I501" s="104"/>
      <c r="J501" s="104"/>
      <c r="K501" s="104"/>
      <c r="L501" s="178">
        <v>0</v>
      </c>
      <c r="M501" s="178">
        <v>0</v>
      </c>
    </row>
    <row r="502" spans="1:18" s="21" customFormat="1" x14ac:dyDescent="0.25">
      <c r="A502" s="265">
        <v>312</v>
      </c>
      <c r="B502" s="266"/>
      <c r="C502" s="267"/>
      <c r="D502" s="192" t="s">
        <v>56</v>
      </c>
      <c r="E502" s="193">
        <f>E503</f>
        <v>0</v>
      </c>
      <c r="F502" s="193">
        <f t="shared" ref="F502:K502" si="187">F503</f>
        <v>0</v>
      </c>
      <c r="G502" s="193">
        <f t="shared" si="187"/>
        <v>0</v>
      </c>
      <c r="H502" s="193">
        <f t="shared" si="187"/>
        <v>0</v>
      </c>
      <c r="I502" s="193"/>
      <c r="J502" s="193">
        <f t="shared" si="187"/>
        <v>0</v>
      </c>
      <c r="K502" s="193">
        <f t="shared" si="187"/>
        <v>0</v>
      </c>
      <c r="L502" s="178">
        <v>0</v>
      </c>
      <c r="M502" s="178">
        <v>0</v>
      </c>
    </row>
    <row r="503" spans="1:18" x14ac:dyDescent="0.25">
      <c r="A503" s="268">
        <v>3121</v>
      </c>
      <c r="B503" s="269"/>
      <c r="C503" s="270"/>
      <c r="D503" s="200" t="s">
        <v>56</v>
      </c>
      <c r="E503" s="104"/>
      <c r="F503" s="104"/>
      <c r="G503" s="104"/>
      <c r="H503" s="104"/>
      <c r="I503" s="104"/>
      <c r="J503" s="104"/>
      <c r="K503" s="104"/>
      <c r="L503" s="178">
        <v>0</v>
      </c>
      <c r="M503" s="178">
        <v>0</v>
      </c>
      <c r="O503" s="21"/>
      <c r="P503" s="21"/>
      <c r="R503" s="21"/>
    </row>
    <row r="504" spans="1:18" s="21" customFormat="1" x14ac:dyDescent="0.25">
      <c r="A504" s="265">
        <v>32</v>
      </c>
      <c r="B504" s="266"/>
      <c r="C504" s="267"/>
      <c r="D504" s="192" t="s">
        <v>25</v>
      </c>
      <c r="E504" s="193">
        <f>E505+E509+E514+E517</f>
        <v>0</v>
      </c>
      <c r="F504" s="193">
        <f t="shared" ref="F504:K504" si="188">F505+F509+F514+F517</f>
        <v>35650</v>
      </c>
      <c r="G504" s="193">
        <f t="shared" si="188"/>
        <v>4731.568119981418</v>
      </c>
      <c r="H504" s="193">
        <f t="shared" si="188"/>
        <v>0</v>
      </c>
      <c r="I504" s="193">
        <f>I505+I517</f>
        <v>0</v>
      </c>
      <c r="J504" s="193">
        <f t="shared" si="188"/>
        <v>0</v>
      </c>
      <c r="K504" s="193">
        <f t="shared" si="188"/>
        <v>0</v>
      </c>
      <c r="L504" s="178">
        <v>0</v>
      </c>
      <c r="M504" s="178">
        <v>0</v>
      </c>
      <c r="O504"/>
      <c r="P504"/>
      <c r="R504"/>
    </row>
    <row r="505" spans="1:18" s="21" customFormat="1" x14ac:dyDescent="0.25">
      <c r="A505" s="265">
        <v>321</v>
      </c>
      <c r="B505" s="266"/>
      <c r="C505" s="267"/>
      <c r="D505" s="192" t="s">
        <v>59</v>
      </c>
      <c r="E505" s="193">
        <f>E506+E507</f>
        <v>0</v>
      </c>
      <c r="F505" s="193">
        <f>F506+F507+F508</f>
        <v>6000</v>
      </c>
      <c r="G505" s="193">
        <f>G506+G507+G508</f>
        <v>796.33685048775624</v>
      </c>
      <c r="H505" s="193">
        <f t="shared" ref="H505:K505" si="189">H506+H507</f>
        <v>0</v>
      </c>
      <c r="I505" s="193">
        <f>I506</f>
        <v>0</v>
      </c>
      <c r="J505" s="193">
        <f t="shared" si="189"/>
        <v>0</v>
      </c>
      <c r="K505" s="193">
        <f t="shared" si="189"/>
        <v>0</v>
      </c>
      <c r="L505" s="178">
        <v>0</v>
      </c>
      <c r="M505" s="178">
        <v>0</v>
      </c>
    </row>
    <row r="506" spans="1:18" x14ac:dyDescent="0.25">
      <c r="A506" s="268">
        <v>3211</v>
      </c>
      <c r="B506" s="269"/>
      <c r="C506" s="270"/>
      <c r="D506" s="200" t="s">
        <v>69</v>
      </c>
      <c r="E506" s="104"/>
      <c r="F506" s="104">
        <v>3000</v>
      </c>
      <c r="G506" s="104">
        <f>F506/7.5345</f>
        <v>398.16842524387812</v>
      </c>
      <c r="H506" s="104"/>
      <c r="I506" s="104">
        <v>0</v>
      </c>
      <c r="J506" s="104"/>
      <c r="K506" s="104"/>
      <c r="L506" s="178">
        <v>0</v>
      </c>
      <c r="M506" s="178">
        <v>0</v>
      </c>
      <c r="O506" s="21"/>
      <c r="P506" s="21"/>
      <c r="R506" s="21"/>
    </row>
    <row r="507" spans="1:18" x14ac:dyDescent="0.25">
      <c r="A507" s="268">
        <v>3213</v>
      </c>
      <c r="B507" s="269"/>
      <c r="C507" s="270"/>
      <c r="D507" s="200" t="s">
        <v>70</v>
      </c>
      <c r="E507" s="104"/>
      <c r="F507" s="104">
        <v>2000</v>
      </c>
      <c r="G507" s="104">
        <f>F507/7.5345</f>
        <v>265.44561682925212</v>
      </c>
      <c r="H507" s="104"/>
      <c r="I507" s="104"/>
      <c r="J507" s="104"/>
      <c r="K507" s="104"/>
      <c r="L507" s="178">
        <v>0</v>
      </c>
      <c r="M507" s="178">
        <v>0</v>
      </c>
    </row>
    <row r="508" spans="1:18" ht="25.5" x14ac:dyDescent="0.25">
      <c r="A508" s="268">
        <v>3214</v>
      </c>
      <c r="B508" s="269"/>
      <c r="C508" s="270"/>
      <c r="D508" s="200" t="s">
        <v>71</v>
      </c>
      <c r="E508" s="104"/>
      <c r="F508" s="104">
        <v>1000</v>
      </c>
      <c r="G508" s="104">
        <f>F508/7.5345</f>
        <v>132.72280841462606</v>
      </c>
      <c r="H508" s="104"/>
      <c r="I508" s="104"/>
      <c r="J508" s="104"/>
      <c r="K508" s="104"/>
      <c r="L508" s="178">
        <v>0</v>
      </c>
      <c r="M508" s="178">
        <v>0</v>
      </c>
    </row>
    <row r="509" spans="1:18" s="21" customFormat="1" x14ac:dyDescent="0.25">
      <c r="A509" s="265">
        <v>322</v>
      </c>
      <c r="B509" s="266"/>
      <c r="C509" s="267"/>
      <c r="D509" s="192" t="s">
        <v>61</v>
      </c>
      <c r="E509" s="193">
        <f>SUM(E510:E513)</f>
        <v>0</v>
      </c>
      <c r="F509" s="193">
        <f>F513+F510+F511+F512</f>
        <v>11500</v>
      </c>
      <c r="G509" s="193">
        <f>G513+G510+G511+G512</f>
        <v>1526.3122967681995</v>
      </c>
      <c r="H509" s="193">
        <f t="shared" ref="H509:K509" si="190">H513</f>
        <v>0</v>
      </c>
      <c r="I509" s="193"/>
      <c r="J509" s="193">
        <f t="shared" si="190"/>
        <v>0</v>
      </c>
      <c r="K509" s="193">
        <f t="shared" si="190"/>
        <v>0</v>
      </c>
      <c r="L509" s="178">
        <v>0</v>
      </c>
      <c r="M509" s="178">
        <v>0</v>
      </c>
      <c r="O509"/>
      <c r="P509"/>
      <c r="R509"/>
    </row>
    <row r="510" spans="1:18" s="21" customFormat="1" ht="25.5" x14ac:dyDescent="0.25">
      <c r="A510" s="268">
        <v>3221</v>
      </c>
      <c r="B510" s="269"/>
      <c r="C510" s="270"/>
      <c r="D510" s="200" t="s">
        <v>113</v>
      </c>
      <c r="E510" s="104"/>
      <c r="F510" s="104">
        <v>2000</v>
      </c>
      <c r="G510" s="104">
        <f>F510/7.5345</f>
        <v>265.44561682925212</v>
      </c>
      <c r="H510" s="104"/>
      <c r="I510" s="104"/>
      <c r="J510" s="104"/>
      <c r="K510" s="104"/>
      <c r="L510" s="178">
        <v>0</v>
      </c>
      <c r="M510" s="178">
        <v>0</v>
      </c>
    </row>
    <row r="511" spans="1:18" s="21" customFormat="1" x14ac:dyDescent="0.25">
      <c r="A511" s="268">
        <v>3222</v>
      </c>
      <c r="B511" s="269"/>
      <c r="C511" s="270"/>
      <c r="D511" s="200" t="s">
        <v>73</v>
      </c>
      <c r="E511" s="104"/>
      <c r="F511" s="104">
        <v>6000</v>
      </c>
      <c r="G511" s="104">
        <f>F511/7.5345</f>
        <v>796.33685048775624</v>
      </c>
      <c r="H511" s="104"/>
      <c r="I511" s="104"/>
      <c r="J511" s="104"/>
      <c r="K511" s="104"/>
      <c r="L511" s="178">
        <v>0</v>
      </c>
      <c r="M511" s="178">
        <v>0</v>
      </c>
    </row>
    <row r="512" spans="1:18" s="21" customFormat="1" x14ac:dyDescent="0.25">
      <c r="A512" s="268">
        <v>3225</v>
      </c>
      <c r="B512" s="269"/>
      <c r="C512" s="270"/>
      <c r="D512" s="200" t="s">
        <v>62</v>
      </c>
      <c r="E512" s="104">
        <v>0</v>
      </c>
      <c r="F512" s="104">
        <v>500</v>
      </c>
      <c r="G512" s="104">
        <f>F512/7.5345</f>
        <v>66.361404207313029</v>
      </c>
      <c r="H512" s="104"/>
      <c r="I512" s="104"/>
      <c r="J512" s="104"/>
      <c r="K512" s="104"/>
      <c r="L512" s="178">
        <v>0</v>
      </c>
      <c r="M512" s="178">
        <v>0</v>
      </c>
    </row>
    <row r="513" spans="1:18" ht="25.5" x14ac:dyDescent="0.25">
      <c r="A513" s="268">
        <v>3227</v>
      </c>
      <c r="B513" s="269"/>
      <c r="C513" s="270"/>
      <c r="D513" s="200" t="s">
        <v>115</v>
      </c>
      <c r="E513" s="104">
        <v>0</v>
      </c>
      <c r="F513" s="104">
        <v>3000</v>
      </c>
      <c r="G513" s="104">
        <f>F513/7.5345</f>
        <v>398.16842524387812</v>
      </c>
      <c r="H513" s="104"/>
      <c r="I513" s="104"/>
      <c r="J513" s="104"/>
      <c r="K513" s="104"/>
      <c r="L513" s="178">
        <v>0</v>
      </c>
      <c r="M513" s="178">
        <v>0</v>
      </c>
      <c r="O513" s="21"/>
      <c r="P513" s="21"/>
      <c r="R513" s="21"/>
    </row>
    <row r="514" spans="1:18" s="21" customFormat="1" x14ac:dyDescent="0.25">
      <c r="A514" s="265">
        <v>323</v>
      </c>
      <c r="B514" s="266"/>
      <c r="C514" s="267"/>
      <c r="D514" s="192" t="s">
        <v>74</v>
      </c>
      <c r="E514" s="193">
        <f>E515+E516</f>
        <v>0</v>
      </c>
      <c r="F514" s="193">
        <f t="shared" ref="F514:K514" si="191">F515+F516</f>
        <v>7500</v>
      </c>
      <c r="G514" s="193">
        <f t="shared" si="191"/>
        <v>995.42106310969541</v>
      </c>
      <c r="H514" s="193">
        <f t="shared" si="191"/>
        <v>0</v>
      </c>
      <c r="I514" s="193"/>
      <c r="J514" s="193">
        <f t="shared" si="191"/>
        <v>0</v>
      </c>
      <c r="K514" s="193">
        <f t="shared" si="191"/>
        <v>0</v>
      </c>
      <c r="L514" s="178">
        <v>0</v>
      </c>
      <c r="M514" s="178">
        <v>0</v>
      </c>
      <c r="O514"/>
      <c r="P514"/>
      <c r="R514"/>
    </row>
    <row r="515" spans="1:18" ht="25.5" x14ac:dyDescent="0.25">
      <c r="A515" s="268">
        <v>3232</v>
      </c>
      <c r="B515" s="269"/>
      <c r="C515" s="270"/>
      <c r="D515" s="200" t="s">
        <v>122</v>
      </c>
      <c r="E515" s="104"/>
      <c r="F515" s="104">
        <v>500</v>
      </c>
      <c r="G515" s="104">
        <f>F515/7.5345</f>
        <v>66.361404207313029</v>
      </c>
      <c r="H515" s="104"/>
      <c r="I515" s="104"/>
      <c r="J515" s="104"/>
      <c r="K515" s="104"/>
      <c r="L515" s="178">
        <v>0</v>
      </c>
      <c r="M515" s="178">
        <v>0</v>
      </c>
      <c r="O515" s="21"/>
      <c r="P515" s="21"/>
      <c r="R515" s="21"/>
    </row>
    <row r="516" spans="1:18" x14ac:dyDescent="0.25">
      <c r="A516" s="268">
        <v>3237</v>
      </c>
      <c r="B516" s="269"/>
      <c r="C516" s="270"/>
      <c r="D516" s="200" t="s">
        <v>75</v>
      </c>
      <c r="E516" s="104"/>
      <c r="F516" s="104">
        <v>7000</v>
      </c>
      <c r="G516" s="104">
        <f>F516/7.5345</f>
        <v>929.05965890238235</v>
      </c>
      <c r="H516" s="104"/>
      <c r="I516" s="104"/>
      <c r="J516" s="104"/>
      <c r="K516" s="104"/>
      <c r="L516" s="178">
        <v>0</v>
      </c>
      <c r="M516" s="178">
        <v>0</v>
      </c>
    </row>
    <row r="517" spans="1:18" s="21" customFormat="1" ht="25.5" x14ac:dyDescent="0.25">
      <c r="A517" s="265">
        <v>329</v>
      </c>
      <c r="B517" s="266"/>
      <c r="C517" s="267"/>
      <c r="D517" s="192" t="s">
        <v>64</v>
      </c>
      <c r="E517" s="193">
        <f>E518</f>
        <v>0</v>
      </c>
      <c r="F517" s="193">
        <f t="shared" ref="F517:K517" si="192">F518</f>
        <v>10650</v>
      </c>
      <c r="G517" s="193">
        <f t="shared" si="192"/>
        <v>1413.4979096157674</v>
      </c>
      <c r="H517" s="193">
        <f t="shared" si="192"/>
        <v>0</v>
      </c>
      <c r="I517" s="193">
        <f>I518</f>
        <v>0</v>
      </c>
      <c r="J517" s="193">
        <f t="shared" si="192"/>
        <v>0</v>
      </c>
      <c r="K517" s="193">
        <f t="shared" si="192"/>
        <v>0</v>
      </c>
      <c r="L517" s="178">
        <v>0</v>
      </c>
      <c r="M517" s="178">
        <v>0</v>
      </c>
      <c r="O517"/>
      <c r="P517"/>
      <c r="R517"/>
    </row>
    <row r="518" spans="1:18" ht="25.5" x14ac:dyDescent="0.25">
      <c r="A518" s="268">
        <v>3299</v>
      </c>
      <c r="B518" s="269"/>
      <c r="C518" s="270"/>
      <c r="D518" s="200" t="s">
        <v>64</v>
      </c>
      <c r="E518" s="104"/>
      <c r="F518" s="104">
        <v>10650</v>
      </c>
      <c r="G518" s="104">
        <f>F518/7.5345</f>
        <v>1413.4979096157674</v>
      </c>
      <c r="H518" s="104"/>
      <c r="I518" s="104">
        <v>0</v>
      </c>
      <c r="J518" s="104"/>
      <c r="K518" s="104"/>
      <c r="L518" s="178">
        <v>0</v>
      </c>
      <c r="M518" s="178">
        <v>0</v>
      </c>
      <c r="O518" s="21"/>
      <c r="P518" s="21"/>
      <c r="R518" s="21"/>
    </row>
    <row r="519" spans="1:18" s="21" customFormat="1" ht="25.5" x14ac:dyDescent="0.25">
      <c r="A519" s="284">
        <v>4</v>
      </c>
      <c r="B519" s="285"/>
      <c r="C519" s="286"/>
      <c r="D519" s="192" t="s">
        <v>16</v>
      </c>
      <c r="E519" s="193">
        <f t="shared" ref="E519:K521" si="193">E520</f>
        <v>0</v>
      </c>
      <c r="F519" s="193">
        <f t="shared" si="193"/>
        <v>0</v>
      </c>
      <c r="G519" s="193">
        <f t="shared" si="193"/>
        <v>0</v>
      </c>
      <c r="H519" s="193">
        <f t="shared" si="193"/>
        <v>0</v>
      </c>
      <c r="I519" s="193"/>
      <c r="J519" s="193">
        <f t="shared" si="193"/>
        <v>0</v>
      </c>
      <c r="K519" s="193">
        <f t="shared" si="193"/>
        <v>0</v>
      </c>
      <c r="L519" s="178">
        <v>0</v>
      </c>
      <c r="M519" s="178">
        <v>0</v>
      </c>
      <c r="O519"/>
      <c r="P519"/>
      <c r="R519"/>
    </row>
    <row r="520" spans="1:18" s="21" customFormat="1" ht="38.25" x14ac:dyDescent="0.25">
      <c r="A520" s="265">
        <v>42</v>
      </c>
      <c r="B520" s="266"/>
      <c r="C520" s="267"/>
      <c r="D520" s="192" t="s">
        <v>31</v>
      </c>
      <c r="E520" s="193">
        <f t="shared" si="193"/>
        <v>0</v>
      </c>
      <c r="F520" s="193">
        <f t="shared" si="193"/>
        <v>0</v>
      </c>
      <c r="G520" s="193">
        <f t="shared" si="193"/>
        <v>0</v>
      </c>
      <c r="H520" s="193">
        <f t="shared" si="193"/>
        <v>0</v>
      </c>
      <c r="I520" s="193"/>
      <c r="J520" s="193">
        <f t="shared" si="193"/>
        <v>0</v>
      </c>
      <c r="K520" s="193">
        <f t="shared" si="193"/>
        <v>0</v>
      </c>
      <c r="L520" s="178">
        <v>0</v>
      </c>
      <c r="M520" s="178">
        <v>0</v>
      </c>
    </row>
    <row r="521" spans="1:18" s="21" customFormat="1" x14ac:dyDescent="0.25">
      <c r="A521" s="265">
        <v>422</v>
      </c>
      <c r="B521" s="266"/>
      <c r="C521" s="267"/>
      <c r="D521" s="192" t="s">
        <v>76</v>
      </c>
      <c r="E521" s="193">
        <f t="shared" si="193"/>
        <v>0</v>
      </c>
      <c r="F521" s="193">
        <f t="shared" si="193"/>
        <v>0</v>
      </c>
      <c r="G521" s="193">
        <f t="shared" si="193"/>
        <v>0</v>
      </c>
      <c r="H521" s="193">
        <f t="shared" si="193"/>
        <v>0</v>
      </c>
      <c r="I521" s="193"/>
      <c r="J521" s="193">
        <f t="shared" si="193"/>
        <v>0</v>
      </c>
      <c r="K521" s="193">
        <f t="shared" si="193"/>
        <v>0</v>
      </c>
      <c r="L521" s="178">
        <v>0</v>
      </c>
      <c r="M521" s="178">
        <v>0</v>
      </c>
    </row>
    <row r="522" spans="1:18" x14ac:dyDescent="0.25">
      <c r="A522" s="268">
        <v>4226</v>
      </c>
      <c r="B522" s="269"/>
      <c r="C522" s="270"/>
      <c r="D522" s="200" t="s">
        <v>176</v>
      </c>
      <c r="E522" s="104"/>
      <c r="F522" s="104"/>
      <c r="G522" s="104"/>
      <c r="H522" s="104"/>
      <c r="I522" s="104"/>
      <c r="J522" s="104"/>
      <c r="K522" s="104"/>
      <c r="L522" s="178">
        <v>0</v>
      </c>
      <c r="M522" s="178">
        <v>0</v>
      </c>
      <c r="O522" s="21"/>
      <c r="P522" s="21"/>
      <c r="R522" s="21"/>
    </row>
    <row r="523" spans="1:18" s="21" customFormat="1" ht="25.5" x14ac:dyDescent="0.25">
      <c r="A523" s="281" t="s">
        <v>203</v>
      </c>
      <c r="B523" s="282"/>
      <c r="C523" s="283"/>
      <c r="D523" s="190" t="s">
        <v>204</v>
      </c>
      <c r="E523" s="191">
        <f>E524+E537</f>
        <v>0</v>
      </c>
      <c r="F523" s="191">
        <f>F524+F537</f>
        <v>15000</v>
      </c>
      <c r="G523" s="191">
        <f>G524+G537</f>
        <v>1990.8421262193906</v>
      </c>
      <c r="H523" s="191">
        <f t="shared" ref="F523:K524" si="194">H524</f>
        <v>0</v>
      </c>
      <c r="I523" s="191">
        <f>I524</f>
        <v>0</v>
      </c>
      <c r="J523" s="191">
        <f t="shared" si="194"/>
        <v>0</v>
      </c>
      <c r="K523" s="191">
        <f t="shared" si="194"/>
        <v>0</v>
      </c>
      <c r="L523" s="178">
        <v>0</v>
      </c>
      <c r="M523" s="178">
        <v>0</v>
      </c>
      <c r="O523"/>
      <c r="P523"/>
      <c r="R523"/>
    </row>
    <row r="524" spans="1:18" s="21" customFormat="1" x14ac:dyDescent="0.25">
      <c r="A524" s="284">
        <v>3</v>
      </c>
      <c r="B524" s="285"/>
      <c r="C524" s="286"/>
      <c r="D524" s="192" t="s">
        <v>14</v>
      </c>
      <c r="E524" s="193">
        <f>E525</f>
        <v>0</v>
      </c>
      <c r="F524" s="193">
        <f t="shared" si="194"/>
        <v>2350</v>
      </c>
      <c r="G524" s="193">
        <f t="shared" si="194"/>
        <v>311.89859977437123</v>
      </c>
      <c r="H524" s="193">
        <f>H525</f>
        <v>0</v>
      </c>
      <c r="I524" s="193">
        <f>I525</f>
        <v>0</v>
      </c>
      <c r="J524" s="193">
        <f t="shared" si="194"/>
        <v>0</v>
      </c>
      <c r="K524" s="193">
        <f t="shared" si="194"/>
        <v>0</v>
      </c>
      <c r="L524" s="178">
        <v>0</v>
      </c>
      <c r="M524" s="178">
        <v>0</v>
      </c>
    </row>
    <row r="525" spans="1:18" s="21" customFormat="1" x14ac:dyDescent="0.25">
      <c r="A525" s="265">
        <v>32</v>
      </c>
      <c r="B525" s="266"/>
      <c r="C525" s="267"/>
      <c r="D525" s="192" t="s">
        <v>25</v>
      </c>
      <c r="E525" s="193">
        <f>E526+E528+E533+E535</f>
        <v>0</v>
      </c>
      <c r="F525" s="193">
        <f>F526+F535</f>
        <v>2350</v>
      </c>
      <c r="G525" s="193">
        <f>G526+G535</f>
        <v>311.89859977437123</v>
      </c>
      <c r="H525" s="193">
        <f>H526+H528+H533+H535</f>
        <v>0</v>
      </c>
      <c r="I525" s="193">
        <f>I526+I528+I533+I535</f>
        <v>0</v>
      </c>
      <c r="J525" s="193"/>
      <c r="K525" s="193"/>
      <c r="L525" s="178">
        <v>0</v>
      </c>
      <c r="M525" s="178">
        <v>0</v>
      </c>
    </row>
    <row r="526" spans="1:18" s="21" customFormat="1" x14ac:dyDescent="0.25">
      <c r="A526" s="265">
        <v>321</v>
      </c>
      <c r="B526" s="266"/>
      <c r="C526" s="267"/>
      <c r="D526" s="192" t="s">
        <v>59</v>
      </c>
      <c r="E526" s="193">
        <f t="shared" ref="E526:K526" si="195">E527</f>
        <v>0</v>
      </c>
      <c r="F526" s="193">
        <f t="shared" si="195"/>
        <v>1000</v>
      </c>
      <c r="G526" s="193">
        <f t="shared" si="195"/>
        <v>132.72280841462606</v>
      </c>
      <c r="H526" s="193">
        <f t="shared" si="195"/>
        <v>0</v>
      </c>
      <c r="I526" s="193">
        <f>I527</f>
        <v>0</v>
      </c>
      <c r="J526" s="193">
        <f t="shared" si="195"/>
        <v>0</v>
      </c>
      <c r="K526" s="193">
        <f t="shared" si="195"/>
        <v>0</v>
      </c>
      <c r="L526" s="178">
        <v>0</v>
      </c>
      <c r="M526" s="178">
        <v>0</v>
      </c>
    </row>
    <row r="527" spans="1:18" s="21" customFormat="1" x14ac:dyDescent="0.25">
      <c r="A527" s="268">
        <v>3211</v>
      </c>
      <c r="B527" s="269"/>
      <c r="C527" s="270"/>
      <c r="D527" s="200" t="s">
        <v>69</v>
      </c>
      <c r="E527" s="104">
        <v>0</v>
      </c>
      <c r="F527" s="104">
        <v>1000</v>
      </c>
      <c r="G527" s="104">
        <f>F527/7.5345</f>
        <v>132.72280841462606</v>
      </c>
      <c r="H527" s="104"/>
      <c r="I527" s="104"/>
      <c r="J527" s="104"/>
      <c r="K527" s="104"/>
      <c r="L527" s="178">
        <v>0</v>
      </c>
      <c r="M527" s="178">
        <v>0</v>
      </c>
    </row>
    <row r="528" spans="1:18" s="21" customFormat="1" x14ac:dyDescent="0.25">
      <c r="A528" s="265">
        <v>322</v>
      </c>
      <c r="B528" s="266"/>
      <c r="C528" s="267"/>
      <c r="D528" s="192" t="s">
        <v>61</v>
      </c>
      <c r="E528" s="193">
        <f>E529+E532+E530</f>
        <v>0</v>
      </c>
      <c r="F528" s="193"/>
      <c r="G528" s="193"/>
      <c r="H528" s="193"/>
      <c r="I528" s="193">
        <f>I529+I530+I532+I531</f>
        <v>0</v>
      </c>
      <c r="J528" s="193"/>
      <c r="K528" s="193"/>
      <c r="L528" s="178">
        <v>0</v>
      </c>
      <c r="M528" s="178">
        <v>0</v>
      </c>
    </row>
    <row r="529" spans="1:18" s="21" customFormat="1" ht="25.5" x14ac:dyDescent="0.25">
      <c r="A529" s="268">
        <v>3221</v>
      </c>
      <c r="B529" s="269"/>
      <c r="C529" s="270"/>
      <c r="D529" s="200" t="s">
        <v>113</v>
      </c>
      <c r="E529" s="104">
        <v>0</v>
      </c>
      <c r="F529" s="104"/>
      <c r="G529" s="104"/>
      <c r="H529" s="104"/>
      <c r="I529" s="104"/>
      <c r="J529" s="104"/>
      <c r="K529" s="104"/>
      <c r="L529" s="178">
        <v>0</v>
      </c>
      <c r="M529" s="178">
        <v>0</v>
      </c>
    </row>
    <row r="530" spans="1:18" s="21" customFormat="1" x14ac:dyDescent="0.25">
      <c r="A530" s="268">
        <v>3222</v>
      </c>
      <c r="B530" s="269"/>
      <c r="C530" s="270"/>
      <c r="D530" s="200" t="s">
        <v>73</v>
      </c>
      <c r="E530" s="104">
        <v>0</v>
      </c>
      <c r="F530" s="104"/>
      <c r="G530" s="104"/>
      <c r="H530" s="104"/>
      <c r="I530" s="104"/>
      <c r="J530" s="104"/>
      <c r="K530" s="104"/>
      <c r="L530" s="178">
        <v>0</v>
      </c>
      <c r="M530" s="178">
        <v>0</v>
      </c>
    </row>
    <row r="531" spans="1:18" s="21" customFormat="1" x14ac:dyDescent="0.25">
      <c r="A531" s="214">
        <v>3225</v>
      </c>
      <c r="B531" s="215"/>
      <c r="C531" s="216"/>
      <c r="D531" s="223" t="s">
        <v>62</v>
      </c>
      <c r="E531" s="104"/>
      <c r="F531" s="104"/>
      <c r="G531" s="104"/>
      <c r="H531" s="104"/>
      <c r="I531" s="104"/>
      <c r="J531" s="104"/>
      <c r="K531" s="104"/>
      <c r="L531" s="178">
        <v>0</v>
      </c>
      <c r="M531" s="178">
        <v>0</v>
      </c>
    </row>
    <row r="532" spans="1:18" s="21" customFormat="1" ht="25.5" x14ac:dyDescent="0.25">
      <c r="A532" s="268">
        <v>3227</v>
      </c>
      <c r="B532" s="269"/>
      <c r="C532" s="270"/>
      <c r="D532" s="200" t="s">
        <v>115</v>
      </c>
      <c r="E532" s="104">
        <v>0</v>
      </c>
      <c r="F532" s="104"/>
      <c r="G532" s="104"/>
      <c r="H532" s="104"/>
      <c r="I532" s="104"/>
      <c r="J532" s="104"/>
      <c r="K532" s="104"/>
      <c r="L532" s="178">
        <v>0</v>
      </c>
      <c r="M532" s="178">
        <v>0</v>
      </c>
    </row>
    <row r="533" spans="1:18" s="21" customFormat="1" x14ac:dyDescent="0.25">
      <c r="A533" s="265">
        <v>323</v>
      </c>
      <c r="B533" s="266"/>
      <c r="C533" s="267"/>
      <c r="D533" s="192" t="s">
        <v>74</v>
      </c>
      <c r="E533" s="193">
        <f>E534</f>
        <v>0</v>
      </c>
      <c r="F533" s="193"/>
      <c r="G533" s="193"/>
      <c r="H533" s="193"/>
      <c r="I533" s="193"/>
      <c r="J533" s="193"/>
      <c r="K533" s="193"/>
      <c r="L533" s="178">
        <v>0</v>
      </c>
      <c r="M533" s="178">
        <v>0</v>
      </c>
    </row>
    <row r="534" spans="1:18" s="21" customFormat="1" x14ac:dyDescent="0.25">
      <c r="A534" s="197">
        <v>3237</v>
      </c>
      <c r="B534" s="198"/>
      <c r="C534" s="199"/>
      <c r="D534" s="200" t="s">
        <v>75</v>
      </c>
      <c r="E534" s="104">
        <v>0</v>
      </c>
      <c r="F534" s="104"/>
      <c r="G534" s="104"/>
      <c r="H534" s="104"/>
      <c r="I534" s="104"/>
      <c r="J534" s="104"/>
      <c r="K534" s="104"/>
      <c r="L534" s="178">
        <v>0</v>
      </c>
      <c r="M534" s="178">
        <v>0</v>
      </c>
    </row>
    <row r="535" spans="1:18" s="21" customFormat="1" ht="25.5" x14ac:dyDescent="0.25">
      <c r="A535" s="265">
        <v>329</v>
      </c>
      <c r="B535" s="266"/>
      <c r="C535" s="267"/>
      <c r="D535" s="192" t="s">
        <v>64</v>
      </c>
      <c r="E535" s="193">
        <f t="shared" ref="E535:K535" si="196">E536</f>
        <v>0</v>
      </c>
      <c r="F535" s="193">
        <f t="shared" si="196"/>
        <v>1350</v>
      </c>
      <c r="G535" s="193">
        <f>G536</f>
        <v>179.17579135974518</v>
      </c>
      <c r="H535" s="193">
        <f t="shared" si="196"/>
        <v>0</v>
      </c>
      <c r="I535" s="193"/>
      <c r="J535" s="193">
        <f t="shared" si="196"/>
        <v>0</v>
      </c>
      <c r="K535" s="193">
        <f t="shared" si="196"/>
        <v>0</v>
      </c>
      <c r="L535" s="178">
        <v>0</v>
      </c>
      <c r="M535" s="178">
        <v>0</v>
      </c>
    </row>
    <row r="536" spans="1:18" ht="25.5" x14ac:dyDescent="0.25">
      <c r="A536" s="268">
        <v>3299</v>
      </c>
      <c r="B536" s="269"/>
      <c r="C536" s="270"/>
      <c r="D536" s="200" t="s">
        <v>64</v>
      </c>
      <c r="E536" s="104"/>
      <c r="F536" s="104">
        <v>1350</v>
      </c>
      <c r="G536" s="104">
        <f>F536/7.5345</f>
        <v>179.17579135974518</v>
      </c>
      <c r="H536" s="104"/>
      <c r="I536" s="104"/>
      <c r="J536" s="104"/>
      <c r="K536" s="104"/>
      <c r="L536" s="178">
        <v>0</v>
      </c>
      <c r="M536" s="178">
        <v>0</v>
      </c>
      <c r="O536" s="21"/>
      <c r="P536" s="21"/>
      <c r="R536" s="21"/>
    </row>
    <row r="537" spans="1:18" ht="25.5" x14ac:dyDescent="0.25">
      <c r="A537" s="284">
        <v>4</v>
      </c>
      <c r="B537" s="285"/>
      <c r="C537" s="286"/>
      <c r="D537" s="192" t="s">
        <v>16</v>
      </c>
      <c r="E537" s="193">
        <f t="shared" ref="E537:K539" si="197">E538</f>
        <v>0</v>
      </c>
      <c r="F537" s="193">
        <f t="shared" si="197"/>
        <v>12650</v>
      </c>
      <c r="G537" s="193">
        <f t="shared" si="197"/>
        <v>1678.9435264450194</v>
      </c>
      <c r="H537" s="193">
        <f t="shared" si="197"/>
        <v>0</v>
      </c>
      <c r="I537" s="193"/>
      <c r="J537" s="193">
        <f t="shared" si="197"/>
        <v>0</v>
      </c>
      <c r="K537" s="193">
        <f t="shared" si="197"/>
        <v>0</v>
      </c>
      <c r="L537" s="178">
        <v>0</v>
      </c>
      <c r="M537" s="178">
        <v>0</v>
      </c>
    </row>
    <row r="538" spans="1:18" ht="38.25" x14ac:dyDescent="0.25">
      <c r="A538" s="265">
        <v>42</v>
      </c>
      <c r="B538" s="266"/>
      <c r="C538" s="267"/>
      <c r="D538" s="192" t="s">
        <v>31</v>
      </c>
      <c r="E538" s="193">
        <f t="shared" si="197"/>
        <v>0</v>
      </c>
      <c r="F538" s="193">
        <f t="shared" si="197"/>
        <v>12650</v>
      </c>
      <c r="G538" s="193">
        <f t="shared" si="197"/>
        <v>1678.9435264450194</v>
      </c>
      <c r="H538" s="193">
        <f t="shared" si="197"/>
        <v>0</v>
      </c>
      <c r="I538" s="193"/>
      <c r="J538" s="193">
        <f t="shared" si="197"/>
        <v>0</v>
      </c>
      <c r="K538" s="193">
        <f t="shared" si="197"/>
        <v>0</v>
      </c>
      <c r="L538" s="178">
        <v>0</v>
      </c>
      <c r="M538" s="178">
        <v>0</v>
      </c>
    </row>
    <row r="539" spans="1:18" x14ac:dyDescent="0.25">
      <c r="A539" s="265">
        <v>422</v>
      </c>
      <c r="B539" s="266"/>
      <c r="C539" s="267"/>
      <c r="D539" s="192" t="s">
        <v>76</v>
      </c>
      <c r="E539" s="193">
        <f t="shared" si="197"/>
        <v>0</v>
      </c>
      <c r="F539" s="193">
        <f t="shared" si="197"/>
        <v>12650</v>
      </c>
      <c r="G539" s="193">
        <f t="shared" si="197"/>
        <v>1678.9435264450194</v>
      </c>
      <c r="H539" s="193">
        <f t="shared" si="197"/>
        <v>0</v>
      </c>
      <c r="I539" s="193"/>
      <c r="J539" s="193">
        <f t="shared" si="197"/>
        <v>0</v>
      </c>
      <c r="K539" s="193">
        <f t="shared" si="197"/>
        <v>0</v>
      </c>
      <c r="L539" s="178">
        <v>0</v>
      </c>
      <c r="M539" s="178">
        <v>0</v>
      </c>
    </row>
    <row r="540" spans="1:18" x14ac:dyDescent="0.25">
      <c r="A540" s="268">
        <v>4221</v>
      </c>
      <c r="B540" s="269"/>
      <c r="C540" s="270"/>
      <c r="D540" s="200" t="s">
        <v>77</v>
      </c>
      <c r="E540" s="104">
        <v>0</v>
      </c>
      <c r="F540" s="104">
        <v>12650</v>
      </c>
      <c r="G540" s="104">
        <f>F540/7.5345</f>
        <v>1678.9435264450194</v>
      </c>
      <c r="H540" s="104"/>
      <c r="I540" s="104"/>
      <c r="J540" s="104"/>
      <c r="K540" s="104"/>
      <c r="L540" s="178">
        <v>0</v>
      </c>
      <c r="M540" s="178">
        <v>0</v>
      </c>
    </row>
    <row r="541" spans="1:18" ht="25.5" x14ac:dyDescent="0.25">
      <c r="A541" s="287" t="s">
        <v>239</v>
      </c>
      <c r="B541" s="288"/>
      <c r="C541" s="289"/>
      <c r="D541" s="188" t="s">
        <v>240</v>
      </c>
      <c r="E541" s="189">
        <f>E542+E557+E585</f>
        <v>4699.3900000000003</v>
      </c>
      <c r="F541" s="189">
        <f t="shared" ref="F541:K541" si="198">F542+F557+F585</f>
        <v>0</v>
      </c>
      <c r="G541" s="189">
        <f t="shared" si="198"/>
        <v>0</v>
      </c>
      <c r="H541" s="189">
        <f t="shared" si="198"/>
        <v>8660</v>
      </c>
      <c r="I541" s="189">
        <f t="shared" si="198"/>
        <v>2158.69</v>
      </c>
      <c r="J541" s="189">
        <f t="shared" si="198"/>
        <v>0</v>
      </c>
      <c r="K541" s="189">
        <f t="shared" si="198"/>
        <v>802.82999999999993</v>
      </c>
      <c r="L541" s="178">
        <f t="shared" ref="L541" si="199">K541/E541*100</f>
        <v>17.083706608730068</v>
      </c>
      <c r="M541" s="178">
        <f t="shared" ref="M541" si="200">K541/I541*100</f>
        <v>37.190610972395291</v>
      </c>
    </row>
    <row r="542" spans="1:18" x14ac:dyDescent="0.25">
      <c r="A542" s="281" t="s">
        <v>167</v>
      </c>
      <c r="B542" s="282"/>
      <c r="C542" s="283"/>
      <c r="D542" s="190" t="s">
        <v>168</v>
      </c>
      <c r="E542" s="191">
        <f>E543+E553</f>
        <v>0</v>
      </c>
      <c r="F542" s="191">
        <f t="shared" ref="F542:K542" si="201">F543+F553</f>
        <v>0</v>
      </c>
      <c r="G542" s="191">
        <f t="shared" si="201"/>
        <v>0</v>
      </c>
      <c r="H542" s="191">
        <f t="shared" si="201"/>
        <v>700</v>
      </c>
      <c r="I542" s="191">
        <f t="shared" si="201"/>
        <v>0</v>
      </c>
      <c r="J542" s="191">
        <f t="shared" si="201"/>
        <v>0</v>
      </c>
      <c r="K542" s="191">
        <f t="shared" si="201"/>
        <v>0</v>
      </c>
      <c r="L542" s="178">
        <v>0</v>
      </c>
      <c r="M542" s="178">
        <v>0</v>
      </c>
    </row>
    <row r="543" spans="1:18" x14ac:dyDescent="0.25">
      <c r="A543" s="284">
        <v>3</v>
      </c>
      <c r="B543" s="285"/>
      <c r="C543" s="286"/>
      <c r="D543" s="192" t="s">
        <v>14</v>
      </c>
      <c r="E543" s="193">
        <f>E544</f>
        <v>0</v>
      </c>
      <c r="F543" s="193">
        <f t="shared" ref="F543:K543" si="202">F544</f>
        <v>0</v>
      </c>
      <c r="G543" s="193">
        <f t="shared" si="202"/>
        <v>0</v>
      </c>
      <c r="H543" s="193">
        <f t="shared" si="202"/>
        <v>700</v>
      </c>
      <c r="I543" s="193">
        <f t="shared" si="202"/>
        <v>0</v>
      </c>
      <c r="J543" s="193">
        <f t="shared" si="202"/>
        <v>0</v>
      </c>
      <c r="K543" s="193">
        <f t="shared" si="202"/>
        <v>0</v>
      </c>
      <c r="L543" s="178">
        <v>0</v>
      </c>
      <c r="M543" s="178">
        <v>0</v>
      </c>
    </row>
    <row r="544" spans="1:18" x14ac:dyDescent="0.25">
      <c r="A544" s="265">
        <v>32</v>
      </c>
      <c r="B544" s="266"/>
      <c r="C544" s="267"/>
      <c r="D544" s="192" t="s">
        <v>25</v>
      </c>
      <c r="E544" s="193">
        <f>E545+E547+E551</f>
        <v>0</v>
      </c>
      <c r="F544" s="193">
        <f t="shared" ref="F544:K544" si="203">F545+F547+F551</f>
        <v>0</v>
      </c>
      <c r="G544" s="193">
        <f t="shared" si="203"/>
        <v>0</v>
      </c>
      <c r="H544" s="193">
        <f t="shared" si="203"/>
        <v>700</v>
      </c>
      <c r="I544" s="193">
        <f t="shared" si="203"/>
        <v>0</v>
      </c>
      <c r="J544" s="193">
        <f t="shared" si="203"/>
        <v>0</v>
      </c>
      <c r="K544" s="193">
        <f t="shared" si="203"/>
        <v>0</v>
      </c>
      <c r="L544" s="178">
        <v>0</v>
      </c>
      <c r="M544" s="178">
        <v>0</v>
      </c>
    </row>
    <row r="545" spans="1:13" x14ac:dyDescent="0.25">
      <c r="A545" s="265">
        <v>321</v>
      </c>
      <c r="B545" s="266"/>
      <c r="C545" s="267"/>
      <c r="D545" s="192" t="s">
        <v>59</v>
      </c>
      <c r="E545" s="193">
        <f>E546</f>
        <v>0</v>
      </c>
      <c r="F545" s="193">
        <f t="shared" ref="F545:K545" si="204">F546</f>
        <v>0</v>
      </c>
      <c r="G545" s="193">
        <f t="shared" si="204"/>
        <v>0</v>
      </c>
      <c r="H545" s="193">
        <f t="shared" si="204"/>
        <v>0</v>
      </c>
      <c r="I545" s="193"/>
      <c r="J545" s="193">
        <f t="shared" si="204"/>
        <v>0</v>
      </c>
      <c r="K545" s="193">
        <f t="shared" si="204"/>
        <v>0</v>
      </c>
      <c r="L545" s="178">
        <v>0</v>
      </c>
      <c r="M545" s="178">
        <v>0</v>
      </c>
    </row>
    <row r="546" spans="1:13" x14ac:dyDescent="0.25">
      <c r="A546" s="268">
        <v>3211</v>
      </c>
      <c r="B546" s="269"/>
      <c r="C546" s="270"/>
      <c r="D546" s="200" t="s">
        <v>69</v>
      </c>
      <c r="E546" s="104"/>
      <c r="F546" s="104"/>
      <c r="G546" s="104"/>
      <c r="H546" s="104"/>
      <c r="I546" s="104"/>
      <c r="J546" s="104"/>
      <c r="K546" s="104"/>
      <c r="L546" s="178">
        <v>0</v>
      </c>
      <c r="M546" s="178">
        <v>0</v>
      </c>
    </row>
    <row r="547" spans="1:13" x14ac:dyDescent="0.25">
      <c r="A547" s="265">
        <v>323</v>
      </c>
      <c r="B547" s="266"/>
      <c r="C547" s="267"/>
      <c r="D547" s="192" t="s">
        <v>74</v>
      </c>
      <c r="E547" s="193">
        <f>E548+E549+E550</f>
        <v>0</v>
      </c>
      <c r="F547" s="193">
        <f t="shared" ref="F547:K547" si="205">F548+F549+F550</f>
        <v>0</v>
      </c>
      <c r="G547" s="193">
        <f t="shared" si="205"/>
        <v>0</v>
      </c>
      <c r="H547" s="193">
        <f t="shared" si="205"/>
        <v>0</v>
      </c>
      <c r="I547" s="193"/>
      <c r="J547" s="193">
        <f t="shared" si="205"/>
        <v>0</v>
      </c>
      <c r="K547" s="193">
        <f t="shared" si="205"/>
        <v>0</v>
      </c>
      <c r="L547" s="178">
        <v>0</v>
      </c>
      <c r="M547" s="178">
        <v>0</v>
      </c>
    </row>
    <row r="548" spans="1:13" x14ac:dyDescent="0.25">
      <c r="A548" s="268">
        <v>3231</v>
      </c>
      <c r="B548" s="269"/>
      <c r="C548" s="270"/>
      <c r="D548" s="200" t="s">
        <v>116</v>
      </c>
      <c r="E548" s="104"/>
      <c r="F548" s="104"/>
      <c r="G548" s="104"/>
      <c r="H548" s="104"/>
      <c r="I548" s="104"/>
      <c r="J548" s="104"/>
      <c r="K548" s="104"/>
      <c r="L548" s="178">
        <v>0</v>
      </c>
      <c r="M548" s="178">
        <v>0</v>
      </c>
    </row>
    <row r="549" spans="1:13" x14ac:dyDescent="0.25">
      <c r="A549" s="268">
        <v>3237</v>
      </c>
      <c r="B549" s="269"/>
      <c r="C549" s="270"/>
      <c r="D549" s="200" t="s">
        <v>75</v>
      </c>
      <c r="E549" s="104"/>
      <c r="F549" s="104"/>
      <c r="G549" s="104"/>
      <c r="H549" s="104"/>
      <c r="I549" s="104"/>
      <c r="J549" s="104"/>
      <c r="K549" s="104"/>
      <c r="L549" s="178">
        <v>0</v>
      </c>
      <c r="M549" s="178">
        <v>0</v>
      </c>
    </row>
    <row r="550" spans="1:13" x14ac:dyDescent="0.25">
      <c r="A550" s="268">
        <v>3239</v>
      </c>
      <c r="B550" s="269"/>
      <c r="C550" s="270"/>
      <c r="D550" s="200" t="s">
        <v>95</v>
      </c>
      <c r="E550" s="104"/>
      <c r="F550" s="104"/>
      <c r="G550" s="104"/>
      <c r="H550" s="104"/>
      <c r="I550" s="104"/>
      <c r="J550" s="104"/>
      <c r="K550" s="104"/>
      <c r="L550" s="178">
        <v>0</v>
      </c>
      <c r="M550" s="178">
        <v>0</v>
      </c>
    </row>
    <row r="551" spans="1:13" ht="25.5" x14ac:dyDescent="0.25">
      <c r="A551" s="265">
        <v>329</v>
      </c>
      <c r="B551" s="266"/>
      <c r="C551" s="267"/>
      <c r="D551" s="192" t="s">
        <v>64</v>
      </c>
      <c r="E551" s="193">
        <f>E552</f>
        <v>0</v>
      </c>
      <c r="F551" s="193">
        <f t="shared" ref="F551:K551" si="206">F552</f>
        <v>0</v>
      </c>
      <c r="G551" s="193">
        <f t="shared" si="206"/>
        <v>0</v>
      </c>
      <c r="H551" s="193">
        <f t="shared" si="206"/>
        <v>700</v>
      </c>
      <c r="I551" s="193">
        <f t="shared" si="206"/>
        <v>0</v>
      </c>
      <c r="J551" s="193">
        <f t="shared" si="206"/>
        <v>0</v>
      </c>
      <c r="K551" s="193">
        <f t="shared" si="206"/>
        <v>0</v>
      </c>
      <c r="L551" s="178">
        <v>0</v>
      </c>
      <c r="M551" s="178">
        <v>0</v>
      </c>
    </row>
    <row r="552" spans="1:13" ht="25.5" x14ac:dyDescent="0.25">
      <c r="A552" s="268">
        <v>3299</v>
      </c>
      <c r="B552" s="269"/>
      <c r="C552" s="270"/>
      <c r="D552" s="200" t="s">
        <v>64</v>
      </c>
      <c r="E552" s="104"/>
      <c r="F552" s="104"/>
      <c r="G552" s="104">
        <f>F552/7.5345</f>
        <v>0</v>
      </c>
      <c r="H552" s="104">
        <v>700</v>
      </c>
      <c r="I552" s="104">
        <v>0</v>
      </c>
      <c r="J552" s="104"/>
      <c r="K552" s="104"/>
      <c r="L552" s="178">
        <v>0</v>
      </c>
      <c r="M552" s="178">
        <v>0</v>
      </c>
    </row>
    <row r="553" spans="1:13" ht="25.5" x14ac:dyDescent="0.25">
      <c r="A553" s="284">
        <v>4</v>
      </c>
      <c r="B553" s="285"/>
      <c r="C553" s="286"/>
      <c r="D553" s="192" t="s">
        <v>16</v>
      </c>
      <c r="E553" s="193">
        <f t="shared" ref="E553:K555" si="207">E554</f>
        <v>0</v>
      </c>
      <c r="F553" s="193">
        <f t="shared" si="207"/>
        <v>0</v>
      </c>
      <c r="G553" s="193">
        <f t="shared" si="207"/>
        <v>0</v>
      </c>
      <c r="H553" s="193">
        <f t="shared" si="207"/>
        <v>0</v>
      </c>
      <c r="I553" s="193"/>
      <c r="J553" s="193">
        <f t="shared" si="207"/>
        <v>0</v>
      </c>
      <c r="K553" s="193">
        <f t="shared" si="207"/>
        <v>0</v>
      </c>
      <c r="L553" s="178">
        <v>0</v>
      </c>
      <c r="M553" s="178">
        <v>0</v>
      </c>
    </row>
    <row r="554" spans="1:13" ht="38.25" x14ac:dyDescent="0.25">
      <c r="A554" s="265">
        <v>42</v>
      </c>
      <c r="B554" s="266"/>
      <c r="C554" s="267"/>
      <c r="D554" s="192" t="s">
        <v>31</v>
      </c>
      <c r="E554" s="193">
        <f t="shared" si="207"/>
        <v>0</v>
      </c>
      <c r="F554" s="193">
        <f t="shared" si="207"/>
        <v>0</v>
      </c>
      <c r="G554" s="193">
        <f t="shared" si="207"/>
        <v>0</v>
      </c>
      <c r="H554" s="193">
        <f t="shared" si="207"/>
        <v>0</v>
      </c>
      <c r="I554" s="193"/>
      <c r="J554" s="193">
        <f t="shared" si="207"/>
        <v>0</v>
      </c>
      <c r="K554" s="193">
        <f t="shared" si="207"/>
        <v>0</v>
      </c>
      <c r="L554" s="178">
        <v>0</v>
      </c>
      <c r="M554" s="178">
        <v>0</v>
      </c>
    </row>
    <row r="555" spans="1:13" x14ac:dyDescent="0.25">
      <c r="A555" s="265">
        <v>422</v>
      </c>
      <c r="B555" s="266"/>
      <c r="C555" s="267"/>
      <c r="D555" s="192" t="s">
        <v>76</v>
      </c>
      <c r="E555" s="193">
        <f t="shared" si="207"/>
        <v>0</v>
      </c>
      <c r="F555" s="193">
        <f t="shared" si="207"/>
        <v>0</v>
      </c>
      <c r="G555" s="193">
        <f t="shared" si="207"/>
        <v>0</v>
      </c>
      <c r="H555" s="193">
        <f t="shared" si="207"/>
        <v>0</v>
      </c>
      <c r="I555" s="193"/>
      <c r="J555" s="193">
        <f t="shared" si="207"/>
        <v>0</v>
      </c>
      <c r="K555" s="193">
        <f t="shared" si="207"/>
        <v>0</v>
      </c>
      <c r="L555" s="178">
        <v>0</v>
      </c>
      <c r="M555" s="178">
        <v>0</v>
      </c>
    </row>
    <row r="556" spans="1:13" x14ac:dyDescent="0.25">
      <c r="A556" s="268">
        <v>4226</v>
      </c>
      <c r="B556" s="269"/>
      <c r="C556" s="270"/>
      <c r="D556" s="200" t="s">
        <v>176</v>
      </c>
      <c r="E556" s="104"/>
      <c r="F556" s="104"/>
      <c r="G556" s="104"/>
      <c r="H556" s="104"/>
      <c r="I556" s="104"/>
      <c r="J556" s="104"/>
      <c r="K556" s="104"/>
      <c r="L556" s="178">
        <v>0</v>
      </c>
      <c r="M556" s="178">
        <v>0</v>
      </c>
    </row>
    <row r="557" spans="1:13" x14ac:dyDescent="0.25">
      <c r="A557" s="281" t="s">
        <v>339</v>
      </c>
      <c r="B557" s="282"/>
      <c r="C557" s="283"/>
      <c r="D557" s="190" t="s">
        <v>170</v>
      </c>
      <c r="E557" s="191">
        <f t="shared" ref="E557:K557" si="208">E558+E581</f>
        <v>4022.65</v>
      </c>
      <c r="F557" s="191">
        <f t="shared" si="208"/>
        <v>0</v>
      </c>
      <c r="G557" s="191">
        <f t="shared" si="208"/>
        <v>0</v>
      </c>
      <c r="H557" s="191">
        <f t="shared" si="208"/>
        <v>5309</v>
      </c>
      <c r="I557" s="191">
        <f t="shared" si="208"/>
        <v>1000</v>
      </c>
      <c r="J557" s="191">
        <f t="shared" si="208"/>
        <v>0</v>
      </c>
      <c r="K557" s="191">
        <f t="shared" si="208"/>
        <v>0</v>
      </c>
      <c r="L557" s="178">
        <v>0</v>
      </c>
      <c r="M557" s="178">
        <v>0</v>
      </c>
    </row>
    <row r="558" spans="1:13" x14ac:dyDescent="0.25">
      <c r="A558" s="284">
        <v>3</v>
      </c>
      <c r="B558" s="285"/>
      <c r="C558" s="286"/>
      <c r="D558" s="192" t="s">
        <v>14</v>
      </c>
      <c r="E558" s="193">
        <f>E559+E566</f>
        <v>4022.65</v>
      </c>
      <c r="F558" s="193">
        <f t="shared" ref="F558:K558" si="209">F559+F566</f>
        <v>0</v>
      </c>
      <c r="G558" s="193">
        <f t="shared" si="209"/>
        <v>0</v>
      </c>
      <c r="H558" s="193">
        <f t="shared" si="209"/>
        <v>5309</v>
      </c>
      <c r="I558" s="193">
        <f t="shared" si="209"/>
        <v>1000</v>
      </c>
      <c r="J558" s="193">
        <f t="shared" si="209"/>
        <v>0</v>
      </c>
      <c r="K558" s="193">
        <f t="shared" si="209"/>
        <v>0</v>
      </c>
      <c r="L558" s="178">
        <v>0</v>
      </c>
      <c r="M558" s="178">
        <v>0</v>
      </c>
    </row>
    <row r="559" spans="1:13" x14ac:dyDescent="0.25">
      <c r="A559" s="265">
        <v>31</v>
      </c>
      <c r="B559" s="266"/>
      <c r="C559" s="267"/>
      <c r="D559" s="192" t="s">
        <v>15</v>
      </c>
      <c r="E559" s="193">
        <f>E560+E562+E564</f>
        <v>327.60000000000002</v>
      </c>
      <c r="F559" s="193">
        <f>F560+F562</f>
        <v>0</v>
      </c>
      <c r="G559" s="193">
        <f>G560+G562</f>
        <v>0</v>
      </c>
      <c r="H559" s="193">
        <f>H564+H560</f>
        <v>545</v>
      </c>
      <c r="I559" s="193">
        <f>I560+I562</f>
        <v>0</v>
      </c>
      <c r="J559" s="193">
        <f t="shared" ref="J559:K559" si="210">J560+J562</f>
        <v>0</v>
      </c>
      <c r="K559" s="193">
        <f t="shared" si="210"/>
        <v>0</v>
      </c>
      <c r="L559" s="178">
        <v>0</v>
      </c>
      <c r="M559" s="178">
        <v>0</v>
      </c>
    </row>
    <row r="560" spans="1:13" x14ac:dyDescent="0.25">
      <c r="A560" s="265">
        <v>311</v>
      </c>
      <c r="B560" s="266"/>
      <c r="C560" s="267"/>
      <c r="D560" s="192" t="s">
        <v>54</v>
      </c>
      <c r="E560" s="193">
        <f>E561</f>
        <v>327.60000000000002</v>
      </c>
      <c r="F560" s="193">
        <f>F561</f>
        <v>0</v>
      </c>
      <c r="G560" s="193">
        <f>G561</f>
        <v>0</v>
      </c>
      <c r="H560" s="193">
        <f>SUM(H561:H563)</f>
        <v>545</v>
      </c>
      <c r="I560" s="193">
        <f>I561</f>
        <v>0</v>
      </c>
      <c r="J560" s="193">
        <f t="shared" ref="J560:K560" si="211">J561</f>
        <v>0</v>
      </c>
      <c r="K560" s="193">
        <f t="shared" si="211"/>
        <v>0</v>
      </c>
      <c r="L560" s="178">
        <v>0</v>
      </c>
      <c r="M560" s="178">
        <v>0</v>
      </c>
    </row>
    <row r="561" spans="1:13" x14ac:dyDescent="0.25">
      <c r="A561" s="268">
        <v>3111</v>
      </c>
      <c r="B561" s="269"/>
      <c r="C561" s="270"/>
      <c r="D561" s="200" t="s">
        <v>55</v>
      </c>
      <c r="E561" s="104">
        <v>327.60000000000002</v>
      </c>
      <c r="F561" s="104"/>
      <c r="G561" s="104">
        <f>F561/7.5345</f>
        <v>0</v>
      </c>
      <c r="H561" s="104">
        <v>465</v>
      </c>
      <c r="I561" s="104">
        <v>0</v>
      </c>
      <c r="J561" s="104"/>
      <c r="K561" s="104">
        <v>0</v>
      </c>
      <c r="L561" s="178">
        <v>0</v>
      </c>
      <c r="M561" s="178">
        <v>0</v>
      </c>
    </row>
    <row r="562" spans="1:13" x14ac:dyDescent="0.25">
      <c r="A562" s="265">
        <v>313</v>
      </c>
      <c r="B562" s="266"/>
      <c r="C562" s="267"/>
      <c r="D562" s="192" t="s">
        <v>57</v>
      </c>
      <c r="E562" s="193">
        <f>E563</f>
        <v>0</v>
      </c>
      <c r="F562" s="193">
        <f>F563</f>
        <v>0</v>
      </c>
      <c r="G562" s="193">
        <f>G563</f>
        <v>0</v>
      </c>
      <c r="H562" s="193"/>
      <c r="I562" s="193">
        <f>I563</f>
        <v>0</v>
      </c>
      <c r="J562" s="193">
        <f t="shared" ref="J562:K562" si="212">J563</f>
        <v>0</v>
      </c>
      <c r="K562" s="193">
        <f t="shared" si="212"/>
        <v>0</v>
      </c>
      <c r="L562" s="178">
        <v>0</v>
      </c>
      <c r="M562" s="178">
        <v>0</v>
      </c>
    </row>
    <row r="563" spans="1:13" ht="25.5" x14ac:dyDescent="0.25">
      <c r="A563" s="268">
        <v>3132</v>
      </c>
      <c r="B563" s="269"/>
      <c r="C563" s="270"/>
      <c r="D563" s="200" t="s">
        <v>58</v>
      </c>
      <c r="E563" s="104"/>
      <c r="F563" s="104"/>
      <c r="G563" s="104">
        <f>F563/7.5345</f>
        <v>0</v>
      </c>
      <c r="H563" s="104">
        <v>80</v>
      </c>
      <c r="I563" s="104">
        <v>0</v>
      </c>
      <c r="J563" s="104"/>
      <c r="K563" s="104"/>
      <c r="L563" s="178">
        <v>0</v>
      </c>
      <c r="M563" s="178">
        <v>0</v>
      </c>
    </row>
    <row r="564" spans="1:13" x14ac:dyDescent="0.25">
      <c r="A564" s="265">
        <v>312</v>
      </c>
      <c r="B564" s="266"/>
      <c r="C564" s="267"/>
      <c r="D564" s="192" t="s">
        <v>56</v>
      </c>
      <c r="E564" s="193">
        <f>E565</f>
        <v>0</v>
      </c>
      <c r="F564" s="193">
        <f t="shared" ref="F564:K564" si="213">F565</f>
        <v>0</v>
      </c>
      <c r="G564" s="193">
        <f t="shared" si="213"/>
        <v>0</v>
      </c>
      <c r="H564" s="193">
        <f t="shared" si="213"/>
        <v>0</v>
      </c>
      <c r="I564" s="193"/>
      <c r="J564" s="193">
        <f t="shared" si="213"/>
        <v>0</v>
      </c>
      <c r="K564" s="193">
        <f t="shared" si="213"/>
        <v>0</v>
      </c>
      <c r="L564" s="178">
        <v>0</v>
      </c>
      <c r="M564" s="178">
        <v>0</v>
      </c>
    </row>
    <row r="565" spans="1:13" x14ac:dyDescent="0.25">
      <c r="A565" s="268">
        <v>3121</v>
      </c>
      <c r="B565" s="269"/>
      <c r="C565" s="270"/>
      <c r="D565" s="200" t="s">
        <v>56</v>
      </c>
      <c r="E565" s="104"/>
      <c r="F565" s="104"/>
      <c r="G565" s="104"/>
      <c r="H565" s="104"/>
      <c r="I565" s="104"/>
      <c r="J565" s="104"/>
      <c r="K565" s="104"/>
      <c r="L565" s="178">
        <v>0</v>
      </c>
      <c r="M565" s="178">
        <v>0</v>
      </c>
    </row>
    <row r="566" spans="1:13" x14ac:dyDescent="0.25">
      <c r="A566" s="265">
        <v>32</v>
      </c>
      <c r="B566" s="266"/>
      <c r="C566" s="267"/>
      <c r="D566" s="192" t="s">
        <v>25</v>
      </c>
      <c r="E566" s="193">
        <f>E567+E571+E576+E579</f>
        <v>3695.05</v>
      </c>
      <c r="F566" s="193">
        <f t="shared" ref="F566:K566" si="214">F567+F571+F576+F579</f>
        <v>0</v>
      </c>
      <c r="G566" s="193">
        <f t="shared" si="214"/>
        <v>0</v>
      </c>
      <c r="H566" s="193">
        <f t="shared" si="214"/>
        <v>4764</v>
      </c>
      <c r="I566" s="193">
        <f t="shared" si="214"/>
        <v>1000</v>
      </c>
      <c r="J566" s="193">
        <f t="shared" si="214"/>
        <v>0</v>
      </c>
      <c r="K566" s="193">
        <f t="shared" si="214"/>
        <v>0</v>
      </c>
      <c r="L566" s="178">
        <v>0</v>
      </c>
      <c r="M566" s="178">
        <v>0</v>
      </c>
    </row>
    <row r="567" spans="1:13" x14ac:dyDescent="0.25">
      <c r="A567" s="265">
        <v>321</v>
      </c>
      <c r="B567" s="266"/>
      <c r="C567" s="267"/>
      <c r="D567" s="192" t="s">
        <v>59</v>
      </c>
      <c r="E567" s="193">
        <f>E568+E569</f>
        <v>258.70999999999998</v>
      </c>
      <c r="F567" s="193">
        <f t="shared" ref="F567:K567" si="215">F568+F569+F570</f>
        <v>0</v>
      </c>
      <c r="G567" s="193">
        <f t="shared" si="215"/>
        <v>0</v>
      </c>
      <c r="H567" s="193">
        <f t="shared" si="215"/>
        <v>397</v>
      </c>
      <c r="I567" s="193">
        <f t="shared" si="215"/>
        <v>100</v>
      </c>
      <c r="J567" s="193">
        <f t="shared" si="215"/>
        <v>0</v>
      </c>
      <c r="K567" s="193">
        <f t="shared" si="215"/>
        <v>0</v>
      </c>
      <c r="L567" s="178">
        <v>0</v>
      </c>
      <c r="M567" s="178">
        <v>0</v>
      </c>
    </row>
    <row r="568" spans="1:13" x14ac:dyDescent="0.25">
      <c r="A568" s="268">
        <v>3211</v>
      </c>
      <c r="B568" s="269"/>
      <c r="C568" s="270"/>
      <c r="D568" s="200" t="s">
        <v>69</v>
      </c>
      <c r="E568" s="104">
        <v>258.70999999999998</v>
      </c>
      <c r="F568" s="104"/>
      <c r="G568" s="104">
        <f>F568/7.5345</f>
        <v>0</v>
      </c>
      <c r="H568" s="104">
        <v>265</v>
      </c>
      <c r="I568" s="104">
        <v>100</v>
      </c>
      <c r="J568" s="104"/>
      <c r="K568" s="104">
        <v>0</v>
      </c>
      <c r="L568" s="178">
        <v>0</v>
      </c>
      <c r="M568" s="178">
        <v>0</v>
      </c>
    </row>
    <row r="569" spans="1:13" x14ac:dyDescent="0.25">
      <c r="A569" s="268">
        <v>3213</v>
      </c>
      <c r="B569" s="269"/>
      <c r="C569" s="270"/>
      <c r="D569" s="200" t="s">
        <v>112</v>
      </c>
      <c r="E569" s="104"/>
      <c r="F569" s="104"/>
      <c r="G569" s="104">
        <f>F569/7.5345</f>
        <v>0</v>
      </c>
      <c r="H569" s="104">
        <v>66</v>
      </c>
      <c r="I569" s="104">
        <v>0</v>
      </c>
      <c r="J569" s="104"/>
      <c r="K569" s="104"/>
      <c r="L569" s="178">
        <v>0</v>
      </c>
      <c r="M569" s="178">
        <v>0</v>
      </c>
    </row>
    <row r="570" spans="1:13" ht="25.5" x14ac:dyDescent="0.25">
      <c r="A570" s="268">
        <v>3214</v>
      </c>
      <c r="B570" s="269"/>
      <c r="C570" s="270"/>
      <c r="D570" s="200" t="s">
        <v>71</v>
      </c>
      <c r="E570" s="104"/>
      <c r="F570" s="104"/>
      <c r="G570" s="104"/>
      <c r="H570" s="104">
        <v>66</v>
      </c>
      <c r="I570" s="104">
        <v>0</v>
      </c>
      <c r="J570" s="104"/>
      <c r="K570" s="104"/>
      <c r="L570" s="178">
        <v>0</v>
      </c>
      <c r="M570" s="178">
        <v>0</v>
      </c>
    </row>
    <row r="571" spans="1:13" x14ac:dyDescent="0.25">
      <c r="A571" s="265">
        <v>322</v>
      </c>
      <c r="B571" s="266"/>
      <c r="C571" s="267"/>
      <c r="D571" s="192" t="s">
        <v>61</v>
      </c>
      <c r="E571" s="193">
        <f>SUM(E572:E575)</f>
        <v>301.95</v>
      </c>
      <c r="F571" s="193">
        <f>F575+F572+F573+F574</f>
        <v>0</v>
      </c>
      <c r="G571" s="193">
        <f>G575+G572+G573+G574</f>
        <v>0</v>
      </c>
      <c r="H571" s="193">
        <f>SUM(H572:H575)</f>
        <v>651</v>
      </c>
      <c r="I571" s="193">
        <f>SUM(I572:I575)</f>
        <v>0</v>
      </c>
      <c r="J571" s="193">
        <f>SUM(J572:J575)</f>
        <v>0</v>
      </c>
      <c r="K571" s="193">
        <f>SUM(K572:K575)</f>
        <v>0</v>
      </c>
      <c r="L571" s="178">
        <v>0</v>
      </c>
      <c r="M571" s="178">
        <v>0</v>
      </c>
    </row>
    <row r="572" spans="1:13" ht="25.5" x14ac:dyDescent="0.25">
      <c r="A572" s="268">
        <v>3221</v>
      </c>
      <c r="B572" s="269"/>
      <c r="C572" s="270"/>
      <c r="D572" s="200" t="s">
        <v>113</v>
      </c>
      <c r="E572" s="104">
        <v>301.95</v>
      </c>
      <c r="F572" s="104"/>
      <c r="G572" s="104">
        <f>F572/7.5345</f>
        <v>0</v>
      </c>
      <c r="H572" s="104">
        <v>186</v>
      </c>
      <c r="I572" s="104">
        <v>0</v>
      </c>
      <c r="J572" s="104"/>
      <c r="K572" s="104">
        <v>0</v>
      </c>
      <c r="L572" s="178">
        <v>0</v>
      </c>
      <c r="M572" s="178">
        <v>0</v>
      </c>
    </row>
    <row r="573" spans="1:13" x14ac:dyDescent="0.25">
      <c r="A573" s="268">
        <v>3222</v>
      </c>
      <c r="B573" s="269"/>
      <c r="C573" s="270"/>
      <c r="D573" s="200" t="s">
        <v>73</v>
      </c>
      <c r="E573" s="104"/>
      <c r="F573" s="104"/>
      <c r="G573" s="104">
        <f>F573/7.5345</f>
        <v>0</v>
      </c>
      <c r="H573" s="104">
        <v>465</v>
      </c>
      <c r="I573" s="104">
        <v>0</v>
      </c>
      <c r="J573" s="104"/>
      <c r="K573" s="104"/>
      <c r="L573" s="178">
        <v>0</v>
      </c>
      <c r="M573" s="178">
        <v>0</v>
      </c>
    </row>
    <row r="574" spans="1:13" x14ac:dyDescent="0.25">
      <c r="A574" s="268">
        <v>3225</v>
      </c>
      <c r="B574" s="269"/>
      <c r="C574" s="270"/>
      <c r="D574" s="200" t="s">
        <v>62</v>
      </c>
      <c r="E574" s="104">
        <v>0</v>
      </c>
      <c r="F574" s="104"/>
      <c r="G574" s="104">
        <f>F574/7.5345</f>
        <v>0</v>
      </c>
      <c r="H574" s="104"/>
      <c r="I574" s="104"/>
      <c r="J574" s="104"/>
      <c r="K574" s="104"/>
      <c r="L574" s="178">
        <v>0</v>
      </c>
      <c r="M574" s="178">
        <v>0</v>
      </c>
    </row>
    <row r="575" spans="1:13" ht="25.5" x14ac:dyDescent="0.25">
      <c r="A575" s="268">
        <v>3227</v>
      </c>
      <c r="B575" s="269"/>
      <c r="C575" s="270"/>
      <c r="D575" s="200" t="s">
        <v>115</v>
      </c>
      <c r="E575" s="104"/>
      <c r="F575" s="104"/>
      <c r="G575" s="104">
        <f>F575/7.5345</f>
        <v>0</v>
      </c>
      <c r="H575" s="104"/>
      <c r="I575" s="104"/>
      <c r="J575" s="104"/>
      <c r="K575" s="104"/>
      <c r="L575" s="178">
        <v>0</v>
      </c>
      <c r="M575" s="178">
        <v>0</v>
      </c>
    </row>
    <row r="576" spans="1:13" x14ac:dyDescent="0.25">
      <c r="A576" s="265">
        <v>323</v>
      </c>
      <c r="B576" s="266"/>
      <c r="C576" s="267"/>
      <c r="D576" s="192" t="s">
        <v>74</v>
      </c>
      <c r="E576" s="193">
        <f>E577+E578</f>
        <v>884.38</v>
      </c>
      <c r="F576" s="193">
        <f t="shared" ref="F576:K576" si="216">F577+F578</f>
        <v>0</v>
      </c>
      <c r="G576" s="193">
        <f t="shared" si="216"/>
        <v>0</v>
      </c>
      <c r="H576" s="193">
        <f t="shared" si="216"/>
        <v>1062</v>
      </c>
      <c r="I576" s="193">
        <f t="shared" si="216"/>
        <v>0</v>
      </c>
      <c r="J576" s="193">
        <f t="shared" si="216"/>
        <v>0</v>
      </c>
      <c r="K576" s="193">
        <f t="shared" si="216"/>
        <v>0</v>
      </c>
      <c r="L576" s="178">
        <v>0</v>
      </c>
      <c r="M576" s="178">
        <v>0</v>
      </c>
    </row>
    <row r="577" spans="1:13" ht="25.5" x14ac:dyDescent="0.25">
      <c r="A577" s="268">
        <v>3232</v>
      </c>
      <c r="B577" s="269"/>
      <c r="C577" s="270"/>
      <c r="D577" s="200" t="s">
        <v>122</v>
      </c>
      <c r="E577" s="104"/>
      <c r="F577" s="104"/>
      <c r="G577" s="104">
        <f>F577/7.5345</f>
        <v>0</v>
      </c>
      <c r="H577" s="104"/>
      <c r="I577" s="104"/>
      <c r="J577" s="104"/>
      <c r="K577" s="104"/>
      <c r="L577" s="178">
        <v>0</v>
      </c>
      <c r="M577" s="178">
        <v>0</v>
      </c>
    </row>
    <row r="578" spans="1:13" x14ac:dyDescent="0.25">
      <c r="A578" s="268">
        <v>3237</v>
      </c>
      <c r="B578" s="269"/>
      <c r="C578" s="270"/>
      <c r="D578" s="200" t="s">
        <v>75</v>
      </c>
      <c r="E578" s="104">
        <v>884.38</v>
      </c>
      <c r="F578" s="104"/>
      <c r="G578" s="104">
        <f>F578/7.5345</f>
        <v>0</v>
      </c>
      <c r="H578" s="104">
        <v>1062</v>
      </c>
      <c r="I578" s="104">
        <v>0</v>
      </c>
      <c r="J578" s="104"/>
      <c r="K578" s="104">
        <v>0</v>
      </c>
      <c r="L578" s="178">
        <v>0</v>
      </c>
      <c r="M578" s="178">
        <v>0</v>
      </c>
    </row>
    <row r="579" spans="1:13" ht="25.5" x14ac:dyDescent="0.25">
      <c r="A579" s="265">
        <v>329</v>
      </c>
      <c r="B579" s="266"/>
      <c r="C579" s="267"/>
      <c r="D579" s="192" t="s">
        <v>64</v>
      </c>
      <c r="E579" s="193">
        <f>E580</f>
        <v>2250.0100000000002</v>
      </c>
      <c r="F579" s="193">
        <f t="shared" ref="F579:K579" si="217">F580</f>
        <v>0</v>
      </c>
      <c r="G579" s="193">
        <f t="shared" si="217"/>
        <v>0</v>
      </c>
      <c r="H579" s="193">
        <f t="shared" si="217"/>
        <v>2654</v>
      </c>
      <c r="I579" s="193">
        <f t="shared" si="217"/>
        <v>900</v>
      </c>
      <c r="J579" s="193">
        <f t="shared" si="217"/>
        <v>0</v>
      </c>
      <c r="K579" s="193">
        <f t="shared" si="217"/>
        <v>0</v>
      </c>
      <c r="L579" s="178">
        <v>0</v>
      </c>
      <c r="M579" s="178">
        <v>0</v>
      </c>
    </row>
    <row r="580" spans="1:13" ht="25.5" x14ac:dyDescent="0.25">
      <c r="A580" s="268">
        <v>3299</v>
      </c>
      <c r="B580" s="269"/>
      <c r="C580" s="270"/>
      <c r="D580" s="200" t="s">
        <v>64</v>
      </c>
      <c r="E580" s="104">
        <v>2250.0100000000002</v>
      </c>
      <c r="F580" s="104"/>
      <c r="G580" s="104">
        <f>F580/7.5345</f>
        <v>0</v>
      </c>
      <c r="H580" s="104">
        <v>2654</v>
      </c>
      <c r="I580" s="104">
        <v>900</v>
      </c>
      <c r="J580" s="104"/>
      <c r="K580" s="104">
        <v>0</v>
      </c>
      <c r="L580" s="178">
        <v>0</v>
      </c>
      <c r="M580" s="178">
        <v>0</v>
      </c>
    </row>
    <row r="581" spans="1:13" ht="25.5" x14ac:dyDescent="0.25">
      <c r="A581" s="284">
        <v>4</v>
      </c>
      <c r="B581" s="285"/>
      <c r="C581" s="286"/>
      <c r="D581" s="192" t="s">
        <v>16</v>
      </c>
      <c r="E581" s="193">
        <f t="shared" ref="E581:K583" si="218">E582</f>
        <v>0</v>
      </c>
      <c r="F581" s="193">
        <f t="shared" si="218"/>
        <v>0</v>
      </c>
      <c r="G581" s="193">
        <f t="shared" si="218"/>
        <v>0</v>
      </c>
      <c r="H581" s="193">
        <f t="shared" si="218"/>
        <v>0</v>
      </c>
      <c r="I581" s="193"/>
      <c r="J581" s="193">
        <f t="shared" si="218"/>
        <v>0</v>
      </c>
      <c r="K581" s="193">
        <f t="shared" si="218"/>
        <v>0</v>
      </c>
      <c r="L581" s="178">
        <v>0</v>
      </c>
      <c r="M581" s="178">
        <v>0</v>
      </c>
    </row>
    <row r="582" spans="1:13" ht="38.25" x14ac:dyDescent="0.25">
      <c r="A582" s="265">
        <v>42</v>
      </c>
      <c r="B582" s="266"/>
      <c r="C582" s="267"/>
      <c r="D582" s="192" t="s">
        <v>31</v>
      </c>
      <c r="E582" s="193">
        <f t="shared" si="218"/>
        <v>0</v>
      </c>
      <c r="F582" s="193">
        <f t="shared" si="218"/>
        <v>0</v>
      </c>
      <c r="G582" s="193">
        <f t="shared" si="218"/>
        <v>0</v>
      </c>
      <c r="H582" s="193">
        <f t="shared" si="218"/>
        <v>0</v>
      </c>
      <c r="I582" s="193"/>
      <c r="J582" s="193">
        <f t="shared" si="218"/>
        <v>0</v>
      </c>
      <c r="K582" s="193">
        <f t="shared" si="218"/>
        <v>0</v>
      </c>
      <c r="L582" s="178">
        <v>0</v>
      </c>
      <c r="M582" s="178">
        <v>0</v>
      </c>
    </row>
    <row r="583" spans="1:13" x14ac:dyDescent="0.25">
      <c r="A583" s="265">
        <v>422</v>
      </c>
      <c r="B583" s="266"/>
      <c r="C583" s="267"/>
      <c r="D583" s="192" t="s">
        <v>76</v>
      </c>
      <c r="E583" s="193">
        <f t="shared" si="218"/>
        <v>0</v>
      </c>
      <c r="F583" s="193">
        <f t="shared" si="218"/>
        <v>0</v>
      </c>
      <c r="G583" s="193">
        <f t="shared" si="218"/>
        <v>0</v>
      </c>
      <c r="H583" s="193">
        <f t="shared" si="218"/>
        <v>0</v>
      </c>
      <c r="I583" s="193"/>
      <c r="J583" s="193">
        <f t="shared" si="218"/>
        <v>0</v>
      </c>
      <c r="K583" s="193">
        <f t="shared" si="218"/>
        <v>0</v>
      </c>
      <c r="L583" s="178">
        <v>0</v>
      </c>
      <c r="M583" s="178">
        <v>0</v>
      </c>
    </row>
    <row r="584" spans="1:13" x14ac:dyDescent="0.25">
      <c r="A584" s="268">
        <v>4226</v>
      </c>
      <c r="B584" s="269"/>
      <c r="C584" s="270"/>
      <c r="D584" s="200" t="s">
        <v>176</v>
      </c>
      <c r="E584" s="104"/>
      <c r="F584" s="104"/>
      <c r="G584" s="104"/>
      <c r="H584" s="104"/>
      <c r="I584" s="104"/>
      <c r="J584" s="104"/>
      <c r="K584" s="104"/>
      <c r="L584" s="178">
        <v>0</v>
      </c>
      <c r="M584" s="178">
        <v>0</v>
      </c>
    </row>
    <row r="585" spans="1:13" ht="25.5" x14ac:dyDescent="0.25">
      <c r="A585" s="281" t="s">
        <v>340</v>
      </c>
      <c r="B585" s="282"/>
      <c r="C585" s="283"/>
      <c r="D585" s="190" t="s">
        <v>204</v>
      </c>
      <c r="E585" s="191">
        <f t="shared" ref="E585:K585" si="219">E586+E600</f>
        <v>676.74</v>
      </c>
      <c r="F585" s="191">
        <f t="shared" si="219"/>
        <v>0</v>
      </c>
      <c r="G585" s="191">
        <f t="shared" si="219"/>
        <v>0</v>
      </c>
      <c r="H585" s="191">
        <f t="shared" si="219"/>
        <v>2651</v>
      </c>
      <c r="I585" s="191">
        <f t="shared" si="219"/>
        <v>1158.69</v>
      </c>
      <c r="J585" s="191">
        <f t="shared" si="219"/>
        <v>0</v>
      </c>
      <c r="K585" s="191">
        <f t="shared" si="219"/>
        <v>802.82999999999993</v>
      </c>
      <c r="L585" s="178">
        <f t="shared" ref="L585:L647" si="220">K585/E585*100</f>
        <v>118.63197091940773</v>
      </c>
      <c r="M585" s="178">
        <f t="shared" ref="M585:M647" si="221">K585/I585*100</f>
        <v>69.287730109002396</v>
      </c>
    </row>
    <row r="586" spans="1:13" x14ac:dyDescent="0.25">
      <c r="A586" s="284">
        <v>3</v>
      </c>
      <c r="B586" s="285"/>
      <c r="C586" s="286"/>
      <c r="D586" s="192" t="s">
        <v>14</v>
      </c>
      <c r="E586" s="193">
        <f>E587</f>
        <v>676.74</v>
      </c>
      <c r="F586" s="193">
        <f t="shared" ref="F586:K586" si="222">F587</f>
        <v>0</v>
      </c>
      <c r="G586" s="193">
        <f t="shared" si="222"/>
        <v>0</v>
      </c>
      <c r="H586" s="193">
        <f t="shared" si="222"/>
        <v>1460</v>
      </c>
      <c r="I586" s="193">
        <f t="shared" si="222"/>
        <v>1158.69</v>
      </c>
      <c r="J586" s="193">
        <f>J587</f>
        <v>0</v>
      </c>
      <c r="K586" s="193">
        <f t="shared" si="222"/>
        <v>802.82999999999993</v>
      </c>
      <c r="L586" s="178">
        <f t="shared" si="220"/>
        <v>118.63197091940773</v>
      </c>
      <c r="M586" s="178">
        <f t="shared" si="221"/>
        <v>69.287730109002396</v>
      </c>
    </row>
    <row r="587" spans="1:13" x14ac:dyDescent="0.25">
      <c r="A587" s="265">
        <v>32</v>
      </c>
      <c r="B587" s="266"/>
      <c r="C587" s="267"/>
      <c r="D587" s="192" t="s">
        <v>25</v>
      </c>
      <c r="E587" s="193">
        <f>E588+E591+E596+E598</f>
        <v>676.74</v>
      </c>
      <c r="F587" s="193">
        <f>F588+F598</f>
        <v>0</v>
      </c>
      <c r="G587" s="193">
        <f>G588+G598</f>
        <v>0</v>
      </c>
      <c r="H587" s="193">
        <f>H588+H591+H596+H598</f>
        <v>1460</v>
      </c>
      <c r="I587" s="193">
        <f>I588+I591+I596+I598</f>
        <v>1158.69</v>
      </c>
      <c r="J587" s="193">
        <f>J588+J591+J596+J598</f>
        <v>0</v>
      </c>
      <c r="K587" s="193">
        <f>K588+K591+K596+K598</f>
        <v>802.82999999999993</v>
      </c>
      <c r="L587" s="178">
        <f t="shared" si="220"/>
        <v>118.63197091940773</v>
      </c>
      <c r="M587" s="178">
        <f t="shared" si="221"/>
        <v>69.287730109002396</v>
      </c>
    </row>
    <row r="588" spans="1:13" x14ac:dyDescent="0.25">
      <c r="A588" s="265">
        <v>321</v>
      </c>
      <c r="B588" s="266"/>
      <c r="C588" s="267"/>
      <c r="D588" s="192" t="s">
        <v>59</v>
      </c>
      <c r="E588" s="193">
        <f>E589+E590</f>
        <v>532.89</v>
      </c>
      <c r="F588" s="193">
        <f t="shared" ref="F588:G588" si="223">F589</f>
        <v>0</v>
      </c>
      <c r="G588" s="193">
        <f t="shared" si="223"/>
        <v>0</v>
      </c>
      <c r="H588" s="193">
        <f>H589</f>
        <v>133</v>
      </c>
      <c r="I588" s="193">
        <f>I589</f>
        <v>500</v>
      </c>
      <c r="J588" s="193">
        <f>J589</f>
        <v>0</v>
      </c>
      <c r="K588" s="193">
        <f>K589</f>
        <v>638.79999999999995</v>
      </c>
      <c r="L588" s="178">
        <f t="shared" si="220"/>
        <v>119.87464579932067</v>
      </c>
      <c r="M588" s="178">
        <f t="shared" si="221"/>
        <v>127.75999999999999</v>
      </c>
    </row>
    <row r="589" spans="1:13" x14ac:dyDescent="0.25">
      <c r="A589" s="268">
        <v>3211</v>
      </c>
      <c r="B589" s="269"/>
      <c r="C589" s="270"/>
      <c r="D589" s="200" t="s">
        <v>69</v>
      </c>
      <c r="E589" s="104">
        <v>93.89</v>
      </c>
      <c r="F589" s="104"/>
      <c r="G589" s="104">
        <f>F589/7.5345</f>
        <v>0</v>
      </c>
      <c r="H589" s="104">
        <v>133</v>
      </c>
      <c r="I589" s="104">
        <v>500</v>
      </c>
      <c r="J589" s="104"/>
      <c r="K589" s="104">
        <v>638.79999999999995</v>
      </c>
      <c r="L589" s="178">
        <f t="shared" si="220"/>
        <v>680.37064650122477</v>
      </c>
      <c r="M589" s="178">
        <f t="shared" si="221"/>
        <v>127.75999999999999</v>
      </c>
    </row>
    <row r="590" spans="1:13" s="213" customFormat="1" x14ac:dyDescent="0.25">
      <c r="A590" s="214">
        <v>3213</v>
      </c>
      <c r="B590" s="215"/>
      <c r="C590" s="216"/>
      <c r="D590" s="223" t="s">
        <v>70</v>
      </c>
      <c r="E590" s="104">
        <v>439</v>
      </c>
      <c r="F590" s="104"/>
      <c r="G590" s="104"/>
      <c r="H590" s="104"/>
      <c r="I590" s="104"/>
      <c r="J590" s="104"/>
      <c r="K590" s="104"/>
      <c r="L590" s="178">
        <f t="shared" si="220"/>
        <v>0</v>
      </c>
      <c r="M590" s="178">
        <v>0</v>
      </c>
    </row>
    <row r="591" spans="1:13" x14ac:dyDescent="0.25">
      <c r="A591" s="265">
        <v>322</v>
      </c>
      <c r="B591" s="266"/>
      <c r="C591" s="267"/>
      <c r="D591" s="192" t="s">
        <v>61</v>
      </c>
      <c r="E591" s="193">
        <f>E592+E595+E593+E594</f>
        <v>0</v>
      </c>
      <c r="F591" s="193"/>
      <c r="G591" s="193"/>
      <c r="H591" s="193">
        <f>H592+H593+H595+H594</f>
        <v>1327</v>
      </c>
      <c r="I591" s="193">
        <f t="shared" ref="I591:J591" si="224">I592+I593+I595+I594</f>
        <v>658.69</v>
      </c>
      <c r="J591" s="193">
        <f t="shared" si="224"/>
        <v>0</v>
      </c>
      <c r="K591" s="193">
        <f>K592+K593+K595+K594</f>
        <v>164.03</v>
      </c>
      <c r="L591" s="178">
        <v>0</v>
      </c>
      <c r="M591" s="178">
        <f t="shared" si="221"/>
        <v>24.902457908879743</v>
      </c>
    </row>
    <row r="592" spans="1:13" ht="25.5" x14ac:dyDescent="0.25">
      <c r="A592" s="268">
        <v>3221</v>
      </c>
      <c r="B592" s="269"/>
      <c r="C592" s="270"/>
      <c r="D592" s="200" t="s">
        <v>113</v>
      </c>
      <c r="E592" s="104">
        <v>0</v>
      </c>
      <c r="F592" s="104"/>
      <c r="G592" s="104"/>
      <c r="H592" s="104">
        <v>265</v>
      </c>
      <c r="I592" s="104">
        <v>200</v>
      </c>
      <c r="J592" s="104"/>
      <c r="K592" s="104">
        <v>164.03</v>
      </c>
      <c r="L592" s="178">
        <v>0</v>
      </c>
      <c r="M592" s="178">
        <f t="shared" si="221"/>
        <v>82.015000000000001</v>
      </c>
    </row>
    <row r="593" spans="1:18" x14ac:dyDescent="0.25">
      <c r="A593" s="268">
        <v>3222</v>
      </c>
      <c r="B593" s="269"/>
      <c r="C593" s="270"/>
      <c r="D593" s="200" t="s">
        <v>73</v>
      </c>
      <c r="E593" s="104">
        <v>0</v>
      </c>
      <c r="F593" s="104"/>
      <c r="G593" s="104"/>
      <c r="H593" s="104"/>
      <c r="I593" s="104">
        <v>0</v>
      </c>
      <c r="J593" s="104"/>
      <c r="K593" s="104"/>
      <c r="L593" s="178">
        <v>0</v>
      </c>
      <c r="M593" s="178">
        <v>0</v>
      </c>
    </row>
    <row r="594" spans="1:18" x14ac:dyDescent="0.25">
      <c r="A594" s="268">
        <v>3225</v>
      </c>
      <c r="B594" s="269"/>
      <c r="C594" s="270"/>
      <c r="D594" s="200" t="s">
        <v>62</v>
      </c>
      <c r="E594" s="104"/>
      <c r="F594" s="104"/>
      <c r="G594" s="104"/>
      <c r="H594" s="104">
        <v>531</v>
      </c>
      <c r="I594" s="104">
        <v>100</v>
      </c>
      <c r="J594" s="104"/>
      <c r="K594" s="104"/>
      <c r="L594" s="178">
        <v>0</v>
      </c>
      <c r="M594" s="178">
        <v>0</v>
      </c>
    </row>
    <row r="595" spans="1:18" ht="25.5" x14ac:dyDescent="0.25">
      <c r="A595" s="268">
        <v>3227</v>
      </c>
      <c r="B595" s="269"/>
      <c r="C595" s="270"/>
      <c r="D595" s="200" t="s">
        <v>115</v>
      </c>
      <c r="E595" s="104"/>
      <c r="F595" s="104"/>
      <c r="G595" s="104"/>
      <c r="H595" s="104">
        <v>531</v>
      </c>
      <c r="I595" s="104">
        <v>358.69</v>
      </c>
      <c r="J595" s="104"/>
      <c r="K595" s="104"/>
      <c r="L595" s="178">
        <v>0</v>
      </c>
      <c r="M595" s="178">
        <v>0</v>
      </c>
    </row>
    <row r="596" spans="1:18" x14ac:dyDescent="0.25">
      <c r="A596" s="265">
        <v>323</v>
      </c>
      <c r="B596" s="266"/>
      <c r="C596" s="267"/>
      <c r="D596" s="192" t="s">
        <v>74</v>
      </c>
      <c r="E596" s="193">
        <f>E597</f>
        <v>143.85</v>
      </c>
      <c r="F596" s="193"/>
      <c r="G596" s="193"/>
      <c r="H596" s="193"/>
      <c r="I596" s="193"/>
      <c r="J596" s="193"/>
      <c r="K596" s="193"/>
      <c r="L596" s="178">
        <v>0</v>
      </c>
      <c r="M596" s="178">
        <v>0</v>
      </c>
    </row>
    <row r="597" spans="1:18" x14ac:dyDescent="0.25">
      <c r="A597" s="197">
        <v>3237</v>
      </c>
      <c r="B597" s="198"/>
      <c r="C597" s="199"/>
      <c r="D597" s="200" t="s">
        <v>75</v>
      </c>
      <c r="E597" s="104">
        <v>143.85</v>
      </c>
      <c r="F597" s="104"/>
      <c r="G597" s="104"/>
      <c r="H597" s="104"/>
      <c r="I597" s="104"/>
      <c r="J597" s="104"/>
      <c r="K597" s="104"/>
      <c r="L597" s="178">
        <v>0</v>
      </c>
      <c r="M597" s="178">
        <v>0</v>
      </c>
    </row>
    <row r="598" spans="1:18" ht="25.5" x14ac:dyDescent="0.25">
      <c r="A598" s="265">
        <v>329</v>
      </c>
      <c r="B598" s="266"/>
      <c r="C598" s="267"/>
      <c r="D598" s="192" t="s">
        <v>64</v>
      </c>
      <c r="E598" s="193">
        <f t="shared" ref="E598:K598" si="225">E599</f>
        <v>0</v>
      </c>
      <c r="F598" s="193">
        <f t="shared" si="225"/>
        <v>0</v>
      </c>
      <c r="G598" s="193">
        <f>G599</f>
        <v>0</v>
      </c>
      <c r="H598" s="193">
        <f t="shared" si="225"/>
        <v>0</v>
      </c>
      <c r="I598" s="193">
        <f>I599</f>
        <v>0</v>
      </c>
      <c r="J598" s="193">
        <f t="shared" si="225"/>
        <v>0</v>
      </c>
      <c r="K598" s="193">
        <f t="shared" si="225"/>
        <v>0</v>
      </c>
      <c r="L598" s="178">
        <v>0</v>
      </c>
      <c r="M598" s="178">
        <v>0</v>
      </c>
    </row>
    <row r="599" spans="1:18" ht="25.5" x14ac:dyDescent="0.25">
      <c r="A599" s="268">
        <v>3299</v>
      </c>
      <c r="B599" s="269"/>
      <c r="C599" s="270"/>
      <c r="D599" s="200" t="s">
        <v>64</v>
      </c>
      <c r="E599" s="104"/>
      <c r="F599" s="104"/>
      <c r="G599" s="104">
        <f>F599/7.5345</f>
        <v>0</v>
      </c>
      <c r="H599" s="104"/>
      <c r="I599" s="104">
        <v>0</v>
      </c>
      <c r="J599" s="104"/>
      <c r="K599" s="104"/>
      <c r="L599" s="178">
        <v>0</v>
      </c>
      <c r="M599" s="178">
        <v>0</v>
      </c>
    </row>
    <row r="600" spans="1:18" ht="25.5" x14ac:dyDescent="0.25">
      <c r="A600" s="284">
        <v>4</v>
      </c>
      <c r="B600" s="285"/>
      <c r="C600" s="286"/>
      <c r="D600" s="192" t="s">
        <v>16</v>
      </c>
      <c r="E600" s="193">
        <f t="shared" ref="E600:K602" si="226">E601</f>
        <v>0</v>
      </c>
      <c r="F600" s="193">
        <f t="shared" si="226"/>
        <v>0</v>
      </c>
      <c r="G600" s="193">
        <f t="shared" si="226"/>
        <v>0</v>
      </c>
      <c r="H600" s="193">
        <f t="shared" si="226"/>
        <v>1191</v>
      </c>
      <c r="I600" s="193">
        <f t="shared" si="226"/>
        <v>0</v>
      </c>
      <c r="J600" s="193">
        <f t="shared" si="226"/>
        <v>0</v>
      </c>
      <c r="K600" s="193">
        <f t="shared" si="226"/>
        <v>0</v>
      </c>
      <c r="L600" s="178">
        <v>0</v>
      </c>
      <c r="M600" s="178">
        <v>0</v>
      </c>
    </row>
    <row r="601" spans="1:18" ht="38.25" x14ac:dyDescent="0.25">
      <c r="A601" s="265">
        <v>42</v>
      </c>
      <c r="B601" s="266"/>
      <c r="C601" s="267"/>
      <c r="D601" s="192" t="s">
        <v>31</v>
      </c>
      <c r="E601" s="193">
        <f t="shared" si="226"/>
        <v>0</v>
      </c>
      <c r="F601" s="193">
        <f t="shared" si="226"/>
        <v>0</v>
      </c>
      <c r="G601" s="193">
        <f t="shared" si="226"/>
        <v>0</v>
      </c>
      <c r="H601" s="193">
        <f t="shared" si="226"/>
        <v>1191</v>
      </c>
      <c r="I601" s="193">
        <f t="shared" si="226"/>
        <v>0</v>
      </c>
      <c r="J601" s="193">
        <f t="shared" si="226"/>
        <v>0</v>
      </c>
      <c r="K601" s="193">
        <f t="shared" si="226"/>
        <v>0</v>
      </c>
      <c r="L601" s="178">
        <v>0</v>
      </c>
      <c r="M601" s="178">
        <v>0</v>
      </c>
    </row>
    <row r="602" spans="1:18" x14ac:dyDescent="0.25">
      <c r="A602" s="265">
        <v>422</v>
      </c>
      <c r="B602" s="266"/>
      <c r="C602" s="267"/>
      <c r="D602" s="192" t="s">
        <v>76</v>
      </c>
      <c r="E602" s="193">
        <f t="shared" si="226"/>
        <v>0</v>
      </c>
      <c r="F602" s="193">
        <f t="shared" si="226"/>
        <v>0</v>
      </c>
      <c r="G602" s="193">
        <f t="shared" si="226"/>
        <v>0</v>
      </c>
      <c r="H602" s="193">
        <f>H603+H604</f>
        <v>1191</v>
      </c>
      <c r="I602" s="193">
        <f>I603+I604</f>
        <v>0</v>
      </c>
      <c r="J602" s="193">
        <f>J603+J604</f>
        <v>0</v>
      </c>
      <c r="K602" s="193">
        <f>K603+K604</f>
        <v>0</v>
      </c>
      <c r="L602" s="178">
        <v>0</v>
      </c>
      <c r="M602" s="178">
        <v>0</v>
      </c>
    </row>
    <row r="603" spans="1:18" x14ac:dyDescent="0.25">
      <c r="A603" s="268">
        <v>4221</v>
      </c>
      <c r="B603" s="269"/>
      <c r="C603" s="270"/>
      <c r="D603" s="200" t="s">
        <v>77</v>
      </c>
      <c r="E603" s="104">
        <v>0</v>
      </c>
      <c r="F603" s="104"/>
      <c r="G603" s="104">
        <f>F603/7.5345</f>
        <v>0</v>
      </c>
      <c r="H603" s="104"/>
      <c r="I603" s="104"/>
      <c r="J603" s="104"/>
      <c r="K603" s="104"/>
      <c r="L603" s="178">
        <v>0</v>
      </c>
      <c r="M603" s="178">
        <v>0</v>
      </c>
    </row>
    <row r="604" spans="1:18" x14ac:dyDescent="0.25">
      <c r="A604" s="268">
        <v>4226</v>
      </c>
      <c r="B604" s="269"/>
      <c r="C604" s="270"/>
      <c r="D604" s="200" t="s">
        <v>176</v>
      </c>
      <c r="E604" s="104"/>
      <c r="F604" s="104"/>
      <c r="G604" s="104"/>
      <c r="H604" s="104">
        <v>1191</v>
      </c>
      <c r="I604" s="104">
        <v>0</v>
      </c>
      <c r="J604" s="104"/>
      <c r="K604" s="104"/>
      <c r="L604" s="178">
        <v>0</v>
      </c>
      <c r="M604" s="178">
        <v>0</v>
      </c>
    </row>
    <row r="605" spans="1:18" s="21" customFormat="1" x14ac:dyDescent="0.25">
      <c r="A605" s="287" t="s">
        <v>177</v>
      </c>
      <c r="B605" s="288"/>
      <c r="C605" s="289"/>
      <c r="D605" s="188" t="s">
        <v>133</v>
      </c>
      <c r="E605" s="189">
        <f t="shared" ref="E605:K609" si="227">E606</f>
        <v>0</v>
      </c>
      <c r="F605" s="189">
        <f t="shared" si="227"/>
        <v>0</v>
      </c>
      <c r="G605" s="189">
        <f t="shared" si="227"/>
        <v>0</v>
      </c>
      <c r="H605" s="189">
        <f t="shared" si="227"/>
        <v>0</v>
      </c>
      <c r="I605" s="189"/>
      <c r="J605" s="189">
        <f t="shared" si="227"/>
        <v>0</v>
      </c>
      <c r="K605" s="189">
        <f t="shared" si="227"/>
        <v>0</v>
      </c>
      <c r="L605" s="178">
        <v>0</v>
      </c>
      <c r="M605" s="178">
        <v>0</v>
      </c>
      <c r="O605"/>
      <c r="P605"/>
      <c r="R605"/>
    </row>
    <row r="606" spans="1:18" s="21" customFormat="1" x14ac:dyDescent="0.25">
      <c r="A606" s="281" t="s">
        <v>167</v>
      </c>
      <c r="B606" s="282"/>
      <c r="C606" s="283"/>
      <c r="D606" s="190" t="s">
        <v>168</v>
      </c>
      <c r="E606" s="191">
        <f t="shared" si="227"/>
        <v>0</v>
      </c>
      <c r="F606" s="191">
        <f t="shared" si="227"/>
        <v>0</v>
      </c>
      <c r="G606" s="191">
        <f t="shared" si="227"/>
        <v>0</v>
      </c>
      <c r="H606" s="191">
        <f t="shared" si="227"/>
        <v>0</v>
      </c>
      <c r="I606" s="191"/>
      <c r="J606" s="191">
        <f t="shared" si="227"/>
        <v>0</v>
      </c>
      <c r="K606" s="191">
        <f t="shared" si="227"/>
        <v>0</v>
      </c>
      <c r="L606" s="178">
        <v>0</v>
      </c>
      <c r="M606" s="178">
        <v>0</v>
      </c>
    </row>
    <row r="607" spans="1:18" s="21" customFormat="1" x14ac:dyDescent="0.25">
      <c r="A607" s="284">
        <v>3</v>
      </c>
      <c r="B607" s="285"/>
      <c r="C607" s="286"/>
      <c r="D607" s="192" t="s">
        <v>14</v>
      </c>
      <c r="E607" s="193">
        <f t="shared" si="227"/>
        <v>0</v>
      </c>
      <c r="F607" s="193">
        <f t="shared" si="227"/>
        <v>0</v>
      </c>
      <c r="G607" s="193">
        <f t="shared" si="227"/>
        <v>0</v>
      </c>
      <c r="H607" s="193">
        <f t="shared" si="227"/>
        <v>0</v>
      </c>
      <c r="I607" s="193"/>
      <c r="J607" s="193">
        <f t="shared" si="227"/>
        <v>0</v>
      </c>
      <c r="K607" s="193">
        <f t="shared" si="227"/>
        <v>0</v>
      </c>
      <c r="L607" s="178">
        <v>0</v>
      </c>
      <c r="M607" s="178">
        <v>0</v>
      </c>
    </row>
    <row r="608" spans="1:18" s="21" customFormat="1" x14ac:dyDescent="0.25">
      <c r="A608" s="265">
        <v>32</v>
      </c>
      <c r="B608" s="266"/>
      <c r="C608" s="267"/>
      <c r="D608" s="192" t="s">
        <v>25</v>
      </c>
      <c r="E608" s="193">
        <f t="shared" si="227"/>
        <v>0</v>
      </c>
      <c r="F608" s="193">
        <f t="shared" si="227"/>
        <v>0</v>
      </c>
      <c r="G608" s="193">
        <f t="shared" si="227"/>
        <v>0</v>
      </c>
      <c r="H608" s="193">
        <f t="shared" si="227"/>
        <v>0</v>
      </c>
      <c r="I608" s="193"/>
      <c r="J608" s="193">
        <f t="shared" si="227"/>
        <v>0</v>
      </c>
      <c r="K608" s="193">
        <f t="shared" si="227"/>
        <v>0</v>
      </c>
      <c r="L608" s="178">
        <v>0</v>
      </c>
      <c r="M608" s="178">
        <v>0</v>
      </c>
    </row>
    <row r="609" spans="1:18" s="21" customFormat="1" ht="25.5" x14ac:dyDescent="0.25">
      <c r="A609" s="265">
        <v>329</v>
      </c>
      <c r="B609" s="266"/>
      <c r="C609" s="267"/>
      <c r="D609" s="192" t="s">
        <v>64</v>
      </c>
      <c r="E609" s="193">
        <f t="shared" si="227"/>
        <v>0</v>
      </c>
      <c r="F609" s="193">
        <f t="shared" si="227"/>
        <v>0</v>
      </c>
      <c r="G609" s="193">
        <f t="shared" si="227"/>
        <v>0</v>
      </c>
      <c r="H609" s="193">
        <f t="shared" si="227"/>
        <v>0</v>
      </c>
      <c r="I609" s="193"/>
      <c r="J609" s="193">
        <f t="shared" si="227"/>
        <v>0</v>
      </c>
      <c r="K609" s="193">
        <f t="shared" si="227"/>
        <v>0</v>
      </c>
      <c r="L609" s="178">
        <v>0</v>
      </c>
      <c r="M609" s="178">
        <v>0</v>
      </c>
    </row>
    <row r="610" spans="1:18" ht="25.5" x14ac:dyDescent="0.25">
      <c r="A610" s="268">
        <v>3299</v>
      </c>
      <c r="B610" s="269"/>
      <c r="C610" s="270"/>
      <c r="D610" s="200" t="s">
        <v>64</v>
      </c>
      <c r="E610" s="104"/>
      <c r="F610" s="104"/>
      <c r="G610" s="104"/>
      <c r="H610" s="104"/>
      <c r="I610" s="104"/>
      <c r="J610" s="104"/>
      <c r="K610" s="104"/>
      <c r="L610" s="178">
        <v>0</v>
      </c>
      <c r="M610" s="178">
        <v>0</v>
      </c>
      <c r="O610" s="21"/>
      <c r="P610" s="21"/>
      <c r="R610" s="21"/>
    </row>
    <row r="611" spans="1:18" s="21" customFormat="1" x14ac:dyDescent="0.25">
      <c r="A611" s="287" t="s">
        <v>134</v>
      </c>
      <c r="B611" s="288"/>
      <c r="C611" s="289"/>
      <c r="D611" s="188" t="s">
        <v>178</v>
      </c>
      <c r="E611" s="189">
        <f>E612+E640+E645+E631</f>
        <v>165471.80999999997</v>
      </c>
      <c r="F611" s="189">
        <f>F612+F640+F645</f>
        <v>599090</v>
      </c>
      <c r="G611" s="189">
        <f>G612+G640+G645</f>
        <v>79512.907293118333</v>
      </c>
      <c r="H611" s="189">
        <f>H612+H640+H645+H631</f>
        <v>123306</v>
      </c>
      <c r="I611" s="189">
        <f>I612+I640+I645+I631</f>
        <v>231602.36</v>
      </c>
      <c r="J611" s="189">
        <f>J612+J640+J645+J631</f>
        <v>0</v>
      </c>
      <c r="K611" s="189">
        <f>K612+K640+K645+K631</f>
        <v>167248.09999999998</v>
      </c>
      <c r="L611" s="178">
        <f t="shared" si="220"/>
        <v>101.07346985568115</v>
      </c>
      <c r="M611" s="178">
        <f t="shared" si="221"/>
        <v>72.213469672761534</v>
      </c>
      <c r="O611"/>
      <c r="P611"/>
      <c r="R611"/>
    </row>
    <row r="612" spans="1:18" s="21" customFormat="1" ht="25.5" x14ac:dyDescent="0.25">
      <c r="A612" s="281" t="s">
        <v>341</v>
      </c>
      <c r="B612" s="282"/>
      <c r="C612" s="283"/>
      <c r="D612" s="190" t="s">
        <v>164</v>
      </c>
      <c r="E612" s="191">
        <f>E613</f>
        <v>32944.129999999997</v>
      </c>
      <c r="F612" s="191">
        <f t="shared" ref="F612:K613" si="228">F613</f>
        <v>166500</v>
      </c>
      <c r="G612" s="191">
        <f t="shared" si="228"/>
        <v>22098.347601035239</v>
      </c>
      <c r="H612" s="191">
        <f t="shared" si="228"/>
        <v>34342</v>
      </c>
      <c r="I612" s="191">
        <f t="shared" si="228"/>
        <v>43000</v>
      </c>
      <c r="J612" s="191">
        <f t="shared" si="228"/>
        <v>0</v>
      </c>
      <c r="K612" s="191">
        <f t="shared" si="228"/>
        <v>33621.93</v>
      </c>
      <c r="L612" s="178">
        <f t="shared" si="220"/>
        <v>102.05742267287073</v>
      </c>
      <c r="M612" s="178">
        <f t="shared" si="221"/>
        <v>78.190534883720929</v>
      </c>
    </row>
    <row r="613" spans="1:18" s="21" customFormat="1" x14ac:dyDescent="0.25">
      <c r="A613" s="284">
        <v>3</v>
      </c>
      <c r="B613" s="285"/>
      <c r="C613" s="286"/>
      <c r="D613" s="192" t="s">
        <v>14</v>
      </c>
      <c r="E613" s="193">
        <f>E614</f>
        <v>32944.129999999997</v>
      </c>
      <c r="F613" s="193">
        <f t="shared" si="228"/>
        <v>166500</v>
      </c>
      <c r="G613" s="193">
        <f t="shared" si="228"/>
        <v>22098.347601035239</v>
      </c>
      <c r="H613" s="193">
        <f t="shared" si="228"/>
        <v>34342</v>
      </c>
      <c r="I613" s="193">
        <f>I614+I629</f>
        <v>43000</v>
      </c>
      <c r="J613" s="193">
        <f t="shared" si="228"/>
        <v>0</v>
      </c>
      <c r="K613" s="193">
        <f t="shared" si="228"/>
        <v>33621.93</v>
      </c>
      <c r="L613" s="178">
        <f t="shared" si="220"/>
        <v>102.05742267287073</v>
      </c>
      <c r="M613" s="178">
        <f t="shared" si="221"/>
        <v>78.190534883720929</v>
      </c>
    </row>
    <row r="614" spans="1:18" s="21" customFormat="1" x14ac:dyDescent="0.25">
      <c r="A614" s="265">
        <v>32</v>
      </c>
      <c r="B614" s="266"/>
      <c r="C614" s="267"/>
      <c r="D614" s="192" t="s">
        <v>25</v>
      </c>
      <c r="E614" s="193">
        <f>E615+E619+E629+E625</f>
        <v>32944.129999999997</v>
      </c>
      <c r="F614" s="193">
        <f>F619+F625+F615</f>
        <v>166500</v>
      </c>
      <c r="G614" s="193">
        <f>G619+G625+G615</f>
        <v>22098.347601035239</v>
      </c>
      <c r="H614" s="193">
        <f>H615+H619+H625</f>
        <v>34342</v>
      </c>
      <c r="I614" s="193">
        <f>I615+I619+I625</f>
        <v>41000</v>
      </c>
      <c r="J614" s="193">
        <f>J619+J625+J615</f>
        <v>0</v>
      </c>
      <c r="K614" s="193">
        <f>K619+K625+K615+K629</f>
        <v>33621.93</v>
      </c>
      <c r="L614" s="178">
        <f t="shared" si="220"/>
        <v>102.05742267287073</v>
      </c>
      <c r="M614" s="178">
        <f t="shared" si="221"/>
        <v>82.004707317073169</v>
      </c>
    </row>
    <row r="615" spans="1:18" s="21" customFormat="1" x14ac:dyDescent="0.25">
      <c r="A615" s="265">
        <v>321</v>
      </c>
      <c r="B615" s="266"/>
      <c r="C615" s="267"/>
      <c r="D615" s="192" t="s">
        <v>59</v>
      </c>
      <c r="E615" s="193">
        <f>E616</f>
        <v>0</v>
      </c>
      <c r="F615" s="193">
        <f>F616+F618</f>
        <v>1500</v>
      </c>
      <c r="G615" s="193">
        <f>G616+G618</f>
        <v>199.08421262193909</v>
      </c>
      <c r="H615" s="193">
        <f>SUM(H616:H618)</f>
        <v>186</v>
      </c>
      <c r="I615" s="193">
        <f>SUM(I616:I618)</f>
        <v>1300</v>
      </c>
      <c r="J615" s="193">
        <f>SUM(J616:J618)</f>
        <v>0</v>
      </c>
      <c r="K615" s="193">
        <f>SUM(K616:K618)</f>
        <v>825.2</v>
      </c>
      <c r="L615" s="178">
        <v>0</v>
      </c>
      <c r="M615" s="178">
        <f t="shared" si="221"/>
        <v>63.476923076923072</v>
      </c>
    </row>
    <row r="616" spans="1:18" x14ac:dyDescent="0.25">
      <c r="A616" s="268">
        <v>3211</v>
      </c>
      <c r="B616" s="269"/>
      <c r="C616" s="270"/>
      <c r="D616" s="200" t="s">
        <v>69</v>
      </c>
      <c r="E616" s="104"/>
      <c r="F616" s="104">
        <v>1000</v>
      </c>
      <c r="G616" s="104">
        <f>F616/7.5345</f>
        <v>132.72280841462606</v>
      </c>
      <c r="H616" s="104">
        <v>186</v>
      </c>
      <c r="I616" s="104">
        <v>1000</v>
      </c>
      <c r="J616" s="104"/>
      <c r="K616" s="104">
        <v>675.2</v>
      </c>
      <c r="L616" s="178">
        <v>0</v>
      </c>
      <c r="M616" s="178">
        <f t="shared" si="221"/>
        <v>67.52</v>
      </c>
      <c r="O616" s="21"/>
      <c r="P616" s="21"/>
      <c r="R616" s="21"/>
    </row>
    <row r="617" spans="1:18" s="213" customFormat="1" x14ac:dyDescent="0.25">
      <c r="A617" s="214">
        <v>3213</v>
      </c>
      <c r="B617" s="215"/>
      <c r="C617" s="216"/>
      <c r="D617" s="223" t="s">
        <v>70</v>
      </c>
      <c r="E617" s="104"/>
      <c r="F617" s="104"/>
      <c r="G617" s="104"/>
      <c r="H617" s="104"/>
      <c r="I617" s="104">
        <v>200</v>
      </c>
      <c r="J617" s="104"/>
      <c r="K617" s="104">
        <v>150</v>
      </c>
      <c r="L617" s="178">
        <v>0</v>
      </c>
      <c r="M617" s="178">
        <f t="shared" si="221"/>
        <v>75</v>
      </c>
      <c r="O617" s="21"/>
      <c r="P617" s="21"/>
      <c r="R617" s="21"/>
    </row>
    <row r="618" spans="1:18" ht="25.5" x14ac:dyDescent="0.25">
      <c r="A618" s="268">
        <v>3214</v>
      </c>
      <c r="B618" s="269"/>
      <c r="C618" s="270"/>
      <c r="D618" s="200" t="s">
        <v>71</v>
      </c>
      <c r="E618" s="104"/>
      <c r="F618" s="104">
        <v>500</v>
      </c>
      <c r="G618" s="104">
        <f>F618/7.5345</f>
        <v>66.361404207313029</v>
      </c>
      <c r="H618" s="104"/>
      <c r="I618" s="104">
        <v>100</v>
      </c>
      <c r="J618" s="104">
        <f>H618</f>
        <v>0</v>
      </c>
      <c r="K618" s="104">
        <f>H618</f>
        <v>0</v>
      </c>
      <c r="L618" s="178">
        <v>0</v>
      </c>
      <c r="M618" s="178">
        <f t="shared" si="221"/>
        <v>0</v>
      </c>
    </row>
    <row r="619" spans="1:18" s="21" customFormat="1" x14ac:dyDescent="0.25">
      <c r="A619" s="265">
        <v>322</v>
      </c>
      <c r="B619" s="266"/>
      <c r="C619" s="267"/>
      <c r="D619" s="192" t="s">
        <v>61</v>
      </c>
      <c r="E619" s="193">
        <f>E620+E621+E622+E623+E624</f>
        <v>31702.84</v>
      </c>
      <c r="F619" s="193">
        <f t="shared" ref="F619:J619" si="229">F620+F621+F622+F623</f>
        <v>165000</v>
      </c>
      <c r="G619" s="193">
        <f t="shared" si="229"/>
        <v>21899.263388413299</v>
      </c>
      <c r="H619" s="193">
        <f t="shared" si="229"/>
        <v>34156</v>
      </c>
      <c r="I619" s="193">
        <f t="shared" si="229"/>
        <v>38400</v>
      </c>
      <c r="J619" s="193">
        <f t="shared" si="229"/>
        <v>0</v>
      </c>
      <c r="K619" s="193">
        <f>K620+K621+K622+K623</f>
        <v>30800.32</v>
      </c>
      <c r="L619" s="178">
        <f t="shared" si="220"/>
        <v>97.153188799489257</v>
      </c>
      <c r="M619" s="178">
        <f t="shared" si="221"/>
        <v>80.209166666666661</v>
      </c>
      <c r="O619"/>
      <c r="P619"/>
      <c r="R619"/>
    </row>
    <row r="620" spans="1:18" ht="25.5" x14ac:dyDescent="0.25">
      <c r="A620" s="268">
        <v>3221</v>
      </c>
      <c r="B620" s="269"/>
      <c r="C620" s="270"/>
      <c r="D620" s="200" t="s">
        <v>113</v>
      </c>
      <c r="E620" s="104">
        <v>2730.03</v>
      </c>
      <c r="F620" s="104">
        <v>15900</v>
      </c>
      <c r="G620" s="104">
        <f>F620/7.5345</f>
        <v>2110.2926537925541</v>
      </c>
      <c r="H620" s="104">
        <v>265</v>
      </c>
      <c r="I620" s="104">
        <v>3000</v>
      </c>
      <c r="J620" s="104"/>
      <c r="K620" s="104">
        <v>5030.96</v>
      </c>
      <c r="L620" s="178">
        <f t="shared" si="220"/>
        <v>184.28222400486442</v>
      </c>
      <c r="M620" s="178">
        <f t="shared" si="221"/>
        <v>167.69866666666667</v>
      </c>
      <c r="O620" s="21"/>
      <c r="P620" s="21"/>
      <c r="R620" s="21"/>
    </row>
    <row r="621" spans="1:18" x14ac:dyDescent="0.25">
      <c r="A621" s="268">
        <v>3222</v>
      </c>
      <c r="B621" s="269"/>
      <c r="C621" s="270"/>
      <c r="D621" s="200" t="s">
        <v>73</v>
      </c>
      <c r="E621" s="104">
        <v>28281.47</v>
      </c>
      <c r="F621" s="104">
        <v>142100</v>
      </c>
      <c r="G621" s="104">
        <f>F621/7.5345</f>
        <v>18859.911075718363</v>
      </c>
      <c r="H621" s="104">
        <v>33758</v>
      </c>
      <c r="I621" s="104">
        <v>33400</v>
      </c>
      <c r="J621" s="104"/>
      <c r="K621" s="104">
        <v>25577.62</v>
      </c>
      <c r="L621" s="178">
        <f t="shared" si="220"/>
        <v>90.439499785548634</v>
      </c>
      <c r="M621" s="178">
        <f t="shared" si="221"/>
        <v>76.57970059880239</v>
      </c>
    </row>
    <row r="622" spans="1:18" x14ac:dyDescent="0.25">
      <c r="A622" s="268">
        <v>3223</v>
      </c>
      <c r="B622" s="269"/>
      <c r="C622" s="270"/>
      <c r="D622" s="200" t="s">
        <v>85</v>
      </c>
      <c r="E622" s="104">
        <v>0</v>
      </c>
      <c r="F622" s="104"/>
      <c r="G622" s="104">
        <f>F622/7.5345</f>
        <v>0</v>
      </c>
      <c r="H622" s="104"/>
      <c r="I622" s="104">
        <v>1000</v>
      </c>
      <c r="J622" s="104"/>
      <c r="K622" s="104"/>
      <c r="L622" s="178">
        <v>0</v>
      </c>
      <c r="M622" s="178">
        <f t="shared" si="221"/>
        <v>0</v>
      </c>
    </row>
    <row r="623" spans="1:18" x14ac:dyDescent="0.25">
      <c r="A623" s="268">
        <v>3225</v>
      </c>
      <c r="B623" s="269"/>
      <c r="C623" s="270"/>
      <c r="D623" s="200" t="s">
        <v>114</v>
      </c>
      <c r="E623" s="104">
        <v>99.96</v>
      </c>
      <c r="F623" s="104">
        <v>7000</v>
      </c>
      <c r="G623" s="104">
        <f>F623/7.5345</f>
        <v>929.05965890238235</v>
      </c>
      <c r="H623" s="104">
        <v>133</v>
      </c>
      <c r="I623" s="104">
        <v>1000</v>
      </c>
      <c r="J623" s="104"/>
      <c r="K623" s="104">
        <v>191.74</v>
      </c>
      <c r="L623" s="178">
        <f t="shared" si="220"/>
        <v>191.81672669067629</v>
      </c>
      <c r="M623" s="178">
        <f t="shared" si="221"/>
        <v>19.174000000000003</v>
      </c>
    </row>
    <row r="624" spans="1:18" s="213" customFormat="1" ht="25.5" x14ac:dyDescent="0.25">
      <c r="A624" s="214">
        <v>3227</v>
      </c>
      <c r="B624" s="215"/>
      <c r="C624" s="216"/>
      <c r="D624" s="223" t="s">
        <v>208</v>
      </c>
      <c r="E624" s="104">
        <v>591.38</v>
      </c>
      <c r="F624" s="104"/>
      <c r="G624" s="104"/>
      <c r="H624" s="104"/>
      <c r="I624" s="104"/>
      <c r="J624" s="104"/>
      <c r="K624" s="104"/>
      <c r="L624" s="178">
        <f t="shared" si="220"/>
        <v>0</v>
      </c>
      <c r="M624" s="178">
        <v>0</v>
      </c>
    </row>
    <row r="625" spans="1:18" s="21" customFormat="1" x14ac:dyDescent="0.25">
      <c r="A625" s="275">
        <v>323</v>
      </c>
      <c r="B625" s="276"/>
      <c r="C625" s="277"/>
      <c r="D625" s="203" t="s">
        <v>74</v>
      </c>
      <c r="E625" s="204">
        <f>E627+E626+E628</f>
        <v>1051.1799999999998</v>
      </c>
      <c r="F625" s="204">
        <f t="shared" ref="F625:J625" si="230">F627</f>
        <v>0</v>
      </c>
      <c r="G625" s="204">
        <f t="shared" si="230"/>
        <v>0</v>
      </c>
      <c r="H625" s="204">
        <f t="shared" si="230"/>
        <v>0</v>
      </c>
      <c r="I625" s="204">
        <f>I626+I627+I628</f>
        <v>1300</v>
      </c>
      <c r="J625" s="204">
        <f t="shared" si="230"/>
        <v>0</v>
      </c>
      <c r="K625" s="204">
        <f>K627+K626+K628</f>
        <v>1290.44</v>
      </c>
      <c r="L625" s="178">
        <f t="shared" si="220"/>
        <v>122.76108753971728</v>
      </c>
      <c r="M625" s="178">
        <f t="shared" si="221"/>
        <v>99.264615384615382</v>
      </c>
      <c r="O625"/>
      <c r="P625"/>
      <c r="R625"/>
    </row>
    <row r="626" spans="1:18" s="21" customFormat="1" x14ac:dyDescent="0.25">
      <c r="A626" s="214">
        <v>3234</v>
      </c>
      <c r="B626" s="215"/>
      <c r="C626" s="216"/>
      <c r="D626" s="223" t="s">
        <v>89</v>
      </c>
      <c r="E626" s="104">
        <v>206.79</v>
      </c>
      <c r="F626" s="104"/>
      <c r="G626" s="104"/>
      <c r="H626" s="104"/>
      <c r="I626" s="104">
        <v>500</v>
      </c>
      <c r="J626" s="104"/>
      <c r="K626" s="104">
        <v>573.59</v>
      </c>
      <c r="L626" s="178">
        <f t="shared" si="220"/>
        <v>277.37801634508446</v>
      </c>
      <c r="M626" s="178">
        <f t="shared" si="221"/>
        <v>114.718</v>
      </c>
      <c r="O626" s="213"/>
      <c r="P626" s="213"/>
      <c r="R626" s="213"/>
    </row>
    <row r="627" spans="1:18" x14ac:dyDescent="0.25">
      <c r="A627" s="278">
        <v>3236</v>
      </c>
      <c r="B627" s="279"/>
      <c r="C627" s="280"/>
      <c r="D627" s="205" t="s">
        <v>90</v>
      </c>
      <c r="E627" s="206">
        <v>650.29999999999995</v>
      </c>
      <c r="F627" s="206"/>
      <c r="G627" s="206"/>
      <c r="H627" s="206"/>
      <c r="I627" s="206">
        <v>300</v>
      </c>
      <c r="J627" s="206"/>
      <c r="K627" s="206">
        <v>530.70000000000005</v>
      </c>
      <c r="L627" s="178">
        <f t="shared" si="220"/>
        <v>81.608488389973871</v>
      </c>
      <c r="M627" s="178">
        <f t="shared" si="221"/>
        <v>176.9</v>
      </c>
      <c r="O627" s="21"/>
      <c r="P627" s="21"/>
      <c r="R627" s="21"/>
    </row>
    <row r="628" spans="1:18" s="213" customFormat="1" x14ac:dyDescent="0.25">
      <c r="A628" s="220">
        <v>3237</v>
      </c>
      <c r="B628" s="221"/>
      <c r="C628" s="222"/>
      <c r="D628" s="205" t="s">
        <v>75</v>
      </c>
      <c r="E628" s="206">
        <v>194.09</v>
      </c>
      <c r="F628" s="206"/>
      <c r="G628" s="206"/>
      <c r="H628" s="206"/>
      <c r="I628" s="206">
        <v>500</v>
      </c>
      <c r="J628" s="206"/>
      <c r="K628" s="206">
        <v>186.15</v>
      </c>
      <c r="L628" s="178">
        <f t="shared" si="220"/>
        <v>95.909114328404357</v>
      </c>
      <c r="M628" s="178">
        <f t="shared" si="221"/>
        <v>37.230000000000004</v>
      </c>
      <c r="O628" s="21"/>
      <c r="P628" s="21"/>
      <c r="R628" s="21"/>
    </row>
    <row r="629" spans="1:18" ht="25.5" x14ac:dyDescent="0.25">
      <c r="A629" s="275">
        <v>329</v>
      </c>
      <c r="B629" s="276"/>
      <c r="C629" s="277"/>
      <c r="D629" s="203" t="s">
        <v>64</v>
      </c>
      <c r="E629" s="204">
        <f>E630</f>
        <v>190.11</v>
      </c>
      <c r="F629" s="206"/>
      <c r="G629" s="206"/>
      <c r="H629" s="206"/>
      <c r="I629" s="193">
        <f>I630</f>
        <v>2000</v>
      </c>
      <c r="J629" s="193"/>
      <c r="K629" s="193">
        <f>K630</f>
        <v>705.97</v>
      </c>
      <c r="L629" s="178">
        <f t="shared" si="220"/>
        <v>371.34816685077061</v>
      </c>
      <c r="M629" s="178">
        <f t="shared" si="221"/>
        <v>35.298499999999997</v>
      </c>
      <c r="O629" s="21"/>
    </row>
    <row r="630" spans="1:18" ht="25.5" x14ac:dyDescent="0.25">
      <c r="A630" s="278">
        <v>3299</v>
      </c>
      <c r="B630" s="279"/>
      <c r="C630" s="280"/>
      <c r="D630" s="205" t="s">
        <v>64</v>
      </c>
      <c r="E630" s="206">
        <v>190.11</v>
      </c>
      <c r="F630" s="206"/>
      <c r="G630" s="206"/>
      <c r="H630" s="206"/>
      <c r="I630" s="206">
        <v>2000</v>
      </c>
      <c r="J630" s="206"/>
      <c r="K630" s="206">
        <v>705.97</v>
      </c>
      <c r="L630" s="178">
        <f t="shared" si="220"/>
        <v>371.34816685077061</v>
      </c>
      <c r="M630" s="178">
        <f t="shared" si="221"/>
        <v>35.298499999999997</v>
      </c>
      <c r="O630" s="21"/>
    </row>
    <row r="631" spans="1:18" ht="38.25" x14ac:dyDescent="0.25">
      <c r="A631" s="281" t="s">
        <v>342</v>
      </c>
      <c r="B631" s="282"/>
      <c r="C631" s="283"/>
      <c r="D631" s="190" t="s">
        <v>213</v>
      </c>
      <c r="E631" s="191">
        <f t="shared" ref="E631:E632" si="231">E632</f>
        <v>2553.58</v>
      </c>
      <c r="F631" s="191">
        <f t="shared" ref="F631:K632" si="232">F632</f>
        <v>0</v>
      </c>
      <c r="G631" s="191">
        <f t="shared" si="232"/>
        <v>0</v>
      </c>
      <c r="H631" s="191">
        <f t="shared" si="232"/>
        <v>797</v>
      </c>
      <c r="I631" s="191">
        <f>I632</f>
        <v>175.36</v>
      </c>
      <c r="J631" s="191">
        <f t="shared" si="232"/>
        <v>0</v>
      </c>
      <c r="K631" s="191">
        <f t="shared" si="232"/>
        <v>175.36</v>
      </c>
      <c r="L631" s="178">
        <f t="shared" si="220"/>
        <v>6.8672217044306425</v>
      </c>
      <c r="M631" s="178">
        <f t="shared" si="221"/>
        <v>100</v>
      </c>
    </row>
    <row r="632" spans="1:18" x14ac:dyDescent="0.25">
      <c r="A632" s="284">
        <v>3</v>
      </c>
      <c r="B632" s="285"/>
      <c r="C632" s="286"/>
      <c r="D632" s="192" t="s">
        <v>14</v>
      </c>
      <c r="E632" s="193">
        <f t="shared" si="231"/>
        <v>2553.58</v>
      </c>
      <c r="F632" s="193">
        <f t="shared" si="232"/>
        <v>0</v>
      </c>
      <c r="G632" s="193">
        <f t="shared" si="232"/>
        <v>0</v>
      </c>
      <c r="H632" s="193">
        <f t="shared" si="232"/>
        <v>797</v>
      </c>
      <c r="I632" s="193">
        <f>I633</f>
        <v>175.36</v>
      </c>
      <c r="J632" s="193">
        <f t="shared" si="232"/>
        <v>0</v>
      </c>
      <c r="K632" s="193">
        <f t="shared" si="232"/>
        <v>175.36</v>
      </c>
      <c r="L632" s="178">
        <f t="shared" si="220"/>
        <v>6.8672217044306425</v>
      </c>
      <c r="M632" s="178">
        <f t="shared" si="221"/>
        <v>100</v>
      </c>
    </row>
    <row r="633" spans="1:18" x14ac:dyDescent="0.25">
      <c r="A633" s="265">
        <v>32</v>
      </c>
      <c r="B633" s="266"/>
      <c r="C633" s="267"/>
      <c r="D633" s="192" t="s">
        <v>25</v>
      </c>
      <c r="E633" s="193">
        <f>E634+E638</f>
        <v>2553.58</v>
      </c>
      <c r="F633" s="193">
        <v>0</v>
      </c>
      <c r="G633" s="193">
        <v>0</v>
      </c>
      <c r="H633" s="193">
        <f>H634</f>
        <v>797</v>
      </c>
      <c r="I633" s="193">
        <f>I634</f>
        <v>175.36</v>
      </c>
      <c r="J633" s="193">
        <f>J634</f>
        <v>0</v>
      </c>
      <c r="K633" s="193">
        <f>K634+K638</f>
        <v>175.36</v>
      </c>
      <c r="L633" s="178">
        <f t="shared" si="220"/>
        <v>6.8672217044306425</v>
      </c>
      <c r="M633" s="178">
        <f t="shared" si="221"/>
        <v>100</v>
      </c>
    </row>
    <row r="634" spans="1:18" x14ac:dyDescent="0.25">
      <c r="A634" s="265">
        <v>322</v>
      </c>
      <c r="B634" s="266"/>
      <c r="C634" s="267"/>
      <c r="D634" s="192" t="s">
        <v>61</v>
      </c>
      <c r="E634" s="193">
        <f>E635+E636+E637</f>
        <v>2373.6999999999998</v>
      </c>
      <c r="F634" s="193">
        <f>F635</f>
        <v>0</v>
      </c>
      <c r="G634" s="193">
        <f>G635</f>
        <v>0</v>
      </c>
      <c r="H634" s="193">
        <f>H635+H637</f>
        <v>797</v>
      </c>
      <c r="I634" s="193">
        <f>I635+I637</f>
        <v>175.36</v>
      </c>
      <c r="J634" s="193">
        <f>J635+J637</f>
        <v>0</v>
      </c>
      <c r="K634" s="193">
        <f>K635+K637</f>
        <v>175.36</v>
      </c>
      <c r="L634" s="178">
        <f t="shared" si="220"/>
        <v>7.3876226987403646</v>
      </c>
      <c r="M634" s="178">
        <f t="shared" si="221"/>
        <v>100</v>
      </c>
    </row>
    <row r="635" spans="1:18" ht="25.5" x14ac:dyDescent="0.25">
      <c r="A635" s="268">
        <v>3221</v>
      </c>
      <c r="B635" s="269"/>
      <c r="C635" s="270"/>
      <c r="D635" s="200" t="s">
        <v>113</v>
      </c>
      <c r="E635" s="104">
        <v>1973.22</v>
      </c>
      <c r="F635" s="104"/>
      <c r="G635" s="104">
        <f>F635/7.5345</f>
        <v>0</v>
      </c>
      <c r="H635" s="104">
        <v>266</v>
      </c>
      <c r="I635" s="104">
        <v>175.36</v>
      </c>
      <c r="J635" s="104"/>
      <c r="K635" s="104">
        <v>175.36</v>
      </c>
      <c r="L635" s="178">
        <f t="shared" si="220"/>
        <v>8.8869968883348047</v>
      </c>
      <c r="M635" s="178">
        <f t="shared" si="221"/>
        <v>100</v>
      </c>
    </row>
    <row r="636" spans="1:18" s="213" customFormat="1" x14ac:dyDescent="0.25">
      <c r="A636" s="214">
        <v>3222</v>
      </c>
      <c r="B636" s="215"/>
      <c r="C636" s="216"/>
      <c r="D636" s="223" t="s">
        <v>73</v>
      </c>
      <c r="E636" s="104">
        <v>57.47</v>
      </c>
      <c r="F636" s="104"/>
      <c r="G636" s="104"/>
      <c r="H636" s="104"/>
      <c r="I636" s="104"/>
      <c r="J636" s="104"/>
      <c r="K636" s="104"/>
      <c r="L636" s="178">
        <f t="shared" si="220"/>
        <v>0</v>
      </c>
      <c r="M636" s="178">
        <v>0</v>
      </c>
    </row>
    <row r="637" spans="1:18" x14ac:dyDescent="0.25">
      <c r="A637" s="268">
        <v>3225</v>
      </c>
      <c r="B637" s="269"/>
      <c r="C637" s="270"/>
      <c r="D637" s="200" t="s">
        <v>62</v>
      </c>
      <c r="E637" s="104">
        <v>343.01</v>
      </c>
      <c r="F637" s="104"/>
      <c r="G637" s="104"/>
      <c r="H637" s="104">
        <v>531</v>
      </c>
      <c r="I637" s="104"/>
      <c r="J637" s="104"/>
      <c r="K637" s="104">
        <v>0</v>
      </c>
      <c r="L637" s="178">
        <f t="shared" si="220"/>
        <v>0</v>
      </c>
      <c r="M637" s="178">
        <v>0</v>
      </c>
    </row>
    <row r="638" spans="1:18" ht="25.5" x14ac:dyDescent="0.25">
      <c r="A638" s="265">
        <v>329</v>
      </c>
      <c r="B638" s="271"/>
      <c r="C638" s="272"/>
      <c r="D638" s="192" t="s">
        <v>64</v>
      </c>
      <c r="E638" s="193">
        <f>E639</f>
        <v>179.88</v>
      </c>
      <c r="F638" s="193"/>
      <c r="G638" s="193"/>
      <c r="H638" s="193"/>
      <c r="I638" s="193"/>
      <c r="J638" s="193"/>
      <c r="K638" s="193">
        <f>K639</f>
        <v>0</v>
      </c>
      <c r="L638" s="178">
        <f t="shared" si="220"/>
        <v>0</v>
      </c>
      <c r="M638" s="178">
        <v>0</v>
      </c>
    </row>
    <row r="639" spans="1:18" ht="25.5" x14ac:dyDescent="0.25">
      <c r="A639" s="197">
        <v>3299</v>
      </c>
      <c r="B639" s="198"/>
      <c r="C639" s="199"/>
      <c r="D639" s="200" t="s">
        <v>64</v>
      </c>
      <c r="E639" s="104">
        <v>179.88</v>
      </c>
      <c r="F639" s="104"/>
      <c r="G639" s="104"/>
      <c r="H639" s="104"/>
      <c r="I639" s="104"/>
      <c r="J639" s="104"/>
      <c r="K639" s="104">
        <v>0</v>
      </c>
      <c r="L639" s="178">
        <f t="shared" si="220"/>
        <v>0</v>
      </c>
      <c r="M639" s="178">
        <v>0</v>
      </c>
    </row>
    <row r="640" spans="1:18" s="21" customFormat="1" ht="25.5" x14ac:dyDescent="0.25">
      <c r="A640" s="281" t="s">
        <v>165</v>
      </c>
      <c r="B640" s="282"/>
      <c r="C640" s="283"/>
      <c r="D640" s="190" t="s">
        <v>166</v>
      </c>
      <c r="E640" s="191">
        <f t="shared" ref="E640:K643" si="233">E641</f>
        <v>0</v>
      </c>
      <c r="F640" s="191">
        <f t="shared" si="233"/>
        <v>0</v>
      </c>
      <c r="G640" s="191">
        <f t="shared" si="233"/>
        <v>0</v>
      </c>
      <c r="H640" s="191">
        <f t="shared" si="233"/>
        <v>0</v>
      </c>
      <c r="I640" s="191"/>
      <c r="J640" s="191">
        <f t="shared" si="233"/>
        <v>0</v>
      </c>
      <c r="K640" s="191">
        <f t="shared" si="233"/>
        <v>0</v>
      </c>
      <c r="L640" s="178">
        <v>0</v>
      </c>
      <c r="M640" s="178">
        <v>0</v>
      </c>
      <c r="O640"/>
      <c r="P640"/>
      <c r="R640"/>
    </row>
    <row r="641" spans="1:18" s="21" customFormat="1" x14ac:dyDescent="0.25">
      <c r="A641" s="284">
        <v>3</v>
      </c>
      <c r="B641" s="285"/>
      <c r="C641" s="286"/>
      <c r="D641" s="192" t="s">
        <v>14</v>
      </c>
      <c r="E641" s="193">
        <f t="shared" si="233"/>
        <v>0</v>
      </c>
      <c r="F641" s="193">
        <f t="shared" si="233"/>
        <v>0</v>
      </c>
      <c r="G641" s="193">
        <f t="shared" si="233"/>
        <v>0</v>
      </c>
      <c r="H641" s="193">
        <f t="shared" si="233"/>
        <v>0</v>
      </c>
      <c r="I641" s="193"/>
      <c r="J641" s="193">
        <f t="shared" si="233"/>
        <v>0</v>
      </c>
      <c r="K641" s="193">
        <f t="shared" si="233"/>
        <v>0</v>
      </c>
      <c r="L641" s="178">
        <v>0</v>
      </c>
      <c r="M641" s="178">
        <v>0</v>
      </c>
    </row>
    <row r="642" spans="1:18" s="21" customFormat="1" x14ac:dyDescent="0.25">
      <c r="A642" s="265">
        <v>31</v>
      </c>
      <c r="B642" s="266"/>
      <c r="C642" s="267"/>
      <c r="D642" s="192" t="s">
        <v>15</v>
      </c>
      <c r="E642" s="193">
        <f t="shared" si="233"/>
        <v>0</v>
      </c>
      <c r="F642" s="193">
        <f t="shared" si="233"/>
        <v>0</v>
      </c>
      <c r="G642" s="193">
        <f t="shared" si="233"/>
        <v>0</v>
      </c>
      <c r="H642" s="193">
        <f t="shared" si="233"/>
        <v>0</v>
      </c>
      <c r="I642" s="193"/>
      <c r="J642" s="193">
        <f t="shared" si="233"/>
        <v>0</v>
      </c>
      <c r="K642" s="193">
        <f t="shared" si="233"/>
        <v>0</v>
      </c>
      <c r="L642" s="178">
        <v>0</v>
      </c>
      <c r="M642" s="178">
        <v>0</v>
      </c>
    </row>
    <row r="643" spans="1:18" s="21" customFormat="1" x14ac:dyDescent="0.25">
      <c r="A643" s="265">
        <v>311</v>
      </c>
      <c r="B643" s="266"/>
      <c r="C643" s="267"/>
      <c r="D643" s="192" t="s">
        <v>140</v>
      </c>
      <c r="E643" s="193">
        <f t="shared" si="233"/>
        <v>0</v>
      </c>
      <c r="F643" s="193">
        <f t="shared" si="233"/>
        <v>0</v>
      </c>
      <c r="G643" s="193">
        <f t="shared" si="233"/>
        <v>0</v>
      </c>
      <c r="H643" s="193">
        <f t="shared" si="233"/>
        <v>0</v>
      </c>
      <c r="I643" s="193"/>
      <c r="J643" s="193">
        <f t="shared" si="233"/>
        <v>0</v>
      </c>
      <c r="K643" s="193">
        <f t="shared" si="233"/>
        <v>0</v>
      </c>
      <c r="L643" s="178">
        <v>0</v>
      </c>
      <c r="M643" s="178">
        <v>0</v>
      </c>
    </row>
    <row r="644" spans="1:18" x14ac:dyDescent="0.25">
      <c r="A644" s="268">
        <v>3111</v>
      </c>
      <c r="B644" s="269"/>
      <c r="C644" s="270"/>
      <c r="D644" s="200" t="s">
        <v>55</v>
      </c>
      <c r="E644" s="104"/>
      <c r="F644" s="104"/>
      <c r="G644" s="104"/>
      <c r="H644" s="104"/>
      <c r="I644" s="104"/>
      <c r="J644" s="104"/>
      <c r="K644" s="104"/>
      <c r="L644" s="178">
        <v>0</v>
      </c>
      <c r="M644" s="178">
        <v>0</v>
      </c>
      <c r="O644" s="21"/>
      <c r="P644" s="21"/>
      <c r="R644" s="21"/>
    </row>
    <row r="645" spans="1:18" s="21" customFormat="1" x14ac:dyDescent="0.25">
      <c r="A645" s="281" t="s">
        <v>338</v>
      </c>
      <c r="B645" s="282"/>
      <c r="C645" s="283"/>
      <c r="D645" s="190" t="s">
        <v>168</v>
      </c>
      <c r="E645" s="191">
        <f>E646</f>
        <v>129974.09999999999</v>
      </c>
      <c r="F645" s="191">
        <f t="shared" ref="F645:K645" si="234">F646</f>
        <v>432590</v>
      </c>
      <c r="G645" s="191">
        <f t="shared" si="234"/>
        <v>57414.559692083087</v>
      </c>
      <c r="H645" s="191">
        <f t="shared" si="234"/>
        <v>88167</v>
      </c>
      <c r="I645" s="191">
        <f t="shared" si="234"/>
        <v>188427</v>
      </c>
      <c r="J645" s="191">
        <f t="shared" si="234"/>
        <v>0</v>
      </c>
      <c r="K645" s="191">
        <f t="shared" si="234"/>
        <v>133450.81</v>
      </c>
      <c r="L645" s="178">
        <f t="shared" si="220"/>
        <v>102.67492523510452</v>
      </c>
      <c r="M645" s="178">
        <f t="shared" si="221"/>
        <v>70.823613388739403</v>
      </c>
      <c r="O645"/>
      <c r="P645"/>
      <c r="R645"/>
    </row>
    <row r="646" spans="1:18" s="21" customFormat="1" x14ac:dyDescent="0.25">
      <c r="A646" s="284">
        <v>3</v>
      </c>
      <c r="B646" s="285"/>
      <c r="C646" s="286"/>
      <c r="D646" s="192" t="s">
        <v>14</v>
      </c>
      <c r="E646" s="193">
        <f t="shared" ref="E646:K646" si="235">E647+E655+E662</f>
        <v>129974.09999999999</v>
      </c>
      <c r="F646" s="193">
        <f t="shared" si="235"/>
        <v>432590</v>
      </c>
      <c r="G646" s="193">
        <f t="shared" si="235"/>
        <v>57414.559692083087</v>
      </c>
      <c r="H646" s="193">
        <f t="shared" si="235"/>
        <v>88167</v>
      </c>
      <c r="I646" s="193">
        <f t="shared" si="235"/>
        <v>188427</v>
      </c>
      <c r="J646" s="193">
        <f t="shared" si="235"/>
        <v>0</v>
      </c>
      <c r="K646" s="193">
        <f t="shared" si="235"/>
        <v>133450.81</v>
      </c>
      <c r="L646" s="178">
        <f t="shared" si="220"/>
        <v>102.67492523510452</v>
      </c>
      <c r="M646" s="178">
        <f t="shared" si="221"/>
        <v>70.823613388739403</v>
      </c>
    </row>
    <row r="647" spans="1:18" s="21" customFormat="1" x14ac:dyDescent="0.25">
      <c r="A647" s="265">
        <v>31</v>
      </c>
      <c r="B647" s="266"/>
      <c r="C647" s="267"/>
      <c r="D647" s="192" t="s">
        <v>15</v>
      </c>
      <c r="E647" s="193">
        <f t="shared" ref="E647:K647" si="236">E648+E651+E653</f>
        <v>125993.56</v>
      </c>
      <c r="F647" s="193">
        <f t="shared" si="236"/>
        <v>423790</v>
      </c>
      <c r="G647" s="193">
        <f t="shared" si="236"/>
        <v>56246.598978034381</v>
      </c>
      <c r="H647" s="193">
        <f t="shared" si="236"/>
        <v>86176</v>
      </c>
      <c r="I647" s="193">
        <f t="shared" si="236"/>
        <v>181827</v>
      </c>
      <c r="J647" s="193">
        <f t="shared" si="236"/>
        <v>0</v>
      </c>
      <c r="K647" s="193">
        <f t="shared" si="236"/>
        <v>131625.56</v>
      </c>
      <c r="L647" s="178">
        <f t="shared" si="220"/>
        <v>104.47006974007242</v>
      </c>
      <c r="M647" s="178">
        <f t="shared" si="221"/>
        <v>72.390547058467661</v>
      </c>
    </row>
    <row r="648" spans="1:18" s="21" customFormat="1" x14ac:dyDescent="0.25">
      <c r="A648" s="265">
        <v>311</v>
      </c>
      <c r="B648" s="266"/>
      <c r="C648" s="267"/>
      <c r="D648" s="192" t="s">
        <v>140</v>
      </c>
      <c r="E648" s="193">
        <f>E649+E650</f>
        <v>102969.78</v>
      </c>
      <c r="F648" s="193">
        <f t="shared" ref="F648:J648" si="237">F649</f>
        <v>370711</v>
      </c>
      <c r="G648" s="193">
        <f t="shared" si="237"/>
        <v>49201.805030194439</v>
      </c>
      <c r="H648" s="193">
        <f t="shared" si="237"/>
        <v>71471</v>
      </c>
      <c r="I648" s="193">
        <f t="shared" si="237"/>
        <v>145740</v>
      </c>
      <c r="J648" s="193">
        <f t="shared" si="237"/>
        <v>0</v>
      </c>
      <c r="K648" s="193">
        <f>K649+K650</f>
        <v>108384.5</v>
      </c>
      <c r="L648" s="178">
        <f t="shared" ref="L648:L707" si="238">K648/E648*100</f>
        <v>105.25855255784755</v>
      </c>
      <c r="M648" s="178">
        <f t="shared" ref="M648:M710" si="239">K648/I648*100</f>
        <v>74.368395773294907</v>
      </c>
    </row>
    <row r="649" spans="1:18" x14ac:dyDescent="0.25">
      <c r="A649" s="268">
        <v>3111</v>
      </c>
      <c r="B649" s="269"/>
      <c r="C649" s="270"/>
      <c r="D649" s="200" t="s">
        <v>55</v>
      </c>
      <c r="E649" s="104">
        <v>99738.79</v>
      </c>
      <c r="F649" s="104">
        <v>370711</v>
      </c>
      <c r="G649" s="104">
        <f>F649/7.5345</f>
        <v>49201.805030194439</v>
      </c>
      <c r="H649" s="104">
        <v>71471</v>
      </c>
      <c r="I649" s="104">
        <v>145740</v>
      </c>
      <c r="J649" s="104"/>
      <c r="K649" s="104">
        <v>108384.5</v>
      </c>
      <c r="L649" s="178">
        <f t="shared" si="238"/>
        <v>108.6683526038365</v>
      </c>
      <c r="M649" s="178">
        <f t="shared" si="239"/>
        <v>74.368395773294907</v>
      </c>
      <c r="O649" s="21"/>
      <c r="P649" s="21"/>
      <c r="R649" s="21"/>
    </row>
    <row r="650" spans="1:18" x14ac:dyDescent="0.25">
      <c r="A650" s="268">
        <v>3114</v>
      </c>
      <c r="B650" s="269"/>
      <c r="C650" s="270"/>
      <c r="D650" s="200" t="s">
        <v>320</v>
      </c>
      <c r="E650" s="104">
        <v>3230.99</v>
      </c>
      <c r="F650" s="104"/>
      <c r="G650" s="104"/>
      <c r="H650" s="104"/>
      <c r="I650" s="104"/>
      <c r="J650" s="104"/>
      <c r="K650" s="104">
        <v>0</v>
      </c>
      <c r="L650" s="178">
        <f t="shared" si="238"/>
        <v>0</v>
      </c>
      <c r="M650" s="178">
        <v>0</v>
      </c>
      <c r="O650" s="21"/>
      <c r="P650" s="21"/>
      <c r="R650" s="21"/>
    </row>
    <row r="651" spans="1:18" s="21" customFormat="1" x14ac:dyDescent="0.25">
      <c r="A651" s="265">
        <v>312</v>
      </c>
      <c r="B651" s="266"/>
      <c r="C651" s="267"/>
      <c r="D651" s="192" t="s">
        <v>56</v>
      </c>
      <c r="E651" s="193">
        <f>E652</f>
        <v>6033.79</v>
      </c>
      <c r="F651" s="193">
        <f t="shared" ref="F651:K651" si="240">F652</f>
        <v>12763</v>
      </c>
      <c r="G651" s="193">
        <f t="shared" si="240"/>
        <v>1693.9412037958723</v>
      </c>
      <c r="H651" s="193">
        <f t="shared" si="240"/>
        <v>2959</v>
      </c>
      <c r="I651" s="193">
        <f t="shared" si="240"/>
        <v>11927</v>
      </c>
      <c r="J651" s="193">
        <f t="shared" si="240"/>
        <v>0</v>
      </c>
      <c r="K651" s="193">
        <f t="shared" si="240"/>
        <v>5357.6</v>
      </c>
      <c r="L651" s="178">
        <f t="shared" si="238"/>
        <v>88.793279182735901</v>
      </c>
      <c r="M651" s="178">
        <f t="shared" si="239"/>
        <v>44.919929571560331</v>
      </c>
      <c r="O651"/>
      <c r="P651"/>
      <c r="R651"/>
    </row>
    <row r="652" spans="1:18" x14ac:dyDescent="0.25">
      <c r="A652" s="268">
        <v>3121</v>
      </c>
      <c r="B652" s="269"/>
      <c r="C652" s="270"/>
      <c r="D652" s="200" t="s">
        <v>56</v>
      </c>
      <c r="E652" s="104">
        <v>6033.79</v>
      </c>
      <c r="F652" s="104">
        <v>12763</v>
      </c>
      <c r="G652" s="104">
        <f>F652/7.5345</f>
        <v>1693.9412037958723</v>
      </c>
      <c r="H652" s="104">
        <v>2959</v>
      </c>
      <c r="I652" s="104">
        <v>11927</v>
      </c>
      <c r="J652" s="104"/>
      <c r="K652" s="104">
        <v>5357.6</v>
      </c>
      <c r="L652" s="178">
        <f t="shared" si="238"/>
        <v>88.793279182735901</v>
      </c>
      <c r="M652" s="178">
        <f t="shared" si="239"/>
        <v>44.919929571560331</v>
      </c>
      <c r="O652" s="21"/>
      <c r="P652" s="21"/>
      <c r="R652" s="21"/>
    </row>
    <row r="653" spans="1:18" s="21" customFormat="1" x14ac:dyDescent="0.25">
      <c r="A653" s="265">
        <v>313</v>
      </c>
      <c r="B653" s="266"/>
      <c r="C653" s="267"/>
      <c r="D653" s="192" t="s">
        <v>57</v>
      </c>
      <c r="E653" s="193">
        <f>E654</f>
        <v>16989.990000000002</v>
      </c>
      <c r="F653" s="193">
        <f t="shared" ref="F653:K653" si="241">F654</f>
        <v>40316</v>
      </c>
      <c r="G653" s="193">
        <f t="shared" si="241"/>
        <v>5350.8527440440639</v>
      </c>
      <c r="H653" s="193">
        <f t="shared" si="241"/>
        <v>11746</v>
      </c>
      <c r="I653" s="193">
        <f t="shared" si="241"/>
        <v>24160</v>
      </c>
      <c r="J653" s="193">
        <f t="shared" si="241"/>
        <v>0</v>
      </c>
      <c r="K653" s="193">
        <f t="shared" si="241"/>
        <v>17883.46</v>
      </c>
      <c r="L653" s="178">
        <f t="shared" si="238"/>
        <v>105.25880238893606</v>
      </c>
      <c r="M653" s="178">
        <f t="shared" si="239"/>
        <v>74.020943708609266</v>
      </c>
      <c r="O653"/>
      <c r="P653"/>
      <c r="R653"/>
    </row>
    <row r="654" spans="1:18" ht="25.5" x14ac:dyDescent="0.25">
      <c r="A654" s="268">
        <v>3132</v>
      </c>
      <c r="B654" s="269"/>
      <c r="C654" s="270"/>
      <c r="D654" s="200" t="s">
        <v>58</v>
      </c>
      <c r="E654" s="104">
        <v>16989.990000000002</v>
      </c>
      <c r="F654" s="104">
        <v>40316</v>
      </c>
      <c r="G654" s="104">
        <f>F654/7.5345</f>
        <v>5350.8527440440639</v>
      </c>
      <c r="H654" s="104">
        <v>11746</v>
      </c>
      <c r="I654" s="104">
        <v>24160</v>
      </c>
      <c r="J654" s="104"/>
      <c r="K654" s="104">
        <v>17883.46</v>
      </c>
      <c r="L654" s="178">
        <f t="shared" si="238"/>
        <v>105.25880238893606</v>
      </c>
      <c r="M654" s="178">
        <f t="shared" si="239"/>
        <v>74.020943708609266</v>
      </c>
      <c r="O654" s="21"/>
      <c r="P654" s="21"/>
      <c r="R654" s="21"/>
    </row>
    <row r="655" spans="1:18" s="21" customFormat="1" x14ac:dyDescent="0.25">
      <c r="A655" s="265">
        <v>32</v>
      </c>
      <c r="B655" s="266"/>
      <c r="C655" s="267"/>
      <c r="D655" s="192" t="s">
        <v>25</v>
      </c>
      <c r="E655" s="193">
        <f>E656+E659</f>
        <v>3980.54</v>
      </c>
      <c r="F655" s="193">
        <f t="shared" ref="F655:K655" si="242">F656+F659</f>
        <v>8800</v>
      </c>
      <c r="G655" s="193">
        <f t="shared" si="242"/>
        <v>1167.9607140487092</v>
      </c>
      <c r="H655" s="193">
        <f t="shared" si="242"/>
        <v>1991</v>
      </c>
      <c r="I655" s="193">
        <f t="shared" si="242"/>
        <v>6600</v>
      </c>
      <c r="J655" s="193">
        <f t="shared" si="242"/>
        <v>0</v>
      </c>
      <c r="K655" s="193">
        <f t="shared" si="242"/>
        <v>1825.25</v>
      </c>
      <c r="L655" s="178">
        <f t="shared" si="238"/>
        <v>45.854331321880956</v>
      </c>
      <c r="M655" s="178">
        <f t="shared" si="239"/>
        <v>27.655303030303031</v>
      </c>
      <c r="O655"/>
      <c r="P655"/>
      <c r="R655"/>
    </row>
    <row r="656" spans="1:18" s="21" customFormat="1" x14ac:dyDescent="0.25">
      <c r="A656" s="265">
        <v>321</v>
      </c>
      <c r="B656" s="266"/>
      <c r="C656" s="267"/>
      <c r="D656" s="192" t="s">
        <v>59</v>
      </c>
      <c r="E656" s="193">
        <f>E658+E657</f>
        <v>3980.54</v>
      </c>
      <c r="F656" s="193">
        <f t="shared" ref="F656:K656" si="243">F658</f>
        <v>8800</v>
      </c>
      <c r="G656" s="193">
        <f t="shared" si="243"/>
        <v>1167.9607140487092</v>
      </c>
      <c r="H656" s="193">
        <f t="shared" si="243"/>
        <v>1991</v>
      </c>
      <c r="I656" s="193">
        <f t="shared" si="243"/>
        <v>6600</v>
      </c>
      <c r="J656" s="193">
        <f t="shared" si="243"/>
        <v>0</v>
      </c>
      <c r="K656" s="193">
        <f t="shared" si="243"/>
        <v>1825.25</v>
      </c>
      <c r="L656" s="178">
        <f t="shared" si="238"/>
        <v>45.854331321880956</v>
      </c>
      <c r="M656" s="178">
        <f t="shared" si="239"/>
        <v>27.655303030303031</v>
      </c>
    </row>
    <row r="657" spans="1:18" s="21" customFormat="1" x14ac:dyDescent="0.25">
      <c r="A657" s="278">
        <v>3211</v>
      </c>
      <c r="B657" s="279"/>
      <c r="C657" s="280"/>
      <c r="D657" s="205" t="s">
        <v>69</v>
      </c>
      <c r="E657" s="206">
        <v>0</v>
      </c>
      <c r="F657" s="193"/>
      <c r="G657" s="193"/>
      <c r="H657" s="193"/>
      <c r="I657" s="193"/>
      <c r="J657" s="193"/>
      <c r="K657" s="193"/>
      <c r="L657" s="178">
        <v>0</v>
      </c>
      <c r="M657" s="178">
        <v>0</v>
      </c>
    </row>
    <row r="658" spans="1:18" ht="25.5" x14ac:dyDescent="0.25">
      <c r="A658" s="268">
        <v>3212</v>
      </c>
      <c r="B658" s="269"/>
      <c r="C658" s="270"/>
      <c r="D658" s="200" t="s">
        <v>142</v>
      </c>
      <c r="E658" s="104">
        <v>3980.54</v>
      </c>
      <c r="F658" s="104">
        <v>8800</v>
      </c>
      <c r="G658" s="104">
        <f>F658/7.5345</f>
        <v>1167.9607140487092</v>
      </c>
      <c r="H658" s="104">
        <v>1991</v>
      </c>
      <c r="I658" s="104">
        <v>6600</v>
      </c>
      <c r="J658" s="104"/>
      <c r="K658" s="104">
        <v>1825.25</v>
      </c>
      <c r="L658" s="178">
        <f t="shared" si="238"/>
        <v>45.854331321880956</v>
      </c>
      <c r="M658" s="178">
        <f t="shared" si="239"/>
        <v>27.655303030303031</v>
      </c>
      <c r="O658" s="21"/>
      <c r="P658" s="21"/>
      <c r="R658" s="21"/>
    </row>
    <row r="659" spans="1:18" s="21" customFormat="1" x14ac:dyDescent="0.25">
      <c r="A659" s="265">
        <v>323</v>
      </c>
      <c r="B659" s="266"/>
      <c r="C659" s="267"/>
      <c r="D659" s="192" t="s">
        <v>74</v>
      </c>
      <c r="E659" s="193">
        <f>E660+E661</f>
        <v>0</v>
      </c>
      <c r="F659" s="193">
        <f t="shared" ref="F659:K659" si="244">F660+F661</f>
        <v>0</v>
      </c>
      <c r="G659" s="193">
        <f t="shared" si="244"/>
        <v>0</v>
      </c>
      <c r="H659" s="193">
        <f t="shared" si="244"/>
        <v>0</v>
      </c>
      <c r="I659" s="193"/>
      <c r="J659" s="193">
        <f t="shared" si="244"/>
        <v>0</v>
      </c>
      <c r="K659" s="193">
        <f t="shared" si="244"/>
        <v>0</v>
      </c>
      <c r="L659" s="178">
        <v>0</v>
      </c>
      <c r="M659" s="178">
        <v>0</v>
      </c>
      <c r="O659"/>
      <c r="P659"/>
      <c r="R659"/>
    </row>
    <row r="660" spans="1:18" ht="25.5" x14ac:dyDescent="0.25">
      <c r="A660" s="268">
        <v>3232</v>
      </c>
      <c r="B660" s="269"/>
      <c r="C660" s="270"/>
      <c r="D660" s="200" t="s">
        <v>122</v>
      </c>
      <c r="E660" s="104"/>
      <c r="F660" s="104"/>
      <c r="G660" s="104"/>
      <c r="H660" s="104"/>
      <c r="I660" s="104"/>
      <c r="J660" s="104"/>
      <c r="K660" s="104"/>
      <c r="L660" s="178">
        <v>0</v>
      </c>
      <c r="M660" s="178">
        <v>0</v>
      </c>
      <c r="O660" s="21"/>
      <c r="P660" s="21"/>
      <c r="R660" s="21"/>
    </row>
    <row r="661" spans="1:18" x14ac:dyDescent="0.25">
      <c r="A661" s="268">
        <v>3237</v>
      </c>
      <c r="B661" s="269"/>
      <c r="C661" s="270"/>
      <c r="D661" s="200" t="s">
        <v>75</v>
      </c>
      <c r="E661" s="104"/>
      <c r="F661" s="104"/>
      <c r="G661" s="104"/>
      <c r="H661" s="104"/>
      <c r="I661" s="104"/>
      <c r="J661" s="104"/>
      <c r="K661" s="104"/>
      <c r="L661" s="178">
        <v>0</v>
      </c>
      <c r="M661" s="178">
        <v>0</v>
      </c>
    </row>
    <row r="662" spans="1:18" s="21" customFormat="1" x14ac:dyDescent="0.25">
      <c r="A662" s="265">
        <v>38</v>
      </c>
      <c r="B662" s="266"/>
      <c r="C662" s="267"/>
      <c r="D662" s="192" t="s">
        <v>179</v>
      </c>
      <c r="E662" s="193">
        <f>E663</f>
        <v>0</v>
      </c>
      <c r="F662" s="193">
        <f t="shared" ref="F662:K663" si="245">F663</f>
        <v>0</v>
      </c>
      <c r="G662" s="193">
        <f t="shared" si="245"/>
        <v>0</v>
      </c>
      <c r="H662" s="193">
        <f t="shared" si="245"/>
        <v>0</v>
      </c>
      <c r="I662" s="193"/>
      <c r="J662" s="193">
        <f t="shared" si="245"/>
        <v>0</v>
      </c>
      <c r="K662" s="193">
        <f t="shared" si="245"/>
        <v>0</v>
      </c>
      <c r="L662" s="178">
        <v>0</v>
      </c>
      <c r="M662" s="178">
        <v>0</v>
      </c>
      <c r="O662"/>
      <c r="P662"/>
      <c r="R662"/>
    </row>
    <row r="663" spans="1:18" s="21" customFormat="1" x14ac:dyDescent="0.25">
      <c r="A663" s="265">
        <v>383</v>
      </c>
      <c r="B663" s="266"/>
      <c r="C663" s="267"/>
      <c r="D663" s="192" t="s">
        <v>180</v>
      </c>
      <c r="E663" s="193">
        <f>E664</f>
        <v>0</v>
      </c>
      <c r="F663" s="193">
        <f t="shared" si="245"/>
        <v>0</v>
      </c>
      <c r="G663" s="193">
        <f t="shared" si="245"/>
        <v>0</v>
      </c>
      <c r="H663" s="193">
        <f t="shared" si="245"/>
        <v>0</v>
      </c>
      <c r="I663" s="193"/>
      <c r="J663" s="193">
        <f t="shared" si="245"/>
        <v>0</v>
      </c>
      <c r="K663" s="193">
        <f t="shared" si="245"/>
        <v>0</v>
      </c>
      <c r="L663" s="178">
        <v>0</v>
      </c>
      <c r="M663" s="178">
        <v>0</v>
      </c>
    </row>
    <row r="664" spans="1:18" ht="25.5" x14ac:dyDescent="0.25">
      <c r="A664" s="268">
        <v>3831</v>
      </c>
      <c r="B664" s="269"/>
      <c r="C664" s="270"/>
      <c r="D664" s="200" t="s">
        <v>181</v>
      </c>
      <c r="E664" s="104"/>
      <c r="F664" s="104"/>
      <c r="G664" s="104"/>
      <c r="H664" s="104"/>
      <c r="I664" s="104"/>
      <c r="J664" s="104"/>
      <c r="K664" s="104"/>
      <c r="L664" s="178">
        <v>0</v>
      </c>
      <c r="M664" s="178">
        <v>0</v>
      </c>
      <c r="O664" s="21"/>
      <c r="P664" s="21"/>
      <c r="R664" s="21"/>
    </row>
    <row r="665" spans="1:18" s="21" customFormat="1" x14ac:dyDescent="0.25">
      <c r="A665" s="287" t="s">
        <v>182</v>
      </c>
      <c r="B665" s="288"/>
      <c r="C665" s="289"/>
      <c r="D665" s="188" t="s">
        <v>183</v>
      </c>
      <c r="E665" s="189">
        <f>E666+E671</f>
        <v>0</v>
      </c>
      <c r="F665" s="189">
        <f t="shared" ref="F665:K665" si="246">F666+F671</f>
        <v>0</v>
      </c>
      <c r="G665" s="189">
        <f t="shared" si="246"/>
        <v>0</v>
      </c>
      <c r="H665" s="189">
        <f t="shared" si="246"/>
        <v>0</v>
      </c>
      <c r="I665" s="189"/>
      <c r="J665" s="189">
        <f t="shared" si="246"/>
        <v>0</v>
      </c>
      <c r="K665" s="189">
        <f t="shared" si="246"/>
        <v>0</v>
      </c>
      <c r="L665" s="178">
        <v>0</v>
      </c>
      <c r="M665" s="178">
        <v>0</v>
      </c>
      <c r="O665"/>
      <c r="P665"/>
      <c r="R665"/>
    </row>
    <row r="666" spans="1:18" s="21" customFormat="1" x14ac:dyDescent="0.25">
      <c r="A666" s="281" t="s">
        <v>159</v>
      </c>
      <c r="B666" s="282"/>
      <c r="C666" s="283"/>
      <c r="D666" s="190" t="s">
        <v>160</v>
      </c>
      <c r="E666" s="191">
        <f t="shared" ref="E666:K669" si="247">E667</f>
        <v>0</v>
      </c>
      <c r="F666" s="191">
        <f t="shared" si="247"/>
        <v>0</v>
      </c>
      <c r="G666" s="191">
        <f t="shared" si="247"/>
        <v>0</v>
      </c>
      <c r="H666" s="191">
        <f t="shared" si="247"/>
        <v>0</v>
      </c>
      <c r="I666" s="191"/>
      <c r="J666" s="191">
        <f t="shared" si="247"/>
        <v>0</v>
      </c>
      <c r="K666" s="191">
        <f t="shared" si="247"/>
        <v>0</v>
      </c>
      <c r="L666" s="178">
        <v>0</v>
      </c>
      <c r="M666" s="178">
        <v>0</v>
      </c>
    </row>
    <row r="667" spans="1:18" s="21" customFormat="1" x14ac:dyDescent="0.25">
      <c r="A667" s="284">
        <v>3</v>
      </c>
      <c r="B667" s="285"/>
      <c r="C667" s="286"/>
      <c r="D667" s="192" t="s">
        <v>14</v>
      </c>
      <c r="E667" s="193">
        <f t="shared" si="247"/>
        <v>0</v>
      </c>
      <c r="F667" s="193">
        <f t="shared" si="247"/>
        <v>0</v>
      </c>
      <c r="G667" s="193">
        <f t="shared" si="247"/>
        <v>0</v>
      </c>
      <c r="H667" s="193">
        <f t="shared" si="247"/>
        <v>0</v>
      </c>
      <c r="I667" s="193"/>
      <c r="J667" s="193">
        <f t="shared" si="247"/>
        <v>0</v>
      </c>
      <c r="K667" s="193">
        <f t="shared" si="247"/>
        <v>0</v>
      </c>
      <c r="L667" s="178">
        <v>0</v>
      </c>
      <c r="M667" s="178">
        <v>0</v>
      </c>
    </row>
    <row r="668" spans="1:18" s="21" customFormat="1" x14ac:dyDescent="0.25">
      <c r="A668" s="265">
        <v>32</v>
      </c>
      <c r="B668" s="266"/>
      <c r="C668" s="267"/>
      <c r="D668" s="192" t="s">
        <v>25</v>
      </c>
      <c r="E668" s="193">
        <f t="shared" si="247"/>
        <v>0</v>
      </c>
      <c r="F668" s="193">
        <f t="shared" si="247"/>
        <v>0</v>
      </c>
      <c r="G668" s="193">
        <f t="shared" si="247"/>
        <v>0</v>
      </c>
      <c r="H668" s="193">
        <f t="shared" si="247"/>
        <v>0</v>
      </c>
      <c r="I668" s="193"/>
      <c r="J668" s="193">
        <f t="shared" si="247"/>
        <v>0</v>
      </c>
      <c r="K668" s="193">
        <f t="shared" si="247"/>
        <v>0</v>
      </c>
      <c r="L668" s="178">
        <v>0</v>
      </c>
      <c r="M668" s="178">
        <v>0</v>
      </c>
    </row>
    <row r="669" spans="1:18" s="21" customFormat="1" ht="25.5" x14ac:dyDescent="0.25">
      <c r="A669" s="265">
        <v>329</v>
      </c>
      <c r="B669" s="266"/>
      <c r="C669" s="267"/>
      <c r="D669" s="192" t="s">
        <v>64</v>
      </c>
      <c r="E669" s="193">
        <f t="shared" si="247"/>
        <v>0</v>
      </c>
      <c r="F669" s="193">
        <f t="shared" si="247"/>
        <v>0</v>
      </c>
      <c r="G669" s="193">
        <f t="shared" si="247"/>
        <v>0</v>
      </c>
      <c r="H669" s="193">
        <f t="shared" si="247"/>
        <v>0</v>
      </c>
      <c r="I669" s="193"/>
      <c r="J669" s="193">
        <f t="shared" si="247"/>
        <v>0</v>
      </c>
      <c r="K669" s="193">
        <f t="shared" si="247"/>
        <v>0</v>
      </c>
      <c r="L669" s="178">
        <v>0</v>
      </c>
      <c r="M669" s="178">
        <v>0</v>
      </c>
    </row>
    <row r="670" spans="1:18" ht="25.5" x14ac:dyDescent="0.25">
      <c r="A670" s="268">
        <v>3299</v>
      </c>
      <c r="B670" s="269"/>
      <c r="C670" s="270"/>
      <c r="D670" s="200" t="s">
        <v>64</v>
      </c>
      <c r="E670" s="104"/>
      <c r="F670" s="104"/>
      <c r="G670" s="104"/>
      <c r="H670" s="104"/>
      <c r="I670" s="104"/>
      <c r="J670" s="104"/>
      <c r="K670" s="104"/>
      <c r="L670" s="178">
        <v>0</v>
      </c>
      <c r="M670" s="178">
        <v>0</v>
      </c>
      <c r="O670" s="21"/>
      <c r="P670" s="21"/>
      <c r="R670" s="21"/>
    </row>
    <row r="671" spans="1:18" s="21" customFormat="1" x14ac:dyDescent="0.25">
      <c r="A671" s="281" t="s">
        <v>167</v>
      </c>
      <c r="B671" s="282"/>
      <c r="C671" s="283"/>
      <c r="D671" s="190" t="s">
        <v>168</v>
      </c>
      <c r="E671" s="191">
        <f>E672</f>
        <v>0</v>
      </c>
      <c r="F671" s="191">
        <f t="shared" ref="F671:K672" si="248">F672</f>
        <v>0</v>
      </c>
      <c r="G671" s="191">
        <f t="shared" si="248"/>
        <v>0</v>
      </c>
      <c r="H671" s="191">
        <f t="shared" si="248"/>
        <v>0</v>
      </c>
      <c r="I671" s="191"/>
      <c r="J671" s="191">
        <f t="shared" si="248"/>
        <v>0</v>
      </c>
      <c r="K671" s="191">
        <f t="shared" si="248"/>
        <v>0</v>
      </c>
      <c r="L671" s="178">
        <v>0</v>
      </c>
      <c r="M671" s="178">
        <v>0</v>
      </c>
      <c r="O671"/>
      <c r="P671"/>
      <c r="R671"/>
    </row>
    <row r="672" spans="1:18" s="21" customFormat="1" x14ac:dyDescent="0.25">
      <c r="A672" s="284">
        <v>3</v>
      </c>
      <c r="B672" s="285"/>
      <c r="C672" s="286"/>
      <c r="D672" s="192" t="s">
        <v>14</v>
      </c>
      <c r="E672" s="193">
        <f>E673</f>
        <v>0</v>
      </c>
      <c r="F672" s="193">
        <f t="shared" si="248"/>
        <v>0</v>
      </c>
      <c r="G672" s="193">
        <f t="shared" si="248"/>
        <v>0</v>
      </c>
      <c r="H672" s="193">
        <f t="shared" si="248"/>
        <v>0</v>
      </c>
      <c r="I672" s="193"/>
      <c r="J672" s="193">
        <f t="shared" si="248"/>
        <v>0</v>
      </c>
      <c r="K672" s="193">
        <f t="shared" si="248"/>
        <v>0</v>
      </c>
      <c r="L672" s="178">
        <v>0</v>
      </c>
      <c r="M672" s="178">
        <v>0</v>
      </c>
    </row>
    <row r="673" spans="1:18" s="21" customFormat="1" x14ac:dyDescent="0.25">
      <c r="A673" s="265">
        <v>32</v>
      </c>
      <c r="B673" s="266"/>
      <c r="C673" s="267"/>
      <c r="D673" s="192" t="s">
        <v>25</v>
      </c>
      <c r="E673" s="193">
        <f>E674+E676</f>
        <v>0</v>
      </c>
      <c r="F673" s="193">
        <f t="shared" ref="F673:K673" si="249">F674+F676</f>
        <v>0</v>
      </c>
      <c r="G673" s="193">
        <f t="shared" si="249"/>
        <v>0</v>
      </c>
      <c r="H673" s="193">
        <f t="shared" si="249"/>
        <v>0</v>
      </c>
      <c r="I673" s="193"/>
      <c r="J673" s="193">
        <f t="shared" si="249"/>
        <v>0</v>
      </c>
      <c r="K673" s="193">
        <f t="shared" si="249"/>
        <v>0</v>
      </c>
      <c r="L673" s="178">
        <v>0</v>
      </c>
      <c r="M673" s="178">
        <v>0</v>
      </c>
    </row>
    <row r="674" spans="1:18" s="21" customFormat="1" x14ac:dyDescent="0.25">
      <c r="A674" s="265">
        <v>321</v>
      </c>
      <c r="B674" s="266"/>
      <c r="C674" s="267"/>
      <c r="D674" s="192" t="s">
        <v>59</v>
      </c>
      <c r="E674" s="193">
        <f>E675</f>
        <v>0</v>
      </c>
      <c r="F674" s="193">
        <f t="shared" ref="F674:K674" si="250">F675</f>
        <v>0</v>
      </c>
      <c r="G674" s="193">
        <f t="shared" si="250"/>
        <v>0</v>
      </c>
      <c r="H674" s="193">
        <f t="shared" si="250"/>
        <v>0</v>
      </c>
      <c r="I674" s="193"/>
      <c r="J674" s="193">
        <f t="shared" si="250"/>
        <v>0</v>
      </c>
      <c r="K674" s="193">
        <f t="shared" si="250"/>
        <v>0</v>
      </c>
      <c r="L674" s="178">
        <v>0</v>
      </c>
      <c r="M674" s="178">
        <v>0</v>
      </c>
    </row>
    <row r="675" spans="1:18" x14ac:dyDescent="0.25">
      <c r="A675" s="268">
        <v>3211</v>
      </c>
      <c r="B675" s="269"/>
      <c r="C675" s="270"/>
      <c r="D675" s="200" t="s">
        <v>69</v>
      </c>
      <c r="E675" s="104"/>
      <c r="F675" s="104"/>
      <c r="G675" s="104"/>
      <c r="H675" s="104"/>
      <c r="I675" s="104"/>
      <c r="J675" s="104"/>
      <c r="K675" s="104"/>
      <c r="L675" s="178">
        <v>0</v>
      </c>
      <c r="M675" s="178">
        <v>0</v>
      </c>
      <c r="O675" s="21"/>
      <c r="P675" s="21"/>
      <c r="R675" s="21"/>
    </row>
    <row r="676" spans="1:18" s="21" customFormat="1" ht="25.5" x14ac:dyDescent="0.25">
      <c r="A676" s="265">
        <v>329</v>
      </c>
      <c r="B676" s="266"/>
      <c r="C676" s="267"/>
      <c r="D676" s="192" t="s">
        <v>64</v>
      </c>
      <c r="E676" s="193">
        <f>E677</f>
        <v>0</v>
      </c>
      <c r="F676" s="193">
        <f t="shared" ref="F676:K676" si="251">F677</f>
        <v>0</v>
      </c>
      <c r="G676" s="193">
        <f t="shared" si="251"/>
        <v>0</v>
      </c>
      <c r="H676" s="193">
        <f t="shared" si="251"/>
        <v>0</v>
      </c>
      <c r="I676" s="193"/>
      <c r="J676" s="193">
        <f t="shared" si="251"/>
        <v>0</v>
      </c>
      <c r="K676" s="193">
        <f t="shared" si="251"/>
        <v>0</v>
      </c>
      <c r="L676" s="178">
        <v>0</v>
      </c>
      <c r="M676" s="178">
        <v>0</v>
      </c>
      <c r="O676"/>
      <c r="P676"/>
      <c r="R676"/>
    </row>
    <row r="677" spans="1:18" ht="25.5" x14ac:dyDescent="0.25">
      <c r="A677" s="268">
        <v>3299</v>
      </c>
      <c r="B677" s="269"/>
      <c r="C677" s="270"/>
      <c r="D677" s="200" t="s">
        <v>64</v>
      </c>
      <c r="E677" s="104"/>
      <c r="F677" s="104"/>
      <c r="G677" s="104"/>
      <c r="H677" s="104"/>
      <c r="I677" s="104"/>
      <c r="J677" s="104"/>
      <c r="K677" s="104"/>
      <c r="L677" s="178">
        <v>0</v>
      </c>
      <c r="M677" s="178">
        <v>0</v>
      </c>
      <c r="O677" s="21"/>
      <c r="P677" s="21"/>
      <c r="R677" s="21"/>
    </row>
    <row r="678" spans="1:18" s="21" customFormat="1" ht="25.5" x14ac:dyDescent="0.25">
      <c r="A678" s="287" t="s">
        <v>184</v>
      </c>
      <c r="B678" s="288"/>
      <c r="C678" s="289"/>
      <c r="D678" s="188" t="s">
        <v>185</v>
      </c>
      <c r="E678" s="189">
        <f t="shared" ref="E678:K682" si="252">E679</f>
        <v>0</v>
      </c>
      <c r="F678" s="189">
        <f t="shared" si="252"/>
        <v>0</v>
      </c>
      <c r="G678" s="189">
        <f t="shared" si="252"/>
        <v>0</v>
      </c>
      <c r="H678" s="189">
        <f t="shared" si="252"/>
        <v>0</v>
      </c>
      <c r="I678" s="189"/>
      <c r="J678" s="189">
        <f t="shared" si="252"/>
        <v>0</v>
      </c>
      <c r="K678" s="189">
        <f t="shared" si="252"/>
        <v>0</v>
      </c>
      <c r="L678" s="178">
        <v>0</v>
      </c>
      <c r="M678" s="178">
        <v>0</v>
      </c>
      <c r="O678"/>
      <c r="P678"/>
      <c r="R678"/>
    </row>
    <row r="679" spans="1:18" s="21" customFormat="1" x14ac:dyDescent="0.25">
      <c r="A679" s="281" t="s">
        <v>167</v>
      </c>
      <c r="B679" s="282"/>
      <c r="C679" s="283"/>
      <c r="D679" s="190" t="s">
        <v>168</v>
      </c>
      <c r="E679" s="191">
        <f t="shared" si="252"/>
        <v>0</v>
      </c>
      <c r="F679" s="191">
        <f t="shared" si="252"/>
        <v>0</v>
      </c>
      <c r="G679" s="191">
        <f t="shared" si="252"/>
        <v>0</v>
      </c>
      <c r="H679" s="191">
        <f t="shared" si="252"/>
        <v>0</v>
      </c>
      <c r="I679" s="191"/>
      <c r="J679" s="191">
        <f t="shared" si="252"/>
        <v>0</v>
      </c>
      <c r="K679" s="191">
        <f t="shared" si="252"/>
        <v>0</v>
      </c>
      <c r="L679" s="178">
        <v>0</v>
      </c>
      <c r="M679" s="178">
        <v>0</v>
      </c>
    </row>
    <row r="680" spans="1:18" s="21" customFormat="1" x14ac:dyDescent="0.25">
      <c r="A680" s="284">
        <v>3</v>
      </c>
      <c r="B680" s="285"/>
      <c r="C680" s="286"/>
      <c r="D680" s="192" t="s">
        <v>14</v>
      </c>
      <c r="E680" s="193">
        <f t="shared" si="252"/>
        <v>0</v>
      </c>
      <c r="F680" s="193">
        <f t="shared" si="252"/>
        <v>0</v>
      </c>
      <c r="G680" s="193">
        <f t="shared" si="252"/>
        <v>0</v>
      </c>
      <c r="H680" s="193">
        <f t="shared" si="252"/>
        <v>0</v>
      </c>
      <c r="I680" s="193"/>
      <c r="J680" s="193">
        <f t="shared" si="252"/>
        <v>0</v>
      </c>
      <c r="K680" s="193">
        <f t="shared" si="252"/>
        <v>0</v>
      </c>
      <c r="L680" s="178">
        <v>0</v>
      </c>
      <c r="M680" s="178">
        <v>0</v>
      </c>
    </row>
    <row r="681" spans="1:18" s="21" customFormat="1" x14ac:dyDescent="0.25">
      <c r="A681" s="265">
        <v>32</v>
      </c>
      <c r="B681" s="266"/>
      <c r="C681" s="267"/>
      <c r="D681" s="192" t="s">
        <v>25</v>
      </c>
      <c r="E681" s="193">
        <f t="shared" si="252"/>
        <v>0</v>
      </c>
      <c r="F681" s="193">
        <f t="shared" si="252"/>
        <v>0</v>
      </c>
      <c r="G681" s="193">
        <f t="shared" si="252"/>
        <v>0</v>
      </c>
      <c r="H681" s="193">
        <f t="shared" si="252"/>
        <v>0</v>
      </c>
      <c r="I681" s="193"/>
      <c r="J681" s="193">
        <f t="shared" si="252"/>
        <v>0</v>
      </c>
      <c r="K681" s="193">
        <f t="shared" si="252"/>
        <v>0</v>
      </c>
      <c r="L681" s="178">
        <v>0</v>
      </c>
      <c r="M681" s="178">
        <v>0</v>
      </c>
    </row>
    <row r="682" spans="1:18" s="21" customFormat="1" ht="25.5" x14ac:dyDescent="0.25">
      <c r="A682" s="265">
        <v>329</v>
      </c>
      <c r="B682" s="266"/>
      <c r="C682" s="267"/>
      <c r="D682" s="192" t="s">
        <v>64</v>
      </c>
      <c r="E682" s="193">
        <f t="shared" si="252"/>
        <v>0</v>
      </c>
      <c r="F682" s="193">
        <f t="shared" si="252"/>
        <v>0</v>
      </c>
      <c r="G682" s="193">
        <f t="shared" si="252"/>
        <v>0</v>
      </c>
      <c r="H682" s="193">
        <f t="shared" si="252"/>
        <v>0</v>
      </c>
      <c r="I682" s="193"/>
      <c r="J682" s="193">
        <f t="shared" si="252"/>
        <v>0</v>
      </c>
      <c r="K682" s="193">
        <f t="shared" si="252"/>
        <v>0</v>
      </c>
      <c r="L682" s="178">
        <v>0</v>
      </c>
      <c r="M682" s="178">
        <v>0</v>
      </c>
    </row>
    <row r="683" spans="1:18" ht="25.5" x14ac:dyDescent="0.25">
      <c r="A683" s="268">
        <v>3299</v>
      </c>
      <c r="B683" s="269"/>
      <c r="C683" s="270"/>
      <c r="D683" s="200" t="s">
        <v>64</v>
      </c>
      <c r="E683" s="104"/>
      <c r="F683" s="104"/>
      <c r="G683" s="104"/>
      <c r="H683" s="104"/>
      <c r="I683" s="104"/>
      <c r="J683" s="104"/>
      <c r="K683" s="104"/>
      <c r="L683" s="178">
        <v>0</v>
      </c>
      <c r="M683" s="178">
        <v>0</v>
      </c>
      <c r="O683" s="21"/>
      <c r="P683" s="21"/>
      <c r="R683" s="21"/>
    </row>
    <row r="684" spans="1:18" s="21" customFormat="1" x14ac:dyDescent="0.25">
      <c r="A684" s="287" t="s">
        <v>186</v>
      </c>
      <c r="B684" s="288"/>
      <c r="C684" s="289"/>
      <c r="D684" s="188" t="s">
        <v>157</v>
      </c>
      <c r="E684" s="189">
        <f>E685+E696+E705+E728+E714+E722+E736</f>
        <v>7970.89</v>
      </c>
      <c r="F684" s="189">
        <f>F685+F696+F705+F714+F722+F728+F736</f>
        <v>104450</v>
      </c>
      <c r="G684" s="189">
        <f>G685+G696+G705+G728+G714+G722+G736</f>
        <v>13862.897338907689</v>
      </c>
      <c r="H684" s="189">
        <f>H685+H696+H705+H728+H714+H722+H736</f>
        <v>7559</v>
      </c>
      <c r="I684" s="189">
        <f>I685+I696+I705+I728+I714+I722+I736</f>
        <v>11826</v>
      </c>
      <c r="J684" s="189">
        <f>J685+J696+J705+J728+J714+J722+J736</f>
        <v>0</v>
      </c>
      <c r="K684" s="189">
        <f>K685+K696+K705+K728+K714+K722+K736</f>
        <v>8559.6</v>
      </c>
      <c r="L684" s="178">
        <f t="shared" si="238"/>
        <v>107.3857498974393</v>
      </c>
      <c r="M684" s="178">
        <f t="shared" si="239"/>
        <v>72.3795027904617</v>
      </c>
      <c r="O684"/>
      <c r="P684"/>
      <c r="R684"/>
    </row>
    <row r="685" spans="1:18" s="21" customFormat="1" x14ac:dyDescent="0.25">
      <c r="A685" s="281" t="s">
        <v>343</v>
      </c>
      <c r="B685" s="282"/>
      <c r="C685" s="283"/>
      <c r="D685" s="190" t="s">
        <v>160</v>
      </c>
      <c r="E685" s="191">
        <f>E686</f>
        <v>0.84</v>
      </c>
      <c r="F685" s="191">
        <f t="shared" ref="F685:K686" si="253">F686</f>
        <v>4000</v>
      </c>
      <c r="G685" s="191">
        <f t="shared" si="253"/>
        <v>530.89123365850423</v>
      </c>
      <c r="H685" s="191">
        <f t="shared" si="253"/>
        <v>179</v>
      </c>
      <c r="I685" s="191">
        <f>I686</f>
        <v>26</v>
      </c>
      <c r="J685" s="191">
        <f t="shared" si="253"/>
        <v>0</v>
      </c>
      <c r="K685" s="191">
        <f t="shared" si="253"/>
        <v>25.26</v>
      </c>
      <c r="L685" s="178">
        <f t="shared" si="238"/>
        <v>3007.1428571428573</v>
      </c>
      <c r="M685" s="178">
        <f t="shared" si="239"/>
        <v>97.15384615384616</v>
      </c>
    </row>
    <row r="686" spans="1:18" s="21" customFormat="1" ht="25.5" x14ac:dyDescent="0.25">
      <c r="A686" s="284">
        <v>4</v>
      </c>
      <c r="B686" s="285"/>
      <c r="C686" s="286"/>
      <c r="D686" s="192" t="s">
        <v>16</v>
      </c>
      <c r="E686" s="193">
        <f>E687</f>
        <v>0.84</v>
      </c>
      <c r="F686" s="193">
        <f t="shared" si="253"/>
        <v>4000</v>
      </c>
      <c r="G686" s="193">
        <f t="shared" si="253"/>
        <v>530.89123365850423</v>
      </c>
      <c r="H686" s="193">
        <f t="shared" si="253"/>
        <v>179</v>
      </c>
      <c r="I686" s="193">
        <f>I687</f>
        <v>26</v>
      </c>
      <c r="J686" s="193">
        <f t="shared" si="253"/>
        <v>0</v>
      </c>
      <c r="K686" s="193">
        <f t="shared" si="253"/>
        <v>25.26</v>
      </c>
      <c r="L686" s="178">
        <f t="shared" si="238"/>
        <v>3007.1428571428573</v>
      </c>
      <c r="M686" s="178">
        <f t="shared" si="239"/>
        <v>97.15384615384616</v>
      </c>
    </row>
    <row r="687" spans="1:18" s="21" customFormat="1" ht="38.25" x14ac:dyDescent="0.25">
      <c r="A687" s="265">
        <v>42</v>
      </c>
      <c r="B687" s="266"/>
      <c r="C687" s="267"/>
      <c r="D687" s="192" t="s">
        <v>31</v>
      </c>
      <c r="E687" s="193">
        <f>E688+E694</f>
        <v>0.84</v>
      </c>
      <c r="F687" s="193">
        <f t="shared" ref="F687:K687" si="254">F688+F694</f>
        <v>4000</v>
      </c>
      <c r="G687" s="193">
        <f t="shared" si="254"/>
        <v>530.89123365850423</v>
      </c>
      <c r="H687" s="193">
        <f t="shared" si="254"/>
        <v>179</v>
      </c>
      <c r="I687" s="193">
        <f>I688+I694</f>
        <v>26</v>
      </c>
      <c r="J687" s="193">
        <f t="shared" si="254"/>
        <v>0</v>
      </c>
      <c r="K687" s="193">
        <f t="shared" si="254"/>
        <v>25.26</v>
      </c>
      <c r="L687" s="178">
        <f t="shared" si="238"/>
        <v>3007.1428571428573</v>
      </c>
      <c r="M687" s="178">
        <f t="shared" si="239"/>
        <v>97.15384615384616</v>
      </c>
    </row>
    <row r="688" spans="1:18" s="21" customFormat="1" x14ac:dyDescent="0.25">
      <c r="A688" s="265">
        <v>422</v>
      </c>
      <c r="B688" s="266"/>
      <c r="C688" s="267"/>
      <c r="D688" s="192" t="s">
        <v>76</v>
      </c>
      <c r="E688" s="193">
        <f>E689+E690+E691+E692+E693</f>
        <v>0</v>
      </c>
      <c r="F688" s="193">
        <f t="shared" ref="F688:K688" si="255">F689+F690+F691+F692+F693</f>
        <v>4000</v>
      </c>
      <c r="G688" s="193">
        <f t="shared" si="255"/>
        <v>530.89123365850423</v>
      </c>
      <c r="H688" s="193">
        <f t="shared" si="255"/>
        <v>150</v>
      </c>
      <c r="I688" s="193"/>
      <c r="J688" s="193">
        <f t="shared" si="255"/>
        <v>0</v>
      </c>
      <c r="K688" s="193">
        <f t="shared" si="255"/>
        <v>0</v>
      </c>
      <c r="L688" s="178">
        <v>0</v>
      </c>
      <c r="M688" s="178">
        <v>0</v>
      </c>
    </row>
    <row r="689" spans="1:18" x14ac:dyDescent="0.25">
      <c r="A689" s="268">
        <v>4221</v>
      </c>
      <c r="B689" s="269"/>
      <c r="C689" s="270"/>
      <c r="D689" s="200" t="s">
        <v>77</v>
      </c>
      <c r="E689" s="104"/>
      <c r="F689" s="104">
        <v>4000</v>
      </c>
      <c r="G689" s="104">
        <f>F689/7.5345</f>
        <v>530.89123365850423</v>
      </c>
      <c r="H689" s="104">
        <v>100</v>
      </c>
      <c r="I689" s="104"/>
      <c r="J689" s="104"/>
      <c r="K689" s="104"/>
      <c r="L689" s="178">
        <v>0</v>
      </c>
      <c r="M689" s="178">
        <v>0</v>
      </c>
      <c r="O689" s="21"/>
      <c r="P689" s="21"/>
      <c r="R689" s="21"/>
    </row>
    <row r="690" spans="1:18" x14ac:dyDescent="0.25">
      <c r="A690" s="268">
        <v>4223</v>
      </c>
      <c r="B690" s="269"/>
      <c r="C690" s="270"/>
      <c r="D690" s="200" t="s">
        <v>187</v>
      </c>
      <c r="E690" s="104"/>
      <c r="F690" s="104"/>
      <c r="G690" s="104"/>
      <c r="H690" s="104"/>
      <c r="I690" s="104"/>
      <c r="J690" s="104"/>
      <c r="K690" s="104"/>
      <c r="L690" s="178">
        <v>0</v>
      </c>
      <c r="M690" s="178">
        <v>0</v>
      </c>
    </row>
    <row r="691" spans="1:18" x14ac:dyDescent="0.25">
      <c r="A691" s="268">
        <v>4225</v>
      </c>
      <c r="B691" s="269"/>
      <c r="C691" s="270"/>
      <c r="D691" s="200" t="s">
        <v>188</v>
      </c>
      <c r="E691" s="104"/>
      <c r="F691" s="104"/>
      <c r="G691" s="104"/>
      <c r="H691" s="104"/>
      <c r="I691" s="104"/>
      <c r="J691" s="104"/>
      <c r="K691" s="104"/>
      <c r="L691" s="178">
        <v>0</v>
      </c>
      <c r="M691" s="178">
        <v>0</v>
      </c>
    </row>
    <row r="692" spans="1:18" x14ac:dyDescent="0.25">
      <c r="A692" s="268">
        <v>4226</v>
      </c>
      <c r="B692" s="269"/>
      <c r="C692" s="270"/>
      <c r="D692" s="200" t="s">
        <v>176</v>
      </c>
      <c r="E692" s="104"/>
      <c r="F692" s="104"/>
      <c r="G692" s="104"/>
      <c r="H692" s="104"/>
      <c r="I692" s="104"/>
      <c r="J692" s="104"/>
      <c r="K692" s="104"/>
      <c r="L692" s="178">
        <v>0</v>
      </c>
      <c r="M692" s="178">
        <v>0</v>
      </c>
    </row>
    <row r="693" spans="1:18" ht="25.5" x14ac:dyDescent="0.25">
      <c r="A693" s="268">
        <v>4227</v>
      </c>
      <c r="B693" s="269"/>
      <c r="C693" s="270"/>
      <c r="D693" s="200" t="s">
        <v>189</v>
      </c>
      <c r="E693" s="104"/>
      <c r="F693" s="104"/>
      <c r="G693" s="104"/>
      <c r="H693" s="104">
        <v>50</v>
      </c>
      <c r="I693" s="104"/>
      <c r="J693" s="104"/>
      <c r="K693" s="104"/>
      <c r="L693" s="178">
        <v>0</v>
      </c>
      <c r="M693" s="178">
        <v>0</v>
      </c>
    </row>
    <row r="694" spans="1:18" s="21" customFormat="1" ht="25.5" x14ac:dyDescent="0.25">
      <c r="A694" s="265">
        <v>424</v>
      </c>
      <c r="B694" s="266"/>
      <c r="C694" s="267"/>
      <c r="D694" s="192" t="s">
        <v>190</v>
      </c>
      <c r="E694" s="193">
        <f>E695</f>
        <v>0.84</v>
      </c>
      <c r="F694" s="193">
        <f t="shared" ref="F694:K694" si="256">F695</f>
        <v>0</v>
      </c>
      <c r="G694" s="193">
        <f t="shared" si="256"/>
        <v>0</v>
      </c>
      <c r="H694" s="193">
        <f t="shared" si="256"/>
        <v>29</v>
      </c>
      <c r="I694" s="193">
        <f>I695</f>
        <v>26</v>
      </c>
      <c r="J694" s="193">
        <f t="shared" si="256"/>
        <v>0</v>
      </c>
      <c r="K694" s="193">
        <f t="shared" si="256"/>
        <v>25.26</v>
      </c>
      <c r="L694" s="178">
        <f t="shared" si="238"/>
        <v>3007.1428571428573</v>
      </c>
      <c r="M694" s="178">
        <f t="shared" si="239"/>
        <v>97.15384615384616</v>
      </c>
      <c r="O694"/>
      <c r="P694"/>
      <c r="R694"/>
    </row>
    <row r="695" spans="1:18" x14ac:dyDescent="0.25">
      <c r="A695" s="268">
        <v>4241</v>
      </c>
      <c r="B695" s="269"/>
      <c r="C695" s="270"/>
      <c r="D695" s="200" t="s">
        <v>191</v>
      </c>
      <c r="E695" s="104">
        <v>0.84</v>
      </c>
      <c r="F695" s="104"/>
      <c r="G695" s="104"/>
      <c r="H695" s="104">
        <v>29</v>
      </c>
      <c r="I695" s="104">
        <v>26</v>
      </c>
      <c r="J695" s="104"/>
      <c r="K695" s="104">
        <v>25.26</v>
      </c>
      <c r="L695" s="178">
        <f t="shared" si="238"/>
        <v>3007.1428571428573</v>
      </c>
      <c r="M695" s="178">
        <f t="shared" si="239"/>
        <v>97.15384615384616</v>
      </c>
      <c r="O695" s="21"/>
      <c r="P695" s="21"/>
      <c r="R695" s="21"/>
    </row>
    <row r="696" spans="1:18" s="21" customFormat="1" ht="38.25" x14ac:dyDescent="0.25">
      <c r="A696" s="281" t="s">
        <v>344</v>
      </c>
      <c r="B696" s="282"/>
      <c r="C696" s="283"/>
      <c r="D696" s="190" t="s">
        <v>162</v>
      </c>
      <c r="E696" s="191">
        <f t="shared" ref="E696:K699" si="257">E697</f>
        <v>0</v>
      </c>
      <c r="F696" s="191">
        <f t="shared" si="257"/>
        <v>12150</v>
      </c>
      <c r="G696" s="191">
        <f t="shared" si="257"/>
        <v>1612.5821222377065</v>
      </c>
      <c r="H696" s="191">
        <f t="shared" si="257"/>
        <v>2000</v>
      </c>
      <c r="I696" s="191">
        <f t="shared" si="257"/>
        <v>0</v>
      </c>
      <c r="J696" s="191">
        <f t="shared" si="257"/>
        <v>0</v>
      </c>
      <c r="K696" s="191">
        <f t="shared" si="257"/>
        <v>0</v>
      </c>
      <c r="L696" s="178">
        <v>0</v>
      </c>
      <c r="M696" s="178">
        <v>0</v>
      </c>
      <c r="O696"/>
      <c r="P696"/>
      <c r="R696"/>
    </row>
    <row r="697" spans="1:18" s="21" customFormat="1" ht="25.5" x14ac:dyDescent="0.25">
      <c r="A697" s="284">
        <v>4</v>
      </c>
      <c r="B697" s="285"/>
      <c r="C697" s="286"/>
      <c r="D697" s="192" t="s">
        <v>16</v>
      </c>
      <c r="E697" s="193">
        <f t="shared" si="257"/>
        <v>0</v>
      </c>
      <c r="F697" s="193">
        <f t="shared" si="257"/>
        <v>12150</v>
      </c>
      <c r="G697" s="193">
        <f t="shared" si="257"/>
        <v>1612.5821222377065</v>
      </c>
      <c r="H697" s="193">
        <f t="shared" si="257"/>
        <v>2000</v>
      </c>
      <c r="I697" s="193">
        <f>I698+I703</f>
        <v>0</v>
      </c>
      <c r="J697" s="193">
        <f>J698+J703</f>
        <v>0</v>
      </c>
      <c r="K697" s="193">
        <f>K698+K703</f>
        <v>0</v>
      </c>
      <c r="L697" s="178">
        <v>0</v>
      </c>
      <c r="M697" s="178">
        <v>0</v>
      </c>
    </row>
    <row r="698" spans="1:18" s="21" customFormat="1" ht="38.25" x14ac:dyDescent="0.25">
      <c r="A698" s="265">
        <v>42</v>
      </c>
      <c r="B698" s="266"/>
      <c r="C698" s="267"/>
      <c r="D698" s="192" t="s">
        <v>31</v>
      </c>
      <c r="E698" s="193">
        <f t="shared" si="257"/>
        <v>0</v>
      </c>
      <c r="F698" s="193">
        <f>F699+F703</f>
        <v>12150</v>
      </c>
      <c r="G698" s="193">
        <f>G699+G703</f>
        <v>1612.5821222377065</v>
      </c>
      <c r="H698" s="193">
        <f t="shared" si="257"/>
        <v>2000</v>
      </c>
      <c r="I698" s="193">
        <f t="shared" si="257"/>
        <v>0</v>
      </c>
      <c r="J698" s="193">
        <f t="shared" si="257"/>
        <v>0</v>
      </c>
      <c r="K698" s="193">
        <f t="shared" si="257"/>
        <v>0</v>
      </c>
      <c r="L698" s="178">
        <v>0</v>
      </c>
      <c r="M698" s="178">
        <v>0</v>
      </c>
    </row>
    <row r="699" spans="1:18" s="21" customFormat="1" x14ac:dyDescent="0.25">
      <c r="A699" s="265">
        <v>422</v>
      </c>
      <c r="B699" s="266"/>
      <c r="C699" s="267"/>
      <c r="D699" s="192" t="s">
        <v>76</v>
      </c>
      <c r="E699" s="193">
        <f>E700+E701+E702</f>
        <v>0</v>
      </c>
      <c r="F699" s="193">
        <f>F700+F702</f>
        <v>11650</v>
      </c>
      <c r="G699" s="193">
        <f>G700+G702</f>
        <v>1546.2207180303935</v>
      </c>
      <c r="H699" s="193">
        <f t="shared" si="257"/>
        <v>2000</v>
      </c>
      <c r="I699" s="193">
        <f>I700+I702</f>
        <v>0</v>
      </c>
      <c r="J699" s="193">
        <f t="shared" ref="J699:K699" si="258">J700+J702</f>
        <v>0</v>
      </c>
      <c r="K699" s="193">
        <f t="shared" si="258"/>
        <v>0</v>
      </c>
      <c r="L699" s="178">
        <v>0</v>
      </c>
      <c r="M699" s="178">
        <v>0</v>
      </c>
    </row>
    <row r="700" spans="1:18" x14ac:dyDescent="0.25">
      <c r="A700" s="268">
        <v>4221</v>
      </c>
      <c r="B700" s="269"/>
      <c r="C700" s="270"/>
      <c r="D700" s="200" t="s">
        <v>77</v>
      </c>
      <c r="E700" s="104"/>
      <c r="F700" s="104">
        <v>5000</v>
      </c>
      <c r="G700" s="104">
        <f>F700/7.5345</f>
        <v>663.61404207313024</v>
      </c>
      <c r="H700" s="104">
        <v>2000</v>
      </c>
      <c r="I700" s="104">
        <v>0</v>
      </c>
      <c r="J700" s="104"/>
      <c r="K700" s="104"/>
      <c r="L700" s="178">
        <v>0</v>
      </c>
      <c r="M700" s="178">
        <v>0</v>
      </c>
      <c r="O700" s="21"/>
      <c r="P700" s="21"/>
      <c r="R700" s="21"/>
    </row>
    <row r="701" spans="1:18" x14ac:dyDescent="0.25">
      <c r="A701" s="268">
        <v>4223</v>
      </c>
      <c r="B701" s="269"/>
      <c r="C701" s="270"/>
      <c r="D701" s="200" t="s">
        <v>187</v>
      </c>
      <c r="E701" s="104"/>
      <c r="F701" s="104"/>
      <c r="G701" s="104"/>
      <c r="H701" s="104"/>
      <c r="I701" s="104"/>
      <c r="J701" s="104"/>
      <c r="K701" s="104"/>
      <c r="L701" s="178">
        <v>0</v>
      </c>
      <c r="M701" s="178">
        <v>0</v>
      </c>
      <c r="O701" s="21"/>
      <c r="P701" s="21"/>
      <c r="R701" s="21"/>
    </row>
    <row r="702" spans="1:18" ht="25.5" x14ac:dyDescent="0.25">
      <c r="A702" s="268">
        <v>4227</v>
      </c>
      <c r="B702" s="269"/>
      <c r="C702" s="270"/>
      <c r="D702" s="200" t="s">
        <v>189</v>
      </c>
      <c r="E702" s="104"/>
      <c r="F702" s="104">
        <v>6650</v>
      </c>
      <c r="G702" s="104">
        <f>F702/7.5345</f>
        <v>882.60667595726318</v>
      </c>
      <c r="H702" s="104"/>
      <c r="I702" s="104">
        <v>0</v>
      </c>
      <c r="J702" s="104"/>
      <c r="K702" s="104"/>
      <c r="L702" s="178">
        <v>0</v>
      </c>
      <c r="M702" s="178">
        <v>0</v>
      </c>
    </row>
    <row r="703" spans="1:18" ht="25.5" x14ac:dyDescent="0.25">
      <c r="A703" s="265">
        <v>424</v>
      </c>
      <c r="B703" s="266"/>
      <c r="C703" s="267"/>
      <c r="D703" s="192" t="s">
        <v>190</v>
      </c>
      <c r="E703" s="193"/>
      <c r="F703" s="193">
        <f>F704</f>
        <v>500</v>
      </c>
      <c r="G703" s="193">
        <f>G704</f>
        <v>66.361404207313029</v>
      </c>
      <c r="H703" s="193"/>
      <c r="I703" s="193">
        <v>0</v>
      </c>
      <c r="J703" s="193">
        <v>0</v>
      </c>
      <c r="K703" s="193">
        <v>0</v>
      </c>
      <c r="L703" s="178">
        <v>0</v>
      </c>
      <c r="M703" s="178">
        <v>0</v>
      </c>
    </row>
    <row r="704" spans="1:18" x14ac:dyDescent="0.25">
      <c r="A704" s="197">
        <v>4241</v>
      </c>
      <c r="B704" s="198"/>
      <c r="C704" s="199"/>
      <c r="D704" s="200" t="s">
        <v>191</v>
      </c>
      <c r="E704" s="104"/>
      <c r="F704" s="104">
        <v>500</v>
      </c>
      <c r="G704" s="104">
        <f>F704/7.5345</f>
        <v>66.361404207313029</v>
      </c>
      <c r="H704" s="104"/>
      <c r="I704" s="104">
        <v>0</v>
      </c>
      <c r="J704" s="104"/>
      <c r="K704" s="104"/>
      <c r="L704" s="178">
        <v>0</v>
      </c>
      <c r="M704" s="178">
        <v>0</v>
      </c>
    </row>
    <row r="705" spans="1:18" s="21" customFormat="1" x14ac:dyDescent="0.25">
      <c r="A705" s="281" t="s">
        <v>345</v>
      </c>
      <c r="B705" s="282"/>
      <c r="C705" s="283"/>
      <c r="D705" s="190" t="s">
        <v>168</v>
      </c>
      <c r="E705" s="191">
        <f t="shared" ref="E705:K712" si="259">E706</f>
        <v>1105</v>
      </c>
      <c r="F705" s="191">
        <f t="shared" si="259"/>
        <v>41000</v>
      </c>
      <c r="G705" s="191">
        <f t="shared" si="259"/>
        <v>5441.6351449996673</v>
      </c>
      <c r="H705" s="191">
        <f t="shared" si="259"/>
        <v>797</v>
      </c>
      <c r="I705" s="191">
        <f>I706</f>
        <v>5300</v>
      </c>
      <c r="J705" s="191">
        <f>J706</f>
        <v>0</v>
      </c>
      <c r="K705" s="191">
        <f t="shared" si="259"/>
        <v>4783.5</v>
      </c>
      <c r="L705" s="178">
        <f t="shared" si="238"/>
        <v>432.89592760180994</v>
      </c>
      <c r="M705" s="178">
        <f t="shared" si="239"/>
        <v>90.254716981132077</v>
      </c>
      <c r="O705"/>
      <c r="P705"/>
      <c r="R705"/>
    </row>
    <row r="706" spans="1:18" s="21" customFormat="1" ht="25.5" x14ac:dyDescent="0.25">
      <c r="A706" s="284">
        <v>4</v>
      </c>
      <c r="B706" s="285"/>
      <c r="C706" s="286"/>
      <c r="D706" s="192" t="s">
        <v>16</v>
      </c>
      <c r="E706" s="193">
        <f t="shared" si="259"/>
        <v>1105</v>
      </c>
      <c r="F706" s="193">
        <f t="shared" si="259"/>
        <v>41000</v>
      </c>
      <c r="G706" s="193">
        <f t="shared" si="259"/>
        <v>5441.6351449996673</v>
      </c>
      <c r="H706" s="193">
        <f t="shared" si="259"/>
        <v>797</v>
      </c>
      <c r="I706" s="193">
        <f>I707</f>
        <v>5300</v>
      </c>
      <c r="J706" s="193">
        <f t="shared" si="259"/>
        <v>0</v>
      </c>
      <c r="K706" s="193">
        <f t="shared" si="259"/>
        <v>4783.5</v>
      </c>
      <c r="L706" s="178">
        <f t="shared" si="238"/>
        <v>432.89592760180994</v>
      </c>
      <c r="M706" s="178">
        <f t="shared" si="239"/>
        <v>90.254716981132077</v>
      </c>
    </row>
    <row r="707" spans="1:18" s="21" customFormat="1" ht="38.25" x14ac:dyDescent="0.25">
      <c r="A707" s="265">
        <v>42</v>
      </c>
      <c r="B707" s="266"/>
      <c r="C707" s="267"/>
      <c r="D707" s="192" t="s">
        <v>31</v>
      </c>
      <c r="E707" s="193">
        <f>E712</f>
        <v>1105</v>
      </c>
      <c r="F707" s="193">
        <f>F712+F708</f>
        <v>41000</v>
      </c>
      <c r="G707" s="193">
        <f>G712+G708</f>
        <v>5441.6351449996673</v>
      </c>
      <c r="H707" s="193">
        <f>H712</f>
        <v>797</v>
      </c>
      <c r="I707" s="193">
        <f>I708+I712</f>
        <v>5300</v>
      </c>
      <c r="J707" s="193">
        <f>J708+J712</f>
        <v>0</v>
      </c>
      <c r="K707" s="193">
        <f>K708+K712</f>
        <v>4783.5</v>
      </c>
      <c r="L707" s="178">
        <f t="shared" si="238"/>
        <v>432.89592760180994</v>
      </c>
      <c r="M707" s="178">
        <f t="shared" si="239"/>
        <v>90.254716981132077</v>
      </c>
    </row>
    <row r="708" spans="1:18" s="21" customFormat="1" x14ac:dyDescent="0.25">
      <c r="A708" s="265">
        <v>422</v>
      </c>
      <c r="B708" s="273"/>
      <c r="C708" s="274"/>
      <c r="D708" s="192" t="s">
        <v>76</v>
      </c>
      <c r="E708" s="193"/>
      <c r="F708" s="193">
        <f>SUM(F709:F711)</f>
        <v>35000</v>
      </c>
      <c r="G708" s="193">
        <f>G709+G711</f>
        <v>4645.2982945119111</v>
      </c>
      <c r="H708" s="193"/>
      <c r="I708" s="193">
        <f>I709+I711+I710</f>
        <v>3800</v>
      </c>
      <c r="J708" s="193">
        <f t="shared" ref="J708" si="260">J709+J711</f>
        <v>0</v>
      </c>
      <c r="K708" s="193">
        <f>K709+K711+K710</f>
        <v>3678.5</v>
      </c>
      <c r="L708" s="178">
        <v>0</v>
      </c>
      <c r="M708" s="178">
        <f t="shared" si="239"/>
        <v>96.80263157894737</v>
      </c>
    </row>
    <row r="709" spans="1:18" s="21" customFormat="1" x14ac:dyDescent="0.25">
      <c r="A709" s="268">
        <v>4221</v>
      </c>
      <c r="B709" s="273"/>
      <c r="C709" s="274"/>
      <c r="D709" s="200" t="s">
        <v>77</v>
      </c>
      <c r="E709" s="193"/>
      <c r="F709" s="104">
        <v>20000</v>
      </c>
      <c r="G709" s="104">
        <f>F709/7.5345</f>
        <v>2654.4561682925209</v>
      </c>
      <c r="H709" s="193"/>
      <c r="I709" s="206">
        <v>3400</v>
      </c>
      <c r="J709" s="206"/>
      <c r="K709" s="206">
        <v>3363.5</v>
      </c>
      <c r="L709" s="178">
        <v>0</v>
      </c>
      <c r="M709" s="178">
        <f t="shared" si="239"/>
        <v>98.92647058823529</v>
      </c>
    </row>
    <row r="710" spans="1:18" s="21" customFormat="1" x14ac:dyDescent="0.25">
      <c r="A710" s="214">
        <v>4222</v>
      </c>
      <c r="B710" s="218"/>
      <c r="C710" s="219"/>
      <c r="D710" s="223" t="s">
        <v>105</v>
      </c>
      <c r="E710" s="193"/>
      <c r="F710" s="104"/>
      <c r="G710" s="104"/>
      <c r="H710" s="193"/>
      <c r="I710" s="206">
        <v>400</v>
      </c>
      <c r="J710" s="206"/>
      <c r="K710" s="206">
        <v>315</v>
      </c>
      <c r="L710" s="178">
        <v>0</v>
      </c>
      <c r="M710" s="178">
        <f t="shared" si="239"/>
        <v>78.75</v>
      </c>
    </row>
    <row r="711" spans="1:18" s="21" customFormat="1" ht="25.5" x14ac:dyDescent="0.25">
      <c r="A711" s="268">
        <v>4227</v>
      </c>
      <c r="B711" s="273"/>
      <c r="C711" s="274"/>
      <c r="D711" s="200" t="s">
        <v>189</v>
      </c>
      <c r="E711" s="193"/>
      <c r="F711" s="104">
        <v>15000</v>
      </c>
      <c r="G711" s="104">
        <f>F711/7.5345</f>
        <v>1990.8421262193906</v>
      </c>
      <c r="H711" s="193"/>
      <c r="I711" s="206"/>
      <c r="J711" s="206"/>
      <c r="K711" s="206"/>
      <c r="L711" s="178">
        <v>0</v>
      </c>
      <c r="M711" s="178">
        <v>0</v>
      </c>
    </row>
    <row r="712" spans="1:18" s="21" customFormat="1" ht="25.5" x14ac:dyDescent="0.25">
      <c r="A712" s="265">
        <v>424</v>
      </c>
      <c r="B712" s="266"/>
      <c r="C712" s="267"/>
      <c r="D712" s="192" t="s">
        <v>190</v>
      </c>
      <c r="E712" s="193">
        <f t="shared" si="259"/>
        <v>1105</v>
      </c>
      <c r="F712" s="193">
        <f t="shared" si="259"/>
        <v>6000</v>
      </c>
      <c r="G712" s="193">
        <f t="shared" si="259"/>
        <v>796.33685048775624</v>
      </c>
      <c r="H712" s="193">
        <f t="shared" si="259"/>
        <v>797</v>
      </c>
      <c r="I712" s="193">
        <f t="shared" si="259"/>
        <v>1500</v>
      </c>
      <c r="J712" s="193">
        <f t="shared" si="259"/>
        <v>0</v>
      </c>
      <c r="K712" s="193">
        <f t="shared" si="259"/>
        <v>1105</v>
      </c>
      <c r="L712" s="178">
        <f t="shared" ref="L712:L775" si="261">K712/E712*100</f>
        <v>100</v>
      </c>
      <c r="M712" s="178">
        <f t="shared" ref="M712:M775" si="262">K712/I712*100</f>
        <v>73.666666666666671</v>
      </c>
    </row>
    <row r="713" spans="1:18" x14ac:dyDescent="0.25">
      <c r="A713" s="268">
        <v>4241</v>
      </c>
      <c r="B713" s="269"/>
      <c r="C713" s="270"/>
      <c r="D713" s="200" t="s">
        <v>191</v>
      </c>
      <c r="E713" s="104">
        <v>1105</v>
      </c>
      <c r="F713" s="104">
        <v>6000</v>
      </c>
      <c r="G713" s="104">
        <f>F713/7.5345</f>
        <v>796.33685048775624</v>
      </c>
      <c r="H713" s="104">
        <v>797</v>
      </c>
      <c r="I713" s="104">
        <v>1500</v>
      </c>
      <c r="J713" s="104"/>
      <c r="K713" s="104">
        <v>1105</v>
      </c>
      <c r="L713" s="178">
        <f t="shared" si="261"/>
        <v>100</v>
      </c>
      <c r="M713" s="178">
        <f t="shared" si="262"/>
        <v>73.666666666666671</v>
      </c>
      <c r="O713" s="21"/>
      <c r="P713" s="21"/>
      <c r="R713" s="21"/>
    </row>
    <row r="714" spans="1:18" ht="25.5" customHeight="1" x14ac:dyDescent="0.25">
      <c r="A714" s="281" t="s">
        <v>346</v>
      </c>
      <c r="B714" s="282"/>
      <c r="C714" s="283"/>
      <c r="D714" s="190" t="s">
        <v>164</v>
      </c>
      <c r="E714" s="191">
        <f>E715</f>
        <v>1815.54</v>
      </c>
      <c r="F714" s="191">
        <f t="shared" ref="F714:K715" si="263">F715</f>
        <v>22300</v>
      </c>
      <c r="G714" s="191">
        <f t="shared" si="263"/>
        <v>2959.7186276461607</v>
      </c>
      <c r="H714" s="191">
        <f t="shared" si="263"/>
        <v>3318</v>
      </c>
      <c r="I714" s="191">
        <f t="shared" si="263"/>
        <v>1500</v>
      </c>
      <c r="J714" s="191">
        <f t="shared" si="263"/>
        <v>0</v>
      </c>
      <c r="K714" s="191">
        <f t="shared" si="263"/>
        <v>675</v>
      </c>
      <c r="L714" s="178">
        <f t="shared" si="261"/>
        <v>37.179021117683995</v>
      </c>
      <c r="M714" s="178">
        <f t="shared" si="262"/>
        <v>45</v>
      </c>
    </row>
    <row r="715" spans="1:18" ht="25.5" x14ac:dyDescent="0.25">
      <c r="A715" s="284">
        <v>4</v>
      </c>
      <c r="B715" s="285"/>
      <c r="C715" s="286"/>
      <c r="D715" s="192" t="s">
        <v>16</v>
      </c>
      <c r="E715" s="193">
        <f t="shared" ref="E715" si="264">E716</f>
        <v>1815.54</v>
      </c>
      <c r="F715" s="193">
        <f t="shared" si="263"/>
        <v>22300</v>
      </c>
      <c r="G715" s="193">
        <f t="shared" si="263"/>
        <v>2959.7186276461607</v>
      </c>
      <c r="H715" s="193">
        <f t="shared" si="263"/>
        <v>3318</v>
      </c>
      <c r="I715" s="193">
        <f t="shared" si="263"/>
        <v>1500</v>
      </c>
      <c r="J715" s="193">
        <f t="shared" si="263"/>
        <v>0</v>
      </c>
      <c r="K715" s="193">
        <f t="shared" si="263"/>
        <v>675</v>
      </c>
      <c r="L715" s="178">
        <f t="shared" si="261"/>
        <v>37.179021117683995</v>
      </c>
      <c r="M715" s="178">
        <f t="shared" si="262"/>
        <v>45</v>
      </c>
    </row>
    <row r="716" spans="1:18" ht="38.25" x14ac:dyDescent="0.25">
      <c r="A716" s="265">
        <v>42</v>
      </c>
      <c r="B716" s="266"/>
      <c r="C716" s="267"/>
      <c r="D716" s="192" t="s">
        <v>31</v>
      </c>
      <c r="E716" s="193">
        <f t="shared" ref="E716:K716" si="265">E717+E720</f>
        <v>1815.54</v>
      </c>
      <c r="F716" s="193">
        <f t="shared" si="265"/>
        <v>22300</v>
      </c>
      <c r="G716" s="193">
        <f t="shared" si="265"/>
        <v>2959.7186276461607</v>
      </c>
      <c r="H716" s="193">
        <f t="shared" si="265"/>
        <v>3318</v>
      </c>
      <c r="I716" s="193">
        <f t="shared" si="265"/>
        <v>1500</v>
      </c>
      <c r="J716" s="193">
        <f t="shared" si="265"/>
        <v>0</v>
      </c>
      <c r="K716" s="193">
        <f t="shared" si="265"/>
        <v>675</v>
      </c>
      <c r="L716" s="178">
        <f t="shared" si="261"/>
        <v>37.179021117683995</v>
      </c>
      <c r="M716" s="178">
        <f t="shared" si="262"/>
        <v>45</v>
      </c>
    </row>
    <row r="717" spans="1:18" x14ac:dyDescent="0.25">
      <c r="A717" s="265">
        <v>422</v>
      </c>
      <c r="B717" s="273"/>
      <c r="C717" s="274"/>
      <c r="D717" s="192" t="s">
        <v>76</v>
      </c>
      <c r="E717" s="193">
        <f t="shared" ref="E717:K717" si="266">E718+E719</f>
        <v>1815.54</v>
      </c>
      <c r="F717" s="193">
        <f t="shared" si="266"/>
        <v>22300</v>
      </c>
      <c r="G717" s="193">
        <f t="shared" si="266"/>
        <v>2959.7186276461607</v>
      </c>
      <c r="H717" s="193">
        <f t="shared" si="266"/>
        <v>3318</v>
      </c>
      <c r="I717" s="193">
        <f t="shared" si="266"/>
        <v>1500</v>
      </c>
      <c r="J717" s="193">
        <f t="shared" si="266"/>
        <v>0</v>
      </c>
      <c r="K717" s="193">
        <f t="shared" si="266"/>
        <v>675</v>
      </c>
      <c r="L717" s="178">
        <f t="shared" si="261"/>
        <v>37.179021117683995</v>
      </c>
      <c r="M717" s="178">
        <f t="shared" si="262"/>
        <v>45</v>
      </c>
    </row>
    <row r="718" spans="1:18" x14ac:dyDescent="0.25">
      <c r="A718" s="268">
        <v>4221</v>
      </c>
      <c r="B718" s="273"/>
      <c r="C718" s="274"/>
      <c r="D718" s="200" t="s">
        <v>77</v>
      </c>
      <c r="E718" s="104">
        <v>386.06</v>
      </c>
      <c r="F718" s="104"/>
      <c r="G718" s="104"/>
      <c r="H718" s="104"/>
      <c r="I718" s="104">
        <v>0</v>
      </c>
      <c r="J718" s="104">
        <v>0</v>
      </c>
      <c r="K718" s="104">
        <v>0</v>
      </c>
      <c r="L718" s="178">
        <f t="shared" si="261"/>
        <v>0</v>
      </c>
      <c r="M718" s="178">
        <v>0</v>
      </c>
    </row>
    <row r="719" spans="1:18" ht="25.5" x14ac:dyDescent="0.25">
      <c r="A719" s="268">
        <v>4227</v>
      </c>
      <c r="B719" s="273"/>
      <c r="C719" s="274"/>
      <c r="D719" s="200" t="s">
        <v>189</v>
      </c>
      <c r="E719" s="104">
        <v>1429.48</v>
      </c>
      <c r="F719" s="104">
        <v>22300</v>
      </c>
      <c r="G719" s="104">
        <f>F719/7.5345</f>
        <v>2959.7186276461607</v>
      </c>
      <c r="H719" s="104">
        <v>3318</v>
      </c>
      <c r="I719" s="104">
        <v>1500</v>
      </c>
      <c r="J719" s="104"/>
      <c r="K719" s="104">
        <v>675</v>
      </c>
      <c r="L719" s="178">
        <f t="shared" si="261"/>
        <v>47.21996810028822</v>
      </c>
      <c r="M719" s="178">
        <f t="shared" si="262"/>
        <v>45</v>
      </c>
    </row>
    <row r="720" spans="1:18" ht="25.5" x14ac:dyDescent="0.25">
      <c r="A720" s="265">
        <v>424</v>
      </c>
      <c r="B720" s="266"/>
      <c r="C720" s="267"/>
      <c r="D720" s="192" t="s">
        <v>190</v>
      </c>
      <c r="E720" s="193">
        <f t="shared" ref="E720:K720" si="267">E721</f>
        <v>0</v>
      </c>
      <c r="F720" s="193">
        <f t="shared" si="267"/>
        <v>0</v>
      </c>
      <c r="G720" s="193">
        <f t="shared" si="267"/>
        <v>0</v>
      </c>
      <c r="H720" s="193">
        <f t="shared" si="267"/>
        <v>0</v>
      </c>
      <c r="I720" s="193"/>
      <c r="J720" s="193">
        <f t="shared" si="267"/>
        <v>0</v>
      </c>
      <c r="K720" s="193">
        <f t="shared" si="267"/>
        <v>0</v>
      </c>
      <c r="L720" s="178">
        <v>0</v>
      </c>
      <c r="M720" s="178">
        <v>0</v>
      </c>
    </row>
    <row r="721" spans="1:18" x14ac:dyDescent="0.25">
      <c r="A721" s="268">
        <v>4241</v>
      </c>
      <c r="B721" s="269"/>
      <c r="C721" s="270"/>
      <c r="D721" s="200" t="s">
        <v>191</v>
      </c>
      <c r="E721" s="104"/>
      <c r="F721" s="104"/>
      <c r="G721" s="104"/>
      <c r="H721" s="104"/>
      <c r="I721" s="104"/>
      <c r="J721" s="104"/>
      <c r="K721" s="104"/>
      <c r="L721" s="178">
        <v>0</v>
      </c>
      <c r="M721" s="178">
        <v>0</v>
      </c>
    </row>
    <row r="722" spans="1:18" ht="38.25" x14ac:dyDescent="0.25">
      <c r="A722" s="281" t="s">
        <v>347</v>
      </c>
      <c r="B722" s="282"/>
      <c r="C722" s="283"/>
      <c r="D722" s="190" t="s">
        <v>210</v>
      </c>
      <c r="E722" s="191">
        <f>E723</f>
        <v>1604.13</v>
      </c>
      <c r="F722" s="191">
        <f t="shared" ref="F722:K724" si="268">F723</f>
        <v>8000</v>
      </c>
      <c r="G722" s="191">
        <f t="shared" si="268"/>
        <v>1061.7824673170085</v>
      </c>
      <c r="H722" s="191">
        <f t="shared" si="268"/>
        <v>531</v>
      </c>
      <c r="I722" s="191">
        <f t="shared" si="268"/>
        <v>0</v>
      </c>
      <c r="J722" s="191">
        <f t="shared" si="268"/>
        <v>0</v>
      </c>
      <c r="K722" s="191">
        <f t="shared" si="268"/>
        <v>0</v>
      </c>
      <c r="L722" s="178">
        <v>0</v>
      </c>
      <c r="M722" s="178">
        <v>0</v>
      </c>
    </row>
    <row r="723" spans="1:18" ht="25.5" x14ac:dyDescent="0.25">
      <c r="A723" s="284">
        <v>4</v>
      </c>
      <c r="B723" s="285"/>
      <c r="C723" s="286"/>
      <c r="D723" s="192" t="s">
        <v>16</v>
      </c>
      <c r="E723" s="193">
        <f t="shared" ref="E723:E724" si="269">E724</f>
        <v>1604.13</v>
      </c>
      <c r="F723" s="193">
        <f t="shared" si="268"/>
        <v>8000</v>
      </c>
      <c r="G723" s="193">
        <f t="shared" si="268"/>
        <v>1061.7824673170085</v>
      </c>
      <c r="H723" s="193">
        <f t="shared" si="268"/>
        <v>531</v>
      </c>
      <c r="I723" s="193">
        <f>I724</f>
        <v>0</v>
      </c>
      <c r="J723" s="193">
        <f t="shared" si="268"/>
        <v>0</v>
      </c>
      <c r="K723" s="193">
        <f t="shared" si="268"/>
        <v>0</v>
      </c>
      <c r="L723" s="178">
        <v>0</v>
      </c>
      <c r="M723" s="178">
        <v>0</v>
      </c>
    </row>
    <row r="724" spans="1:18" ht="38.25" x14ac:dyDescent="0.25">
      <c r="A724" s="265">
        <v>42</v>
      </c>
      <c r="B724" s="266"/>
      <c r="C724" s="267"/>
      <c r="D724" s="192" t="s">
        <v>31</v>
      </c>
      <c r="E724" s="193">
        <f t="shared" si="269"/>
        <v>1604.13</v>
      </c>
      <c r="F724" s="193">
        <f t="shared" si="268"/>
        <v>8000</v>
      </c>
      <c r="G724" s="193">
        <f t="shared" si="268"/>
        <v>1061.7824673170085</v>
      </c>
      <c r="H724" s="193">
        <f t="shared" si="268"/>
        <v>531</v>
      </c>
      <c r="I724" s="193">
        <f>I725</f>
        <v>0</v>
      </c>
      <c r="J724" s="193">
        <f t="shared" si="268"/>
        <v>0</v>
      </c>
      <c r="K724" s="193">
        <f t="shared" si="268"/>
        <v>0</v>
      </c>
      <c r="L724" s="178">
        <v>0</v>
      </c>
      <c r="M724" s="178">
        <v>0</v>
      </c>
    </row>
    <row r="725" spans="1:18" x14ac:dyDescent="0.25">
      <c r="A725" s="265">
        <v>422</v>
      </c>
      <c r="B725" s="273"/>
      <c r="C725" s="274"/>
      <c r="D725" s="192" t="s">
        <v>76</v>
      </c>
      <c r="E725" s="193">
        <f>E727</f>
        <v>1604.13</v>
      </c>
      <c r="F725" s="193">
        <f t="shared" ref="F725:J725" si="270">F726</f>
        <v>8000</v>
      </c>
      <c r="G725" s="193">
        <f t="shared" si="270"/>
        <v>1061.7824673170085</v>
      </c>
      <c r="H725" s="193">
        <f t="shared" si="270"/>
        <v>531</v>
      </c>
      <c r="I725" s="193">
        <f>I726</f>
        <v>0</v>
      </c>
      <c r="J725" s="193">
        <f t="shared" si="270"/>
        <v>0</v>
      </c>
      <c r="K725" s="193">
        <f>K726+K727</f>
        <v>0</v>
      </c>
      <c r="L725" s="178">
        <v>0</v>
      </c>
      <c r="M725" s="178">
        <v>0</v>
      </c>
    </row>
    <row r="726" spans="1:18" x14ac:dyDescent="0.25">
      <c r="A726" s="268">
        <v>4221</v>
      </c>
      <c r="B726" s="273"/>
      <c r="C726" s="274"/>
      <c r="D726" s="200" t="s">
        <v>77</v>
      </c>
      <c r="E726" s="104"/>
      <c r="F726" s="104">
        <v>8000</v>
      </c>
      <c r="G726" s="104">
        <f>F726/7.5345</f>
        <v>1061.7824673170085</v>
      </c>
      <c r="H726" s="104">
        <v>531</v>
      </c>
      <c r="I726" s="104">
        <v>0</v>
      </c>
      <c r="J726" s="104"/>
      <c r="K726" s="104"/>
      <c r="L726" s="178">
        <v>0</v>
      </c>
      <c r="M726" s="178">
        <v>0</v>
      </c>
    </row>
    <row r="727" spans="1:18" ht="25.5" x14ac:dyDescent="0.25">
      <c r="A727" s="268">
        <v>4227</v>
      </c>
      <c r="B727" s="273"/>
      <c r="C727" s="274"/>
      <c r="D727" s="200" t="s">
        <v>189</v>
      </c>
      <c r="E727" s="104">
        <v>1604.13</v>
      </c>
      <c r="F727" s="104"/>
      <c r="G727" s="104"/>
      <c r="H727" s="104"/>
      <c r="I727" s="104"/>
      <c r="J727" s="104"/>
      <c r="K727" s="104">
        <v>0</v>
      </c>
      <c r="L727" s="178">
        <v>0</v>
      </c>
      <c r="M727" s="178">
        <v>0</v>
      </c>
    </row>
    <row r="728" spans="1:18" s="21" customFormat="1" x14ac:dyDescent="0.25">
      <c r="A728" s="281" t="s">
        <v>348</v>
      </c>
      <c r="B728" s="282"/>
      <c r="C728" s="283"/>
      <c r="D728" s="190" t="s">
        <v>170</v>
      </c>
      <c r="E728" s="191">
        <f t="shared" ref="E728:K730" si="271">E729</f>
        <v>3059.32</v>
      </c>
      <c r="F728" s="191">
        <f t="shared" si="271"/>
        <v>10500</v>
      </c>
      <c r="G728" s="191">
        <f t="shared" si="271"/>
        <v>1393.5894883535734</v>
      </c>
      <c r="H728" s="191">
        <f t="shared" si="271"/>
        <v>651</v>
      </c>
      <c r="I728" s="191">
        <f>I729</f>
        <v>5000</v>
      </c>
      <c r="J728" s="191">
        <f t="shared" si="271"/>
        <v>0</v>
      </c>
      <c r="K728" s="191">
        <f t="shared" si="271"/>
        <v>3075.84</v>
      </c>
      <c r="L728" s="178">
        <f t="shared" si="261"/>
        <v>100.53998927866323</v>
      </c>
      <c r="M728" s="178">
        <f t="shared" si="262"/>
        <v>61.516800000000003</v>
      </c>
      <c r="O728"/>
      <c r="P728"/>
      <c r="R728"/>
    </row>
    <row r="729" spans="1:18" s="21" customFormat="1" ht="25.5" x14ac:dyDescent="0.25">
      <c r="A729" s="284">
        <v>4</v>
      </c>
      <c r="B729" s="285"/>
      <c r="C729" s="286"/>
      <c r="D729" s="192" t="s">
        <v>16</v>
      </c>
      <c r="E729" s="193">
        <f t="shared" si="271"/>
        <v>3059.32</v>
      </c>
      <c r="F729" s="193">
        <f t="shared" si="271"/>
        <v>10500</v>
      </c>
      <c r="G729" s="193">
        <f t="shared" si="271"/>
        <v>1393.5894883535734</v>
      </c>
      <c r="H729" s="193">
        <f t="shared" si="271"/>
        <v>651</v>
      </c>
      <c r="I729" s="193">
        <f>I730</f>
        <v>5000</v>
      </c>
      <c r="J729" s="193">
        <f t="shared" si="271"/>
        <v>0</v>
      </c>
      <c r="K729" s="193">
        <f t="shared" si="271"/>
        <v>3075.84</v>
      </c>
      <c r="L729" s="178">
        <f t="shared" si="261"/>
        <v>100.53998927866323</v>
      </c>
      <c r="M729" s="178">
        <f t="shared" si="262"/>
        <v>61.516800000000003</v>
      </c>
    </row>
    <row r="730" spans="1:18" s="21" customFormat="1" ht="38.25" x14ac:dyDescent="0.25">
      <c r="A730" s="265">
        <v>42</v>
      </c>
      <c r="B730" s="266"/>
      <c r="C730" s="267"/>
      <c r="D730" s="192" t="s">
        <v>31</v>
      </c>
      <c r="E730" s="193">
        <f t="shared" si="271"/>
        <v>3059.32</v>
      </c>
      <c r="F730" s="193">
        <f t="shared" si="271"/>
        <v>10500</v>
      </c>
      <c r="G730" s="193">
        <f t="shared" si="271"/>
        <v>1393.5894883535734</v>
      </c>
      <c r="H730" s="193">
        <f t="shared" si="271"/>
        <v>651</v>
      </c>
      <c r="I730" s="193">
        <f>I731+I734</f>
        <v>5000</v>
      </c>
      <c r="J730" s="193">
        <f t="shared" si="271"/>
        <v>0</v>
      </c>
      <c r="K730" s="193">
        <f t="shared" si="271"/>
        <v>3075.84</v>
      </c>
      <c r="L730" s="178">
        <f t="shared" si="261"/>
        <v>100.53998927866323</v>
      </c>
      <c r="M730" s="178">
        <f t="shared" si="262"/>
        <v>61.516800000000003</v>
      </c>
    </row>
    <row r="731" spans="1:18" s="21" customFormat="1" x14ac:dyDescent="0.25">
      <c r="A731" s="265">
        <v>422</v>
      </c>
      <c r="B731" s="266"/>
      <c r="C731" s="267"/>
      <c r="D731" s="192" t="s">
        <v>76</v>
      </c>
      <c r="E731" s="193">
        <f t="shared" ref="E731:K731" si="272">E732+E733+E735</f>
        <v>3059.32</v>
      </c>
      <c r="F731" s="193">
        <f t="shared" si="272"/>
        <v>10500</v>
      </c>
      <c r="G731" s="193">
        <f t="shared" si="272"/>
        <v>1393.5894883535734</v>
      </c>
      <c r="H731" s="193">
        <f t="shared" si="272"/>
        <v>651</v>
      </c>
      <c r="I731" s="193"/>
      <c r="J731" s="193">
        <f t="shared" si="272"/>
        <v>0</v>
      </c>
      <c r="K731" s="193">
        <f t="shared" si="272"/>
        <v>3075.84</v>
      </c>
      <c r="L731" s="178">
        <f t="shared" si="261"/>
        <v>100.53998927866323</v>
      </c>
      <c r="M731" s="178">
        <v>0</v>
      </c>
    </row>
    <row r="732" spans="1:18" x14ac:dyDescent="0.25">
      <c r="A732" s="268">
        <v>4221</v>
      </c>
      <c r="B732" s="269"/>
      <c r="C732" s="270"/>
      <c r="D732" s="200" t="s">
        <v>77</v>
      </c>
      <c r="E732" s="104"/>
      <c r="F732" s="104">
        <v>6000</v>
      </c>
      <c r="G732" s="104">
        <f>F732/7.5345</f>
        <v>796.33685048775624</v>
      </c>
      <c r="H732" s="104">
        <v>531</v>
      </c>
      <c r="I732" s="104"/>
      <c r="J732" s="104"/>
      <c r="K732" s="104">
        <v>2433.1</v>
      </c>
      <c r="L732" s="178">
        <v>0</v>
      </c>
      <c r="M732" s="178">
        <v>0</v>
      </c>
      <c r="O732" s="21"/>
      <c r="P732" s="21"/>
      <c r="R732" s="21"/>
    </row>
    <row r="733" spans="1:18" x14ac:dyDescent="0.25">
      <c r="A733" s="268">
        <v>4222</v>
      </c>
      <c r="B733" s="269"/>
      <c r="C733" s="270"/>
      <c r="D733" s="200" t="s">
        <v>105</v>
      </c>
      <c r="E733" s="104"/>
      <c r="F733" s="104">
        <v>1000</v>
      </c>
      <c r="G733" s="104">
        <f>F733/7.5345</f>
        <v>132.72280841462606</v>
      </c>
      <c r="H733" s="104"/>
      <c r="I733" s="104"/>
      <c r="J733" s="104"/>
      <c r="K733" s="104"/>
      <c r="L733" s="178">
        <v>0</v>
      </c>
      <c r="M733" s="178">
        <v>0</v>
      </c>
    </row>
    <row r="734" spans="1:18" ht="25.5" x14ac:dyDescent="0.25">
      <c r="A734" s="265">
        <v>424</v>
      </c>
      <c r="B734" s="266"/>
      <c r="C734" s="267"/>
      <c r="D734" s="192" t="s">
        <v>190</v>
      </c>
      <c r="E734" s="193">
        <f t="shared" ref="E734:K734" si="273">E735</f>
        <v>3059.32</v>
      </c>
      <c r="F734" s="193">
        <f t="shared" si="273"/>
        <v>3500</v>
      </c>
      <c r="G734" s="193">
        <f t="shared" si="273"/>
        <v>464.52982945119118</v>
      </c>
      <c r="H734" s="193">
        <f t="shared" si="273"/>
        <v>120</v>
      </c>
      <c r="I734" s="193">
        <f>I735</f>
        <v>5000</v>
      </c>
      <c r="J734" s="193">
        <f t="shared" si="273"/>
        <v>0</v>
      </c>
      <c r="K734" s="193">
        <f t="shared" si="273"/>
        <v>642.74</v>
      </c>
      <c r="L734" s="178">
        <f t="shared" si="261"/>
        <v>21.00924388426186</v>
      </c>
      <c r="M734" s="178">
        <f t="shared" si="262"/>
        <v>12.854799999999999</v>
      </c>
    </row>
    <row r="735" spans="1:18" x14ac:dyDescent="0.25">
      <c r="A735" s="268">
        <v>4241</v>
      </c>
      <c r="B735" s="269"/>
      <c r="C735" s="270"/>
      <c r="D735" s="200" t="s">
        <v>191</v>
      </c>
      <c r="E735" s="104">
        <v>3059.32</v>
      </c>
      <c r="F735" s="104">
        <v>3500</v>
      </c>
      <c r="G735" s="104">
        <f>F735/7.5345</f>
        <v>464.52982945119118</v>
      </c>
      <c r="H735" s="104">
        <v>120</v>
      </c>
      <c r="I735" s="104">
        <v>5000</v>
      </c>
      <c r="J735" s="104"/>
      <c r="K735" s="104">
        <v>642.74</v>
      </c>
      <c r="L735" s="178">
        <f t="shared" si="261"/>
        <v>21.00924388426186</v>
      </c>
      <c r="M735" s="178">
        <f t="shared" si="262"/>
        <v>12.854799999999999</v>
      </c>
    </row>
    <row r="736" spans="1:18" ht="25.5" x14ac:dyDescent="0.25">
      <c r="A736" s="281" t="s">
        <v>349</v>
      </c>
      <c r="B736" s="282"/>
      <c r="C736" s="283"/>
      <c r="D736" s="190" t="s">
        <v>204</v>
      </c>
      <c r="E736" s="191">
        <f t="shared" ref="E736:K736" si="274">E737</f>
        <v>386.06</v>
      </c>
      <c r="F736" s="191">
        <f t="shared" si="274"/>
        <v>6500</v>
      </c>
      <c r="G736" s="191">
        <f t="shared" si="274"/>
        <v>862.69825469506941</v>
      </c>
      <c r="H736" s="191">
        <f t="shared" si="274"/>
        <v>83</v>
      </c>
      <c r="I736" s="191">
        <f t="shared" si="274"/>
        <v>0</v>
      </c>
      <c r="J736" s="191">
        <f t="shared" si="274"/>
        <v>0</v>
      </c>
      <c r="K736" s="191">
        <f t="shared" si="274"/>
        <v>0</v>
      </c>
      <c r="L736" s="178">
        <f t="shared" si="261"/>
        <v>0</v>
      </c>
      <c r="M736" s="178">
        <v>0</v>
      </c>
    </row>
    <row r="737" spans="1:18" ht="25.5" x14ac:dyDescent="0.25">
      <c r="A737" s="284">
        <v>4</v>
      </c>
      <c r="B737" s="285"/>
      <c r="C737" s="286"/>
      <c r="D737" s="192" t="s">
        <v>16</v>
      </c>
      <c r="E737" s="193">
        <f t="shared" ref="E737:K737" si="275">E738</f>
        <v>386.06</v>
      </c>
      <c r="F737" s="193">
        <f t="shared" si="275"/>
        <v>6500</v>
      </c>
      <c r="G737" s="193">
        <f t="shared" si="275"/>
        <v>862.69825469506941</v>
      </c>
      <c r="H737" s="193">
        <f t="shared" si="275"/>
        <v>83</v>
      </c>
      <c r="I737" s="193">
        <f t="shared" si="275"/>
        <v>0</v>
      </c>
      <c r="J737" s="193">
        <f t="shared" si="275"/>
        <v>0</v>
      </c>
      <c r="K737" s="193">
        <f t="shared" si="275"/>
        <v>0</v>
      </c>
      <c r="L737" s="178">
        <f t="shared" si="261"/>
        <v>0</v>
      </c>
      <c r="M737" s="178">
        <v>0</v>
      </c>
    </row>
    <row r="738" spans="1:18" ht="38.25" x14ac:dyDescent="0.25">
      <c r="A738" s="265">
        <v>42</v>
      </c>
      <c r="B738" s="266"/>
      <c r="C738" s="267"/>
      <c r="D738" s="192" t="s">
        <v>31</v>
      </c>
      <c r="E738" s="193">
        <f t="shared" ref="E738:K738" si="276">E739+E742</f>
        <v>386.06</v>
      </c>
      <c r="F738" s="193">
        <f t="shared" si="276"/>
        <v>6500</v>
      </c>
      <c r="G738" s="193">
        <f t="shared" si="276"/>
        <v>862.69825469506941</v>
      </c>
      <c r="H738" s="193">
        <f t="shared" si="276"/>
        <v>83</v>
      </c>
      <c r="I738" s="193">
        <f t="shared" si="276"/>
        <v>0</v>
      </c>
      <c r="J738" s="193">
        <f t="shared" si="276"/>
        <v>0</v>
      </c>
      <c r="K738" s="193">
        <f t="shared" si="276"/>
        <v>0</v>
      </c>
      <c r="L738" s="178">
        <f t="shared" si="261"/>
        <v>0</v>
      </c>
      <c r="M738" s="178">
        <v>0</v>
      </c>
    </row>
    <row r="739" spans="1:18" x14ac:dyDescent="0.25">
      <c r="A739" s="265">
        <v>422</v>
      </c>
      <c r="B739" s="266"/>
      <c r="C739" s="267"/>
      <c r="D739" s="192" t="s">
        <v>76</v>
      </c>
      <c r="E739" s="193">
        <f>E740</f>
        <v>0</v>
      </c>
      <c r="F739" s="193">
        <f>F741</f>
        <v>4000</v>
      </c>
      <c r="G739" s="193">
        <f>G741</f>
        <v>530.89123365850423</v>
      </c>
      <c r="H739" s="193">
        <f>H741</f>
        <v>0</v>
      </c>
      <c r="I739" s="193">
        <f>I740+I741</f>
        <v>0</v>
      </c>
      <c r="J739" s="193">
        <f t="shared" ref="J739:K739" si="277">J740+J741</f>
        <v>0</v>
      </c>
      <c r="K739" s="193">
        <f t="shared" si="277"/>
        <v>0</v>
      </c>
      <c r="L739" s="178">
        <v>0</v>
      </c>
      <c r="M739" s="178">
        <v>0</v>
      </c>
    </row>
    <row r="740" spans="1:18" x14ac:dyDescent="0.25">
      <c r="A740" s="268">
        <v>4221</v>
      </c>
      <c r="B740" s="269"/>
      <c r="C740" s="270"/>
      <c r="D740" s="200" t="s">
        <v>77</v>
      </c>
      <c r="E740" s="104">
        <v>0</v>
      </c>
      <c r="F740" s="104"/>
      <c r="G740" s="104"/>
      <c r="H740" s="104"/>
      <c r="I740" s="104">
        <v>0</v>
      </c>
      <c r="J740" s="104">
        <v>0</v>
      </c>
      <c r="K740" s="104">
        <v>0</v>
      </c>
      <c r="L740" s="178">
        <v>0</v>
      </c>
      <c r="M740" s="178">
        <v>0</v>
      </c>
    </row>
    <row r="741" spans="1:18" x14ac:dyDescent="0.25">
      <c r="A741" s="268">
        <v>4227</v>
      </c>
      <c r="B741" s="269"/>
      <c r="C741" s="270"/>
      <c r="D741" s="200" t="s">
        <v>105</v>
      </c>
      <c r="E741" s="104"/>
      <c r="F741" s="104">
        <v>4000</v>
      </c>
      <c r="G741" s="104">
        <f>F741/7.5345</f>
        <v>530.89123365850423</v>
      </c>
      <c r="H741" s="104"/>
      <c r="I741" s="104"/>
      <c r="J741" s="104"/>
      <c r="K741" s="104"/>
      <c r="L741" s="178">
        <v>0</v>
      </c>
      <c r="M741" s="178">
        <v>0</v>
      </c>
    </row>
    <row r="742" spans="1:18" ht="25.5" x14ac:dyDescent="0.25">
      <c r="A742" s="265">
        <v>424</v>
      </c>
      <c r="B742" s="266"/>
      <c r="C742" s="267"/>
      <c r="D742" s="192" t="s">
        <v>190</v>
      </c>
      <c r="E742" s="193">
        <f t="shared" ref="E742:K742" si="278">E743</f>
        <v>386.06</v>
      </c>
      <c r="F742" s="193">
        <f t="shared" si="278"/>
        <v>2500</v>
      </c>
      <c r="G742" s="193">
        <f t="shared" si="278"/>
        <v>331.80702103656512</v>
      </c>
      <c r="H742" s="193">
        <f t="shared" si="278"/>
        <v>83</v>
      </c>
      <c r="I742" s="193">
        <f t="shared" si="278"/>
        <v>0</v>
      </c>
      <c r="J742" s="193">
        <f t="shared" si="278"/>
        <v>0</v>
      </c>
      <c r="K742" s="193">
        <f t="shared" si="278"/>
        <v>0</v>
      </c>
      <c r="L742" s="178">
        <v>0</v>
      </c>
      <c r="M742" s="178">
        <v>0</v>
      </c>
    </row>
    <row r="743" spans="1:18" x14ac:dyDescent="0.25">
      <c r="A743" s="268">
        <v>4241</v>
      </c>
      <c r="B743" s="269"/>
      <c r="C743" s="270"/>
      <c r="D743" s="200" t="s">
        <v>191</v>
      </c>
      <c r="E743" s="104">
        <v>386.06</v>
      </c>
      <c r="F743" s="104">
        <v>2500</v>
      </c>
      <c r="G743" s="104">
        <f>F743/7.5345</f>
        <v>331.80702103656512</v>
      </c>
      <c r="H743" s="104">
        <v>83</v>
      </c>
      <c r="I743" s="104">
        <v>0</v>
      </c>
      <c r="J743" s="104">
        <v>0</v>
      </c>
      <c r="K743" s="104">
        <v>0</v>
      </c>
      <c r="L743" s="178">
        <v>0</v>
      </c>
      <c r="M743" s="178">
        <v>0</v>
      </c>
    </row>
    <row r="744" spans="1:18" s="21" customFormat="1" ht="25.5" x14ac:dyDescent="0.25">
      <c r="A744" s="287" t="s">
        <v>192</v>
      </c>
      <c r="B744" s="288"/>
      <c r="C744" s="289"/>
      <c r="D744" s="188" t="s">
        <v>193</v>
      </c>
      <c r="E744" s="189">
        <f t="shared" ref="E744:K744" si="279">E745+E750</f>
        <v>0</v>
      </c>
      <c r="F744" s="189">
        <f t="shared" si="279"/>
        <v>1000</v>
      </c>
      <c r="G744" s="189">
        <f t="shared" si="279"/>
        <v>132.72280841462606</v>
      </c>
      <c r="H744" s="189">
        <f t="shared" si="279"/>
        <v>0</v>
      </c>
      <c r="I744" s="189"/>
      <c r="J744" s="189">
        <f t="shared" si="279"/>
        <v>0</v>
      </c>
      <c r="K744" s="189">
        <f t="shared" si="279"/>
        <v>0</v>
      </c>
      <c r="L744" s="178">
        <v>0</v>
      </c>
      <c r="M744" s="178">
        <v>0</v>
      </c>
      <c r="O744"/>
      <c r="P744"/>
      <c r="R744"/>
    </row>
    <row r="745" spans="1:18" s="21" customFormat="1" x14ac:dyDescent="0.25">
      <c r="A745" s="281" t="s">
        <v>159</v>
      </c>
      <c r="B745" s="282"/>
      <c r="C745" s="283"/>
      <c r="D745" s="190" t="s">
        <v>160</v>
      </c>
      <c r="E745" s="191">
        <f t="shared" ref="E745:K748" si="280">E746</f>
        <v>0</v>
      </c>
      <c r="F745" s="191">
        <f t="shared" si="280"/>
        <v>0</v>
      </c>
      <c r="G745" s="191">
        <f t="shared" si="280"/>
        <v>0</v>
      </c>
      <c r="H745" s="191">
        <f t="shared" si="280"/>
        <v>0</v>
      </c>
      <c r="I745" s="191"/>
      <c r="J745" s="191">
        <f t="shared" si="280"/>
        <v>0</v>
      </c>
      <c r="K745" s="191">
        <f t="shared" si="280"/>
        <v>0</v>
      </c>
      <c r="L745" s="178">
        <v>0</v>
      </c>
      <c r="M745" s="178">
        <v>0</v>
      </c>
    </row>
    <row r="746" spans="1:18" s="21" customFormat="1" x14ac:dyDescent="0.25">
      <c r="A746" s="284">
        <v>3</v>
      </c>
      <c r="B746" s="285"/>
      <c r="C746" s="286"/>
      <c r="D746" s="192" t="s">
        <v>14</v>
      </c>
      <c r="E746" s="193">
        <f t="shared" si="280"/>
        <v>0</v>
      </c>
      <c r="F746" s="193">
        <f t="shared" si="280"/>
        <v>0</v>
      </c>
      <c r="G746" s="193">
        <f t="shared" si="280"/>
        <v>0</v>
      </c>
      <c r="H746" s="193">
        <f t="shared" si="280"/>
        <v>0</v>
      </c>
      <c r="I746" s="193"/>
      <c r="J746" s="193">
        <f t="shared" si="280"/>
        <v>0</v>
      </c>
      <c r="K746" s="193">
        <f t="shared" si="280"/>
        <v>0</v>
      </c>
      <c r="L746" s="178">
        <v>0</v>
      </c>
      <c r="M746" s="178">
        <v>0</v>
      </c>
    </row>
    <row r="747" spans="1:18" s="21" customFormat="1" x14ac:dyDescent="0.25">
      <c r="A747" s="265">
        <v>32</v>
      </c>
      <c r="B747" s="266"/>
      <c r="C747" s="267"/>
      <c r="D747" s="192" t="s">
        <v>25</v>
      </c>
      <c r="E747" s="193">
        <f t="shared" ref="E747:K747" si="281">E748</f>
        <v>0</v>
      </c>
      <c r="F747" s="193">
        <f t="shared" si="281"/>
        <v>0</v>
      </c>
      <c r="G747" s="193">
        <f t="shared" si="281"/>
        <v>0</v>
      </c>
      <c r="H747" s="193">
        <f t="shared" si="281"/>
        <v>0</v>
      </c>
      <c r="I747" s="193"/>
      <c r="J747" s="193">
        <f t="shared" si="281"/>
        <v>0</v>
      </c>
      <c r="K747" s="193">
        <f t="shared" si="281"/>
        <v>0</v>
      </c>
      <c r="L747" s="178">
        <v>0</v>
      </c>
      <c r="M747" s="178">
        <v>0</v>
      </c>
    </row>
    <row r="748" spans="1:18" s="21" customFormat="1" x14ac:dyDescent="0.25">
      <c r="A748" s="265">
        <v>323</v>
      </c>
      <c r="B748" s="266"/>
      <c r="C748" s="267"/>
      <c r="D748" s="192" t="s">
        <v>74</v>
      </c>
      <c r="E748" s="193">
        <f t="shared" si="280"/>
        <v>0</v>
      </c>
      <c r="F748" s="193">
        <f t="shared" si="280"/>
        <v>0</v>
      </c>
      <c r="G748" s="193">
        <f t="shared" si="280"/>
        <v>0</v>
      </c>
      <c r="H748" s="193">
        <f t="shared" si="280"/>
        <v>0</v>
      </c>
      <c r="I748" s="193"/>
      <c r="J748" s="193">
        <f t="shared" si="280"/>
        <v>0</v>
      </c>
      <c r="K748" s="193">
        <f t="shared" si="280"/>
        <v>0</v>
      </c>
      <c r="L748" s="178">
        <v>0</v>
      </c>
      <c r="M748" s="178">
        <v>0</v>
      </c>
    </row>
    <row r="749" spans="1:18" ht="25.5" x14ac:dyDescent="0.25">
      <c r="A749" s="268">
        <v>3232</v>
      </c>
      <c r="B749" s="269"/>
      <c r="C749" s="270"/>
      <c r="D749" s="200" t="s">
        <v>122</v>
      </c>
      <c r="E749" s="104"/>
      <c r="F749" s="104"/>
      <c r="G749" s="104"/>
      <c r="H749" s="104"/>
      <c r="I749" s="104"/>
      <c r="J749" s="104"/>
      <c r="K749" s="104"/>
      <c r="L749" s="178">
        <v>0</v>
      </c>
      <c r="M749" s="178">
        <v>0</v>
      </c>
      <c r="O749" s="21"/>
      <c r="P749" s="21"/>
      <c r="R749" s="21"/>
    </row>
    <row r="750" spans="1:18" s="21" customFormat="1" ht="38.25" x14ac:dyDescent="0.25">
      <c r="A750" s="281" t="s">
        <v>161</v>
      </c>
      <c r="B750" s="282"/>
      <c r="C750" s="283"/>
      <c r="D750" s="190" t="s">
        <v>162</v>
      </c>
      <c r="E750" s="191">
        <f t="shared" ref="E750:K755" si="282">E751</f>
        <v>0</v>
      </c>
      <c r="F750" s="191">
        <f t="shared" si="282"/>
        <v>1000</v>
      </c>
      <c r="G750" s="191">
        <f t="shared" si="282"/>
        <v>132.72280841462606</v>
      </c>
      <c r="H750" s="191">
        <f t="shared" si="282"/>
        <v>0</v>
      </c>
      <c r="I750" s="191"/>
      <c r="J750" s="191">
        <f t="shared" si="282"/>
        <v>0</v>
      </c>
      <c r="K750" s="191">
        <f t="shared" si="282"/>
        <v>0</v>
      </c>
      <c r="L750" s="178">
        <v>0</v>
      </c>
      <c r="M750" s="178">
        <v>0</v>
      </c>
      <c r="O750"/>
      <c r="P750"/>
      <c r="R750"/>
    </row>
    <row r="751" spans="1:18" s="21" customFormat="1" x14ac:dyDescent="0.25">
      <c r="A751" s="284">
        <v>3</v>
      </c>
      <c r="B751" s="285"/>
      <c r="C751" s="286"/>
      <c r="D751" s="192" t="s">
        <v>14</v>
      </c>
      <c r="E751" s="193">
        <f t="shared" si="282"/>
        <v>0</v>
      </c>
      <c r="F751" s="193">
        <f t="shared" si="282"/>
        <v>1000</v>
      </c>
      <c r="G751" s="193">
        <f t="shared" si="282"/>
        <v>132.72280841462606</v>
      </c>
      <c r="H751" s="193">
        <f t="shared" si="282"/>
        <v>0</v>
      </c>
      <c r="I751" s="193"/>
      <c r="J751" s="193">
        <f t="shared" si="282"/>
        <v>0</v>
      </c>
      <c r="K751" s="193">
        <f t="shared" si="282"/>
        <v>0</v>
      </c>
      <c r="L751" s="178">
        <v>0</v>
      </c>
      <c r="M751" s="178">
        <v>0</v>
      </c>
    </row>
    <row r="752" spans="1:18" s="21" customFormat="1" x14ac:dyDescent="0.25">
      <c r="A752" s="265">
        <v>32</v>
      </c>
      <c r="B752" s="266"/>
      <c r="C752" s="267"/>
      <c r="D752" s="192" t="s">
        <v>25</v>
      </c>
      <c r="E752" s="193">
        <f>E755</f>
        <v>0</v>
      </c>
      <c r="F752" s="193">
        <f>F753+F755</f>
        <v>1000</v>
      </c>
      <c r="G752" s="193">
        <f>G753+G755</f>
        <v>132.72280841462606</v>
      </c>
      <c r="H752" s="193">
        <f>H755</f>
        <v>0</v>
      </c>
      <c r="I752" s="193"/>
      <c r="J752" s="193">
        <f>J755</f>
        <v>0</v>
      </c>
      <c r="K752" s="193">
        <f>K755</f>
        <v>0</v>
      </c>
      <c r="L752" s="178">
        <v>0</v>
      </c>
      <c r="M752" s="178">
        <v>0</v>
      </c>
    </row>
    <row r="753" spans="1:18" s="21" customFormat="1" x14ac:dyDescent="0.25">
      <c r="A753" s="265">
        <v>322</v>
      </c>
      <c r="B753" s="266"/>
      <c r="C753" s="267"/>
      <c r="D753" s="192" t="s">
        <v>61</v>
      </c>
      <c r="E753" s="193"/>
      <c r="F753" s="193">
        <f>F754</f>
        <v>500</v>
      </c>
      <c r="G753" s="193">
        <f>G754</f>
        <v>66.361404207313029</v>
      </c>
      <c r="H753" s="193"/>
      <c r="I753" s="193"/>
      <c r="J753" s="193"/>
      <c r="K753" s="193"/>
      <c r="L753" s="178">
        <v>0</v>
      </c>
      <c r="M753" s="178">
        <v>0</v>
      </c>
    </row>
    <row r="754" spans="1:18" s="21" customFormat="1" ht="25.5" x14ac:dyDescent="0.25">
      <c r="A754" s="268">
        <v>3224</v>
      </c>
      <c r="B754" s="269"/>
      <c r="C754" s="270"/>
      <c r="D754" s="200" t="s">
        <v>121</v>
      </c>
      <c r="E754" s="104"/>
      <c r="F754" s="104">
        <v>500</v>
      </c>
      <c r="G754" s="104">
        <f>F754/7.5345</f>
        <v>66.361404207313029</v>
      </c>
      <c r="H754" s="104"/>
      <c r="I754" s="104"/>
      <c r="J754" s="104"/>
      <c r="K754" s="104"/>
      <c r="L754" s="178">
        <v>0</v>
      </c>
      <c r="M754" s="178">
        <v>0</v>
      </c>
    </row>
    <row r="755" spans="1:18" s="21" customFormat="1" x14ac:dyDescent="0.25">
      <c r="A755" s="265">
        <v>323</v>
      </c>
      <c r="B755" s="266"/>
      <c r="C755" s="267"/>
      <c r="D755" s="192" t="s">
        <v>74</v>
      </c>
      <c r="E755" s="193">
        <f t="shared" si="282"/>
        <v>0</v>
      </c>
      <c r="F755" s="193">
        <f t="shared" si="282"/>
        <v>500</v>
      </c>
      <c r="G755" s="193">
        <f t="shared" si="282"/>
        <v>66.361404207313029</v>
      </c>
      <c r="H755" s="193">
        <f t="shared" si="282"/>
        <v>0</v>
      </c>
      <c r="I755" s="193"/>
      <c r="J755" s="193">
        <f t="shared" si="282"/>
        <v>0</v>
      </c>
      <c r="K755" s="193">
        <f t="shared" si="282"/>
        <v>0</v>
      </c>
      <c r="L755" s="178">
        <v>0</v>
      </c>
      <c r="M755" s="178">
        <v>0</v>
      </c>
    </row>
    <row r="756" spans="1:18" ht="25.5" x14ac:dyDescent="0.25">
      <c r="A756" s="268">
        <v>3232</v>
      </c>
      <c r="B756" s="269"/>
      <c r="C756" s="270"/>
      <c r="D756" s="200" t="s">
        <v>122</v>
      </c>
      <c r="E756" s="104"/>
      <c r="F756" s="104">
        <v>500</v>
      </c>
      <c r="G756" s="104">
        <f>F756/7.5345</f>
        <v>66.361404207313029</v>
      </c>
      <c r="H756" s="104"/>
      <c r="I756" s="104"/>
      <c r="J756" s="104"/>
      <c r="K756" s="104"/>
      <c r="L756" s="178">
        <v>0</v>
      </c>
      <c r="M756" s="178">
        <v>0</v>
      </c>
      <c r="O756" s="21"/>
      <c r="P756" s="21"/>
      <c r="R756" s="21"/>
    </row>
    <row r="757" spans="1:18" s="21" customFormat="1" ht="25.5" x14ac:dyDescent="0.25">
      <c r="A757" s="287" t="s">
        <v>194</v>
      </c>
      <c r="B757" s="288"/>
      <c r="C757" s="289"/>
      <c r="D757" s="188" t="s">
        <v>195</v>
      </c>
      <c r="E757" s="189">
        <f>E758</f>
        <v>1864.08</v>
      </c>
      <c r="F757" s="189">
        <f t="shared" ref="F757:K758" si="283">F758</f>
        <v>15000</v>
      </c>
      <c r="G757" s="189">
        <f t="shared" si="283"/>
        <v>1990.8421262193906</v>
      </c>
      <c r="H757" s="189">
        <f t="shared" si="283"/>
        <v>3900</v>
      </c>
      <c r="I757" s="189">
        <f t="shared" si="283"/>
        <v>3900</v>
      </c>
      <c r="J757" s="189">
        <f t="shared" si="283"/>
        <v>0</v>
      </c>
      <c r="K757" s="189">
        <f t="shared" si="283"/>
        <v>2417.84</v>
      </c>
      <c r="L757" s="178">
        <f t="shared" si="261"/>
        <v>129.70687953306725</v>
      </c>
      <c r="M757" s="178">
        <f t="shared" si="262"/>
        <v>61.99589743589744</v>
      </c>
      <c r="O757"/>
      <c r="P757"/>
      <c r="R757"/>
    </row>
    <row r="758" spans="1:18" s="21" customFormat="1" x14ac:dyDescent="0.25">
      <c r="A758" s="281" t="s">
        <v>345</v>
      </c>
      <c r="B758" s="282"/>
      <c r="C758" s="283"/>
      <c r="D758" s="190" t="s">
        <v>168</v>
      </c>
      <c r="E758" s="191">
        <f>E759</f>
        <v>1864.08</v>
      </c>
      <c r="F758" s="191">
        <f t="shared" si="283"/>
        <v>15000</v>
      </c>
      <c r="G758" s="191">
        <f t="shared" si="283"/>
        <v>1990.8421262193906</v>
      </c>
      <c r="H758" s="191">
        <f t="shared" si="283"/>
        <v>3900</v>
      </c>
      <c r="I758" s="191">
        <f t="shared" si="283"/>
        <v>3900</v>
      </c>
      <c r="J758" s="191">
        <f t="shared" si="283"/>
        <v>0</v>
      </c>
      <c r="K758" s="191">
        <f t="shared" si="283"/>
        <v>2417.84</v>
      </c>
      <c r="L758" s="178">
        <f t="shared" si="261"/>
        <v>129.70687953306725</v>
      </c>
      <c r="M758" s="178">
        <f t="shared" si="262"/>
        <v>61.99589743589744</v>
      </c>
    </row>
    <row r="759" spans="1:18" s="21" customFormat="1" x14ac:dyDescent="0.25">
      <c r="A759" s="284">
        <v>3</v>
      </c>
      <c r="B759" s="285"/>
      <c r="C759" s="286"/>
      <c r="D759" s="192" t="s">
        <v>14</v>
      </c>
      <c r="E759" s="193">
        <f>E760+E765</f>
        <v>1864.08</v>
      </c>
      <c r="F759" s="193">
        <f t="shared" ref="F759:K759" si="284">F760+F765</f>
        <v>15000</v>
      </c>
      <c r="G759" s="193">
        <f t="shared" si="284"/>
        <v>1990.8421262193906</v>
      </c>
      <c r="H759" s="193">
        <f t="shared" si="284"/>
        <v>3900</v>
      </c>
      <c r="I759" s="193">
        <f t="shared" si="284"/>
        <v>3900</v>
      </c>
      <c r="J759" s="193">
        <f t="shared" si="284"/>
        <v>0</v>
      </c>
      <c r="K759" s="193">
        <f t="shared" si="284"/>
        <v>2417.84</v>
      </c>
      <c r="L759" s="178">
        <f t="shared" si="261"/>
        <v>129.70687953306725</v>
      </c>
      <c r="M759" s="178">
        <f t="shared" si="262"/>
        <v>61.99589743589744</v>
      </c>
    </row>
    <row r="760" spans="1:18" s="21" customFormat="1" x14ac:dyDescent="0.25">
      <c r="A760" s="265">
        <v>32</v>
      </c>
      <c r="B760" s="266"/>
      <c r="C760" s="267"/>
      <c r="D760" s="192" t="s">
        <v>25</v>
      </c>
      <c r="E760" s="193">
        <f>E761+E763</f>
        <v>0</v>
      </c>
      <c r="F760" s="193">
        <f t="shared" ref="F760:K760" si="285">F761+F763</f>
        <v>0</v>
      </c>
      <c r="G760" s="193">
        <f t="shared" si="285"/>
        <v>0</v>
      </c>
      <c r="H760" s="193">
        <f t="shared" si="285"/>
        <v>0</v>
      </c>
      <c r="I760" s="193"/>
      <c r="J760" s="193">
        <f t="shared" si="285"/>
        <v>0</v>
      </c>
      <c r="K760" s="193">
        <f t="shared" si="285"/>
        <v>0</v>
      </c>
      <c r="L760" s="178">
        <v>0</v>
      </c>
      <c r="M760" s="178">
        <v>0</v>
      </c>
    </row>
    <row r="761" spans="1:18" s="21" customFormat="1" x14ac:dyDescent="0.25">
      <c r="A761" s="265">
        <v>322</v>
      </c>
      <c r="B761" s="266"/>
      <c r="C761" s="267"/>
      <c r="D761" s="192" t="s">
        <v>61</v>
      </c>
      <c r="E761" s="193">
        <f>E762</f>
        <v>0</v>
      </c>
      <c r="F761" s="193">
        <f t="shared" ref="F761:K761" si="286">F762</f>
        <v>0</v>
      </c>
      <c r="G761" s="193">
        <f t="shared" si="286"/>
        <v>0</v>
      </c>
      <c r="H761" s="193">
        <f t="shared" si="286"/>
        <v>0</v>
      </c>
      <c r="I761" s="193"/>
      <c r="J761" s="193">
        <f t="shared" si="286"/>
        <v>0</v>
      </c>
      <c r="K761" s="193">
        <f t="shared" si="286"/>
        <v>0</v>
      </c>
      <c r="L761" s="178">
        <v>0</v>
      </c>
      <c r="M761" s="178">
        <v>0</v>
      </c>
    </row>
    <row r="762" spans="1:18" x14ac:dyDescent="0.25">
      <c r="A762" s="268">
        <v>3222</v>
      </c>
      <c r="B762" s="269"/>
      <c r="C762" s="270"/>
      <c r="D762" s="200" t="s">
        <v>73</v>
      </c>
      <c r="E762" s="104"/>
      <c r="F762" s="104"/>
      <c r="G762" s="104"/>
      <c r="H762" s="104"/>
      <c r="I762" s="104"/>
      <c r="J762" s="104"/>
      <c r="K762" s="104"/>
      <c r="L762" s="178">
        <v>0</v>
      </c>
      <c r="M762" s="178">
        <v>0</v>
      </c>
      <c r="O762" s="21"/>
      <c r="P762" s="21"/>
      <c r="R762" s="21"/>
    </row>
    <row r="763" spans="1:18" s="21" customFormat="1" ht="25.5" x14ac:dyDescent="0.25">
      <c r="A763" s="265">
        <v>329</v>
      </c>
      <c r="B763" s="266"/>
      <c r="C763" s="267"/>
      <c r="D763" s="192" t="s">
        <v>64</v>
      </c>
      <c r="E763" s="193">
        <f>E764</f>
        <v>0</v>
      </c>
      <c r="F763" s="193">
        <f t="shared" ref="F763:K763" si="287">F764</f>
        <v>0</v>
      </c>
      <c r="G763" s="193">
        <f t="shared" si="287"/>
        <v>0</v>
      </c>
      <c r="H763" s="193">
        <f t="shared" si="287"/>
        <v>0</v>
      </c>
      <c r="I763" s="193">
        <f t="shared" si="287"/>
        <v>0</v>
      </c>
      <c r="J763" s="193">
        <f t="shared" si="287"/>
        <v>0</v>
      </c>
      <c r="K763" s="193">
        <f t="shared" si="287"/>
        <v>0</v>
      </c>
      <c r="L763" s="178">
        <v>0</v>
      </c>
      <c r="M763" s="178">
        <v>0</v>
      </c>
      <c r="O763"/>
      <c r="P763"/>
      <c r="R763"/>
    </row>
    <row r="764" spans="1:18" ht="25.5" x14ac:dyDescent="0.25">
      <c r="A764" s="268">
        <v>3299</v>
      </c>
      <c r="B764" s="269"/>
      <c r="C764" s="270"/>
      <c r="D764" s="200" t="s">
        <v>64</v>
      </c>
      <c r="E764" s="104"/>
      <c r="F764" s="104"/>
      <c r="G764" s="104"/>
      <c r="H764" s="104"/>
      <c r="I764" s="104"/>
      <c r="J764" s="104"/>
      <c r="K764" s="104"/>
      <c r="L764" s="178">
        <v>0</v>
      </c>
      <c r="M764" s="178">
        <v>0</v>
      </c>
      <c r="O764" s="21"/>
      <c r="P764" s="21"/>
      <c r="R764" s="21"/>
    </row>
    <row r="765" spans="1:18" s="21" customFormat="1" ht="38.25" x14ac:dyDescent="0.25">
      <c r="A765" s="265">
        <v>37</v>
      </c>
      <c r="B765" s="266"/>
      <c r="C765" s="267"/>
      <c r="D765" s="192" t="s">
        <v>118</v>
      </c>
      <c r="E765" s="193">
        <f>E766</f>
        <v>1864.08</v>
      </c>
      <c r="F765" s="193">
        <f t="shared" ref="F765:K766" si="288">F766</f>
        <v>15000</v>
      </c>
      <c r="G765" s="193">
        <f t="shared" si="288"/>
        <v>1990.8421262193906</v>
      </c>
      <c r="H765" s="193">
        <f t="shared" si="288"/>
        <v>3900</v>
      </c>
      <c r="I765" s="193">
        <f t="shared" si="288"/>
        <v>3900</v>
      </c>
      <c r="J765" s="193">
        <f t="shared" si="288"/>
        <v>0</v>
      </c>
      <c r="K765" s="193">
        <f t="shared" si="288"/>
        <v>2417.84</v>
      </c>
      <c r="L765" s="178">
        <f t="shared" si="261"/>
        <v>129.70687953306725</v>
      </c>
      <c r="M765" s="178">
        <f t="shared" si="262"/>
        <v>61.99589743589744</v>
      </c>
      <c r="O765"/>
      <c r="P765"/>
      <c r="R765"/>
    </row>
    <row r="766" spans="1:18" s="21" customFormat="1" ht="25.5" x14ac:dyDescent="0.25">
      <c r="A766" s="265">
        <v>372</v>
      </c>
      <c r="B766" s="266"/>
      <c r="C766" s="267"/>
      <c r="D766" s="192" t="s">
        <v>81</v>
      </c>
      <c r="E766" s="193">
        <f>E767</f>
        <v>1864.08</v>
      </c>
      <c r="F766" s="193">
        <f t="shared" si="288"/>
        <v>15000</v>
      </c>
      <c r="G766" s="193">
        <f t="shared" si="288"/>
        <v>1990.8421262193906</v>
      </c>
      <c r="H766" s="193">
        <f t="shared" si="288"/>
        <v>3900</v>
      </c>
      <c r="I766" s="193">
        <f t="shared" si="288"/>
        <v>3900</v>
      </c>
      <c r="J766" s="193">
        <f t="shared" si="288"/>
        <v>0</v>
      </c>
      <c r="K766" s="193">
        <f t="shared" si="288"/>
        <v>2417.84</v>
      </c>
      <c r="L766" s="178">
        <f t="shared" si="261"/>
        <v>129.70687953306725</v>
      </c>
      <c r="M766" s="178">
        <f t="shared" si="262"/>
        <v>61.99589743589744</v>
      </c>
    </row>
    <row r="767" spans="1:18" ht="25.5" x14ac:dyDescent="0.25">
      <c r="A767" s="268">
        <v>3721</v>
      </c>
      <c r="B767" s="269"/>
      <c r="C767" s="270"/>
      <c r="D767" s="200" t="s">
        <v>82</v>
      </c>
      <c r="E767" s="104">
        <v>1864.08</v>
      </c>
      <c r="F767" s="104">
        <v>15000</v>
      </c>
      <c r="G767" s="104">
        <f>F767/7.5345</f>
        <v>1990.8421262193906</v>
      </c>
      <c r="H767" s="104">
        <v>3900</v>
      </c>
      <c r="I767" s="104">
        <v>3900</v>
      </c>
      <c r="J767" s="104"/>
      <c r="K767" s="104">
        <v>2417.84</v>
      </c>
      <c r="L767" s="178">
        <f t="shared" si="261"/>
        <v>129.70687953306725</v>
      </c>
      <c r="M767" s="178">
        <f t="shared" si="262"/>
        <v>61.99589743589744</v>
      </c>
      <c r="O767" s="21"/>
      <c r="P767" s="21"/>
      <c r="R767" s="21"/>
    </row>
    <row r="768" spans="1:18" s="21" customFormat="1" ht="25.5" x14ac:dyDescent="0.25">
      <c r="A768" s="287" t="s">
        <v>196</v>
      </c>
      <c r="B768" s="288"/>
      <c r="C768" s="289"/>
      <c r="D768" s="188" t="s">
        <v>197</v>
      </c>
      <c r="E768" s="189">
        <f>E769</f>
        <v>61308.68</v>
      </c>
      <c r="F768" s="189">
        <f t="shared" ref="F768:K768" si="289">F769</f>
        <v>510000</v>
      </c>
      <c r="G768" s="189">
        <f t="shared" si="289"/>
        <v>67688.632291459289</v>
      </c>
      <c r="H768" s="189">
        <f t="shared" si="289"/>
        <v>61600</v>
      </c>
      <c r="I768" s="189">
        <f t="shared" si="289"/>
        <v>77000</v>
      </c>
      <c r="J768" s="189">
        <f t="shared" si="289"/>
        <v>0</v>
      </c>
      <c r="K768" s="189">
        <f t="shared" si="289"/>
        <v>69812.19</v>
      </c>
      <c r="L768" s="178">
        <f t="shared" si="261"/>
        <v>113.86999361264995</v>
      </c>
      <c r="M768" s="178">
        <f t="shared" si="262"/>
        <v>90.665181818181821</v>
      </c>
      <c r="O768"/>
      <c r="P768"/>
      <c r="R768"/>
    </row>
    <row r="769" spans="1:20" s="21" customFormat="1" x14ac:dyDescent="0.25">
      <c r="A769" s="281" t="s">
        <v>167</v>
      </c>
      <c r="B769" s="282"/>
      <c r="C769" s="283"/>
      <c r="D769" s="190" t="s">
        <v>168</v>
      </c>
      <c r="E769" s="191">
        <f>E770+E774</f>
        <v>61308.68</v>
      </c>
      <c r="F769" s="191">
        <f t="shared" ref="F769:K769" si="290">F770+F774</f>
        <v>510000</v>
      </c>
      <c r="G769" s="191">
        <f t="shared" si="290"/>
        <v>67688.632291459289</v>
      </c>
      <c r="H769" s="191">
        <f t="shared" si="290"/>
        <v>61600</v>
      </c>
      <c r="I769" s="191">
        <f t="shared" si="290"/>
        <v>77000</v>
      </c>
      <c r="J769" s="191">
        <f t="shared" si="290"/>
        <v>0</v>
      </c>
      <c r="K769" s="191">
        <f t="shared" si="290"/>
        <v>69812.19</v>
      </c>
      <c r="L769" s="178">
        <f t="shared" si="261"/>
        <v>113.86999361264995</v>
      </c>
      <c r="M769" s="178">
        <f t="shared" si="262"/>
        <v>90.665181818181821</v>
      </c>
    </row>
    <row r="770" spans="1:20" s="21" customFormat="1" x14ac:dyDescent="0.25">
      <c r="A770" s="284">
        <v>3</v>
      </c>
      <c r="B770" s="285"/>
      <c r="C770" s="286"/>
      <c r="D770" s="192" t="s">
        <v>14</v>
      </c>
      <c r="E770" s="193">
        <f t="shared" ref="E770:K772" si="291">E771</f>
        <v>59678.2</v>
      </c>
      <c r="F770" s="193">
        <f t="shared" si="291"/>
        <v>370000</v>
      </c>
      <c r="G770" s="193">
        <f t="shared" si="291"/>
        <v>49107.439113411638</v>
      </c>
      <c r="H770" s="193">
        <f t="shared" si="291"/>
        <v>41600</v>
      </c>
      <c r="I770" s="193">
        <f t="shared" si="291"/>
        <v>67000</v>
      </c>
      <c r="J770" s="193">
        <f t="shared" si="291"/>
        <v>0</v>
      </c>
      <c r="K770" s="193">
        <f t="shared" si="291"/>
        <v>63114.33</v>
      </c>
      <c r="L770" s="178">
        <f t="shared" si="261"/>
        <v>105.75776414167987</v>
      </c>
      <c r="M770" s="178">
        <f t="shared" si="262"/>
        <v>94.200492537313437</v>
      </c>
    </row>
    <row r="771" spans="1:20" s="21" customFormat="1" ht="38.25" x14ac:dyDescent="0.25">
      <c r="A771" s="265">
        <v>37</v>
      </c>
      <c r="B771" s="266"/>
      <c r="C771" s="267"/>
      <c r="D771" s="192" t="s">
        <v>118</v>
      </c>
      <c r="E771" s="193">
        <f t="shared" si="291"/>
        <v>59678.2</v>
      </c>
      <c r="F771" s="193">
        <f t="shared" si="291"/>
        <v>370000</v>
      </c>
      <c r="G771" s="193">
        <f t="shared" si="291"/>
        <v>49107.439113411638</v>
      </c>
      <c r="H771" s="193">
        <f t="shared" si="291"/>
        <v>41600</v>
      </c>
      <c r="I771" s="193">
        <f t="shared" si="291"/>
        <v>67000</v>
      </c>
      <c r="J771" s="193">
        <f t="shared" si="291"/>
        <v>0</v>
      </c>
      <c r="K771" s="193">
        <f t="shared" si="291"/>
        <v>63114.33</v>
      </c>
      <c r="L771" s="178">
        <f t="shared" si="261"/>
        <v>105.75776414167987</v>
      </c>
      <c r="M771" s="178">
        <f t="shared" si="262"/>
        <v>94.200492537313437</v>
      </c>
    </row>
    <row r="772" spans="1:20" s="21" customFormat="1" ht="25.5" x14ac:dyDescent="0.25">
      <c r="A772" s="265">
        <v>372</v>
      </c>
      <c r="B772" s="266"/>
      <c r="C772" s="267"/>
      <c r="D772" s="192" t="s">
        <v>81</v>
      </c>
      <c r="E772" s="193">
        <f t="shared" si="291"/>
        <v>59678.2</v>
      </c>
      <c r="F772" s="193">
        <f t="shared" si="291"/>
        <v>370000</v>
      </c>
      <c r="G772" s="193">
        <f t="shared" si="291"/>
        <v>49107.439113411638</v>
      </c>
      <c r="H772" s="193">
        <f t="shared" si="291"/>
        <v>41600</v>
      </c>
      <c r="I772" s="193">
        <f t="shared" si="291"/>
        <v>67000</v>
      </c>
      <c r="J772" s="193">
        <f t="shared" si="291"/>
        <v>0</v>
      </c>
      <c r="K772" s="193">
        <f t="shared" si="291"/>
        <v>63114.33</v>
      </c>
      <c r="L772" s="178">
        <f t="shared" si="261"/>
        <v>105.75776414167987</v>
      </c>
      <c r="M772" s="178">
        <f t="shared" si="262"/>
        <v>94.200492537313437</v>
      </c>
      <c r="T772" s="177"/>
    </row>
    <row r="773" spans="1:20" ht="25.5" x14ac:dyDescent="0.25">
      <c r="A773" s="268">
        <v>3722</v>
      </c>
      <c r="B773" s="269"/>
      <c r="C773" s="270"/>
      <c r="D773" s="200" t="s">
        <v>83</v>
      </c>
      <c r="E773" s="104">
        <v>59678.2</v>
      </c>
      <c r="F773" s="104">
        <v>370000</v>
      </c>
      <c r="G773" s="104">
        <f>F773/7.5345</f>
        <v>49107.439113411638</v>
      </c>
      <c r="H773" s="104">
        <v>41600</v>
      </c>
      <c r="I773" s="104">
        <v>67000</v>
      </c>
      <c r="J773" s="104"/>
      <c r="K773" s="104">
        <v>63114.33</v>
      </c>
      <c r="L773" s="178">
        <f t="shared" si="261"/>
        <v>105.75776414167987</v>
      </c>
      <c r="M773" s="178">
        <f t="shared" si="262"/>
        <v>94.200492537313437</v>
      </c>
      <c r="O773" s="21"/>
      <c r="P773" s="21"/>
      <c r="R773" s="21"/>
    </row>
    <row r="774" spans="1:20" s="21" customFormat="1" ht="25.5" x14ac:dyDescent="0.25">
      <c r="A774" s="284">
        <v>4</v>
      </c>
      <c r="B774" s="285"/>
      <c r="C774" s="286"/>
      <c r="D774" s="192" t="s">
        <v>16</v>
      </c>
      <c r="E774" s="193">
        <f t="shared" ref="E774:K776" si="292">E775</f>
        <v>1630.48</v>
      </c>
      <c r="F774" s="193">
        <f t="shared" si="292"/>
        <v>140000</v>
      </c>
      <c r="G774" s="193">
        <f t="shared" si="292"/>
        <v>18581.193178047648</v>
      </c>
      <c r="H774" s="193">
        <f t="shared" si="292"/>
        <v>20000</v>
      </c>
      <c r="I774" s="193">
        <f t="shared" si="292"/>
        <v>10000</v>
      </c>
      <c r="J774" s="193">
        <f t="shared" si="292"/>
        <v>0</v>
      </c>
      <c r="K774" s="193">
        <f t="shared" si="292"/>
        <v>6697.86</v>
      </c>
      <c r="L774" s="178">
        <f t="shared" si="261"/>
        <v>410.79068740493597</v>
      </c>
      <c r="M774" s="178">
        <f t="shared" si="262"/>
        <v>66.9786</v>
      </c>
      <c r="O774"/>
      <c r="P774"/>
      <c r="R774"/>
    </row>
    <row r="775" spans="1:20" s="21" customFormat="1" ht="38.25" x14ac:dyDescent="0.25">
      <c r="A775" s="265">
        <v>42</v>
      </c>
      <c r="B775" s="266"/>
      <c r="C775" s="267"/>
      <c r="D775" s="192" t="s">
        <v>31</v>
      </c>
      <c r="E775" s="193">
        <f t="shared" si="292"/>
        <v>1630.48</v>
      </c>
      <c r="F775" s="193">
        <f t="shared" si="292"/>
        <v>140000</v>
      </c>
      <c r="G775" s="193">
        <f t="shared" si="292"/>
        <v>18581.193178047648</v>
      </c>
      <c r="H775" s="193">
        <f t="shared" si="292"/>
        <v>20000</v>
      </c>
      <c r="I775" s="193">
        <f t="shared" si="292"/>
        <v>10000</v>
      </c>
      <c r="J775" s="193">
        <f t="shared" si="292"/>
        <v>0</v>
      </c>
      <c r="K775" s="193">
        <f t="shared" si="292"/>
        <v>6697.86</v>
      </c>
      <c r="L775" s="178">
        <f t="shared" si="261"/>
        <v>410.79068740493597</v>
      </c>
      <c r="M775" s="178">
        <f t="shared" si="262"/>
        <v>66.9786</v>
      </c>
    </row>
    <row r="776" spans="1:20" s="21" customFormat="1" ht="25.5" x14ac:dyDescent="0.25">
      <c r="A776" s="265">
        <v>424</v>
      </c>
      <c r="B776" s="266"/>
      <c r="C776" s="267"/>
      <c r="D776" s="192" t="s">
        <v>190</v>
      </c>
      <c r="E776" s="193">
        <f t="shared" si="292"/>
        <v>1630.48</v>
      </c>
      <c r="F776" s="193">
        <f t="shared" si="292"/>
        <v>140000</v>
      </c>
      <c r="G776" s="193">
        <f t="shared" si="292"/>
        <v>18581.193178047648</v>
      </c>
      <c r="H776" s="193">
        <f t="shared" si="292"/>
        <v>20000</v>
      </c>
      <c r="I776" s="193">
        <f t="shared" si="292"/>
        <v>10000</v>
      </c>
      <c r="J776" s="193">
        <f t="shared" si="292"/>
        <v>0</v>
      </c>
      <c r="K776" s="193">
        <f t="shared" si="292"/>
        <v>6697.86</v>
      </c>
      <c r="L776" s="178">
        <f t="shared" ref="L776:L777" si="293">K776/E776*100</f>
        <v>410.79068740493597</v>
      </c>
      <c r="M776" s="178">
        <f t="shared" ref="M776:M777" si="294">K776/I776*100</f>
        <v>66.9786</v>
      </c>
    </row>
    <row r="777" spans="1:20" x14ac:dyDescent="0.25">
      <c r="A777" s="268">
        <v>4241</v>
      </c>
      <c r="B777" s="269"/>
      <c r="C777" s="270"/>
      <c r="D777" s="200" t="s">
        <v>191</v>
      </c>
      <c r="E777" s="104">
        <v>1630.48</v>
      </c>
      <c r="F777" s="104">
        <v>140000</v>
      </c>
      <c r="G777" s="104">
        <f>F777/7.5345</f>
        <v>18581.193178047648</v>
      </c>
      <c r="H777" s="104">
        <v>20000</v>
      </c>
      <c r="I777" s="104">
        <v>10000</v>
      </c>
      <c r="J777" s="104"/>
      <c r="K777" s="104">
        <v>6697.86</v>
      </c>
      <c r="L777" s="178">
        <f t="shared" si="293"/>
        <v>410.79068740493597</v>
      </c>
      <c r="M777" s="178">
        <f t="shared" si="294"/>
        <v>66.9786</v>
      </c>
      <c r="O777" s="21"/>
      <c r="P777" s="21"/>
      <c r="R777" s="21"/>
    </row>
    <row r="778" spans="1:20" x14ac:dyDescent="0.25">
      <c r="E778" s="106"/>
    </row>
    <row r="780" spans="1:20" x14ac:dyDescent="0.25">
      <c r="J780" s="26"/>
      <c r="K780" s="26"/>
    </row>
  </sheetData>
  <autoFilter ref="A11:K779" xr:uid="{00000000-0009-0000-0000-000002000000}">
    <filterColumn colId="0" showButton="0"/>
    <filterColumn colId="1" showButton="0"/>
  </autoFilter>
  <mergeCells count="749">
    <mergeCell ref="A187:C187"/>
    <mergeCell ref="A188:C188"/>
    <mergeCell ref="A189:C189"/>
    <mergeCell ref="A190:C190"/>
    <mergeCell ref="A191:C191"/>
    <mergeCell ref="A132:C132"/>
    <mergeCell ref="A131:C131"/>
    <mergeCell ref="A175:C175"/>
    <mergeCell ref="A192:C192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73:C173"/>
    <mergeCell ref="A174:C174"/>
    <mergeCell ref="A149:C149"/>
    <mergeCell ref="A150:C150"/>
    <mergeCell ref="A151:C151"/>
    <mergeCell ref="A153:C153"/>
    <mergeCell ref="A599:C599"/>
    <mergeCell ref="A600:C600"/>
    <mergeCell ref="A601:C601"/>
    <mergeCell ref="A602:C602"/>
    <mergeCell ref="A603:C603"/>
    <mergeCell ref="A587:C587"/>
    <mergeCell ref="A588:C588"/>
    <mergeCell ref="A589:C589"/>
    <mergeCell ref="A591:C591"/>
    <mergeCell ref="A592:C592"/>
    <mergeCell ref="A593:C593"/>
    <mergeCell ref="A595:C595"/>
    <mergeCell ref="A596:C596"/>
    <mergeCell ref="A598:C598"/>
    <mergeCell ref="A594:C594"/>
    <mergeCell ref="A586:C586"/>
    <mergeCell ref="A569:C569"/>
    <mergeCell ref="A570:C570"/>
    <mergeCell ref="A571:C571"/>
    <mergeCell ref="A572:C572"/>
    <mergeCell ref="A573:C573"/>
    <mergeCell ref="A574:C574"/>
    <mergeCell ref="A575:C575"/>
    <mergeCell ref="A576:C576"/>
    <mergeCell ref="A577:C577"/>
    <mergeCell ref="A578:C578"/>
    <mergeCell ref="A579:C579"/>
    <mergeCell ref="A580:C580"/>
    <mergeCell ref="A581:C581"/>
    <mergeCell ref="A582:C582"/>
    <mergeCell ref="A583:C583"/>
    <mergeCell ref="A584:C584"/>
    <mergeCell ref="A585:C585"/>
    <mergeCell ref="A560:C560"/>
    <mergeCell ref="A561:C561"/>
    <mergeCell ref="A562:C562"/>
    <mergeCell ref="A563:C563"/>
    <mergeCell ref="A564:C564"/>
    <mergeCell ref="A565:C565"/>
    <mergeCell ref="A566:C566"/>
    <mergeCell ref="A567:C567"/>
    <mergeCell ref="A568:C568"/>
    <mergeCell ref="A541:C541"/>
    <mergeCell ref="A542:C542"/>
    <mergeCell ref="A543:C543"/>
    <mergeCell ref="A544:C544"/>
    <mergeCell ref="A545:C545"/>
    <mergeCell ref="A546:C546"/>
    <mergeCell ref="A547:C547"/>
    <mergeCell ref="A520:C520"/>
    <mergeCell ref="A521:C521"/>
    <mergeCell ref="A522:C522"/>
    <mergeCell ref="A523:C523"/>
    <mergeCell ref="A524:C524"/>
    <mergeCell ref="A525:C525"/>
    <mergeCell ref="A514:C514"/>
    <mergeCell ref="A515:C515"/>
    <mergeCell ref="A516:C516"/>
    <mergeCell ref="A517:C517"/>
    <mergeCell ref="A518:C518"/>
    <mergeCell ref="A519:C519"/>
    <mergeCell ref="A504:C504"/>
    <mergeCell ref="A505:C505"/>
    <mergeCell ref="A506:C506"/>
    <mergeCell ref="A507:C507"/>
    <mergeCell ref="A509:C509"/>
    <mergeCell ref="A513:C513"/>
    <mergeCell ref="A728:C728"/>
    <mergeCell ref="A695:C695"/>
    <mergeCell ref="A696:C696"/>
    <mergeCell ref="A741:C741"/>
    <mergeCell ref="A743:C743"/>
    <mergeCell ref="A498:C498"/>
    <mergeCell ref="A499:C499"/>
    <mergeCell ref="A500:C500"/>
    <mergeCell ref="A501:C501"/>
    <mergeCell ref="A526:C526"/>
    <mergeCell ref="A527:C527"/>
    <mergeCell ref="A508:C508"/>
    <mergeCell ref="A510:C510"/>
    <mergeCell ref="A511:C511"/>
    <mergeCell ref="A512:C512"/>
    <mergeCell ref="A537:C537"/>
    <mergeCell ref="A538:C538"/>
    <mergeCell ref="A539:C539"/>
    <mergeCell ref="A540:C540"/>
    <mergeCell ref="A726:C726"/>
    <mergeCell ref="A697:C697"/>
    <mergeCell ref="A698:C698"/>
    <mergeCell ref="A699:C699"/>
    <mergeCell ref="A700:C700"/>
    <mergeCell ref="A615:C615"/>
    <mergeCell ref="A616:C616"/>
    <mergeCell ref="A618:C618"/>
    <mergeCell ref="A714:C714"/>
    <mergeCell ref="A715:C715"/>
    <mergeCell ref="A716:C716"/>
    <mergeCell ref="A717:C717"/>
    <mergeCell ref="A718:C718"/>
    <mergeCell ref="A705:C705"/>
    <mergeCell ref="A706:C706"/>
    <mergeCell ref="A707:C707"/>
    <mergeCell ref="A712:C712"/>
    <mergeCell ref="A713:C713"/>
    <mergeCell ref="A702:C702"/>
    <mergeCell ref="A703:C703"/>
    <mergeCell ref="A708:C708"/>
    <mergeCell ref="A709:C709"/>
    <mergeCell ref="A711:C711"/>
    <mergeCell ref="A683:C683"/>
    <mergeCell ref="A684:C684"/>
    <mergeCell ref="A685:C685"/>
    <mergeCell ref="A686:C686"/>
    <mergeCell ref="A687:C687"/>
    <mergeCell ref="A688:C688"/>
    <mergeCell ref="A774:C774"/>
    <mergeCell ref="A775:C775"/>
    <mergeCell ref="A776:C776"/>
    <mergeCell ref="A777:C777"/>
    <mergeCell ref="A765:C765"/>
    <mergeCell ref="A766:C766"/>
    <mergeCell ref="A767:C767"/>
    <mergeCell ref="A768:C768"/>
    <mergeCell ref="A769:C769"/>
    <mergeCell ref="A770:C770"/>
    <mergeCell ref="A771:C771"/>
    <mergeCell ref="A772:C772"/>
    <mergeCell ref="A773:C773"/>
    <mergeCell ref="A756:C756"/>
    <mergeCell ref="A757:C757"/>
    <mergeCell ref="A758:C758"/>
    <mergeCell ref="A759:C759"/>
    <mergeCell ref="A760:C760"/>
    <mergeCell ref="A761:C761"/>
    <mergeCell ref="A762:C762"/>
    <mergeCell ref="A763:C763"/>
    <mergeCell ref="A764:C764"/>
    <mergeCell ref="A752:C752"/>
    <mergeCell ref="A755:C755"/>
    <mergeCell ref="A746:C746"/>
    <mergeCell ref="A747:C747"/>
    <mergeCell ref="A748:C748"/>
    <mergeCell ref="A749:C749"/>
    <mergeCell ref="A750:C750"/>
    <mergeCell ref="A751:C751"/>
    <mergeCell ref="A729:C729"/>
    <mergeCell ref="A730:C730"/>
    <mergeCell ref="A731:C731"/>
    <mergeCell ref="A732:C732"/>
    <mergeCell ref="A744:C744"/>
    <mergeCell ref="A745:C745"/>
    <mergeCell ref="A753:C753"/>
    <mergeCell ref="A754:C754"/>
    <mergeCell ref="A735:C735"/>
    <mergeCell ref="A734:C734"/>
    <mergeCell ref="A736:C736"/>
    <mergeCell ref="A737:C737"/>
    <mergeCell ref="A738:C738"/>
    <mergeCell ref="A739:C739"/>
    <mergeCell ref="A742:C742"/>
    <mergeCell ref="A733:C733"/>
    <mergeCell ref="A719:C719"/>
    <mergeCell ref="A720:C720"/>
    <mergeCell ref="A721:C721"/>
    <mergeCell ref="A722:C722"/>
    <mergeCell ref="A723:C723"/>
    <mergeCell ref="A724:C724"/>
    <mergeCell ref="A725:C725"/>
    <mergeCell ref="A689:C689"/>
    <mergeCell ref="A690:C690"/>
    <mergeCell ref="A691:C691"/>
    <mergeCell ref="A692:C692"/>
    <mergeCell ref="A693:C693"/>
    <mergeCell ref="A694:C694"/>
    <mergeCell ref="A701:C701"/>
    <mergeCell ref="A677:C677"/>
    <mergeCell ref="A678:C678"/>
    <mergeCell ref="A679:C679"/>
    <mergeCell ref="A680:C680"/>
    <mergeCell ref="A681:C681"/>
    <mergeCell ref="A682:C682"/>
    <mergeCell ref="A671:C671"/>
    <mergeCell ref="A672:C672"/>
    <mergeCell ref="A673:C673"/>
    <mergeCell ref="A674:C674"/>
    <mergeCell ref="A675:C675"/>
    <mergeCell ref="A676:C676"/>
    <mergeCell ref="A665:C665"/>
    <mergeCell ref="A666:C666"/>
    <mergeCell ref="A667:C667"/>
    <mergeCell ref="A668:C668"/>
    <mergeCell ref="A669:C669"/>
    <mergeCell ref="A670:C670"/>
    <mergeCell ref="A659:C659"/>
    <mergeCell ref="A660:C660"/>
    <mergeCell ref="A661:C661"/>
    <mergeCell ref="A662:C662"/>
    <mergeCell ref="A663:C663"/>
    <mergeCell ref="A664:C664"/>
    <mergeCell ref="A652:C652"/>
    <mergeCell ref="A653:C653"/>
    <mergeCell ref="A654:C654"/>
    <mergeCell ref="A655:C655"/>
    <mergeCell ref="A656:C656"/>
    <mergeCell ref="A658:C658"/>
    <mergeCell ref="A645:C645"/>
    <mergeCell ref="A646:C646"/>
    <mergeCell ref="A647:C647"/>
    <mergeCell ref="A648:C648"/>
    <mergeCell ref="A649:C649"/>
    <mergeCell ref="A651:C651"/>
    <mergeCell ref="A657:C657"/>
    <mergeCell ref="A627:C627"/>
    <mergeCell ref="A640:C640"/>
    <mergeCell ref="A641:C641"/>
    <mergeCell ref="A642:C642"/>
    <mergeCell ref="A643:C643"/>
    <mergeCell ref="A644:C644"/>
    <mergeCell ref="A619:C619"/>
    <mergeCell ref="A620:C620"/>
    <mergeCell ref="A621:C621"/>
    <mergeCell ref="A622:C622"/>
    <mergeCell ref="A623:C623"/>
    <mergeCell ref="A625:C625"/>
    <mergeCell ref="A635:C635"/>
    <mergeCell ref="A637:C637"/>
    <mergeCell ref="A629:C629"/>
    <mergeCell ref="A630:C630"/>
    <mergeCell ref="A609:C609"/>
    <mergeCell ref="A610:C610"/>
    <mergeCell ref="A611:C611"/>
    <mergeCell ref="A612:C612"/>
    <mergeCell ref="A613:C613"/>
    <mergeCell ref="A614:C614"/>
    <mergeCell ref="A535:C535"/>
    <mergeCell ref="A536:C536"/>
    <mergeCell ref="A605:C605"/>
    <mergeCell ref="A606:C606"/>
    <mergeCell ref="A607:C607"/>
    <mergeCell ref="A608:C608"/>
    <mergeCell ref="A548:C548"/>
    <mergeCell ref="A549:C549"/>
    <mergeCell ref="A550:C550"/>
    <mergeCell ref="A551:C551"/>
    <mergeCell ref="A552:C552"/>
    <mergeCell ref="A553:C553"/>
    <mergeCell ref="A554:C554"/>
    <mergeCell ref="A555:C555"/>
    <mergeCell ref="A556:C556"/>
    <mergeCell ref="A557:C557"/>
    <mergeCell ref="A558:C558"/>
    <mergeCell ref="A559:C559"/>
    <mergeCell ref="A494:C494"/>
    <mergeCell ref="A495:C495"/>
    <mergeCell ref="A496:C496"/>
    <mergeCell ref="A497:C497"/>
    <mergeCell ref="A502:C502"/>
    <mergeCell ref="A503:C503"/>
    <mergeCell ref="A488:C488"/>
    <mergeCell ref="A489:C489"/>
    <mergeCell ref="A490:C490"/>
    <mergeCell ref="A491:C491"/>
    <mergeCell ref="A492:C492"/>
    <mergeCell ref="A493:C493"/>
    <mergeCell ref="A482:C482"/>
    <mergeCell ref="A483:C483"/>
    <mergeCell ref="A484:C484"/>
    <mergeCell ref="A485:C485"/>
    <mergeCell ref="A486:C486"/>
    <mergeCell ref="A487:C487"/>
    <mergeCell ref="A476:C476"/>
    <mergeCell ref="A477:C477"/>
    <mergeCell ref="A478:C478"/>
    <mergeCell ref="A479:C479"/>
    <mergeCell ref="A480:C480"/>
    <mergeCell ref="A481:C481"/>
    <mergeCell ref="A459:C459"/>
    <mergeCell ref="A462:C462"/>
    <mergeCell ref="A464:C464"/>
    <mergeCell ref="A468:C468"/>
    <mergeCell ref="A474:C474"/>
    <mergeCell ref="A475:C475"/>
    <mergeCell ref="A460:C460"/>
    <mergeCell ref="A461:C461"/>
    <mergeCell ref="A465:C465"/>
    <mergeCell ref="A466:C466"/>
    <mergeCell ref="A467:C467"/>
    <mergeCell ref="A469:C469"/>
    <mergeCell ref="A470:C470"/>
    <mergeCell ref="A471:C471"/>
    <mergeCell ref="A472:C472"/>
    <mergeCell ref="A473:C473"/>
    <mergeCell ref="A447:C447"/>
    <mergeCell ref="A451:C451"/>
    <mergeCell ref="A452:C452"/>
    <mergeCell ref="A453:C453"/>
    <mergeCell ref="A457:C457"/>
    <mergeCell ref="A458:C458"/>
    <mergeCell ref="A438:C438"/>
    <mergeCell ref="A441:C441"/>
    <mergeCell ref="A442:C442"/>
    <mergeCell ref="A443:C443"/>
    <mergeCell ref="A444:C444"/>
    <mergeCell ref="A445:C445"/>
    <mergeCell ref="A439:C439"/>
    <mergeCell ref="A440:C440"/>
    <mergeCell ref="A454:C454"/>
    <mergeCell ref="A455:C455"/>
    <mergeCell ref="A456:C456"/>
    <mergeCell ref="A446:C446"/>
    <mergeCell ref="A448:C448"/>
    <mergeCell ref="A449:C449"/>
    <mergeCell ref="A450:C450"/>
    <mergeCell ref="A407:C407"/>
    <mergeCell ref="A414:C414"/>
    <mergeCell ref="A415:C415"/>
    <mergeCell ref="A416:C416"/>
    <mergeCell ref="A417:C417"/>
    <mergeCell ref="A430:C430"/>
    <mergeCell ref="A408:C408"/>
    <mergeCell ref="A409:C409"/>
    <mergeCell ref="A410:C410"/>
    <mergeCell ref="A411:C411"/>
    <mergeCell ref="A412:C412"/>
    <mergeCell ref="A413:C413"/>
    <mergeCell ref="A429:C429"/>
    <mergeCell ref="A421:C421"/>
    <mergeCell ref="A422:C422"/>
    <mergeCell ref="A423:C423"/>
    <mergeCell ref="A424:C424"/>
    <mergeCell ref="A431:C431"/>
    <mergeCell ref="A425:C425"/>
    <mergeCell ref="A426:C426"/>
    <mergeCell ref="A427:C427"/>
    <mergeCell ref="A432:C432"/>
    <mergeCell ref="A433:C433"/>
    <mergeCell ref="A434:C434"/>
    <mergeCell ref="A435:C435"/>
    <mergeCell ref="A437:C437"/>
    <mergeCell ref="A436:C436"/>
    <mergeCell ref="A404:C404"/>
    <mergeCell ref="A405:C405"/>
    <mergeCell ref="A406:C406"/>
    <mergeCell ref="A394:C394"/>
    <mergeCell ref="A395:C395"/>
    <mergeCell ref="A396:C396"/>
    <mergeCell ref="A397:C397"/>
    <mergeCell ref="A399:C399"/>
    <mergeCell ref="A400:C400"/>
    <mergeCell ref="A320:C320"/>
    <mergeCell ref="A321:C321"/>
    <mergeCell ref="A322:C322"/>
    <mergeCell ref="A340:C340"/>
    <mergeCell ref="A348:C348"/>
    <mergeCell ref="A349:C349"/>
    <mergeCell ref="A350:C350"/>
    <mergeCell ref="A354:C354"/>
    <mergeCell ref="A355:C355"/>
    <mergeCell ref="A329:C329"/>
    <mergeCell ref="A333:C333"/>
    <mergeCell ref="A334:C334"/>
    <mergeCell ref="A335:C335"/>
    <mergeCell ref="A336:C336"/>
    <mergeCell ref="A337:C337"/>
    <mergeCell ref="A330:C330"/>
    <mergeCell ref="A332:C332"/>
    <mergeCell ref="A338:C338"/>
    <mergeCell ref="A339:C339"/>
    <mergeCell ref="A341:C341"/>
    <mergeCell ref="A342:C342"/>
    <mergeCell ref="A343:C343"/>
    <mergeCell ref="A344:C344"/>
    <mergeCell ref="A351:C351"/>
    <mergeCell ref="A264:C264"/>
    <mergeCell ref="A265:C265"/>
    <mergeCell ref="A270:C270"/>
    <mergeCell ref="A271:C271"/>
    <mergeCell ref="A272:C272"/>
    <mergeCell ref="A282:C282"/>
    <mergeCell ref="A258:C258"/>
    <mergeCell ref="A259:C259"/>
    <mergeCell ref="A260:C260"/>
    <mergeCell ref="A261:C261"/>
    <mergeCell ref="A262:C262"/>
    <mergeCell ref="A263:C263"/>
    <mergeCell ref="A276:C276"/>
    <mergeCell ref="A277:C277"/>
    <mergeCell ref="A279:C279"/>
    <mergeCell ref="A280:C280"/>
    <mergeCell ref="A278:C278"/>
    <mergeCell ref="A266:C266"/>
    <mergeCell ref="A267:C267"/>
    <mergeCell ref="A268:C268"/>
    <mergeCell ref="A269:C269"/>
    <mergeCell ref="A248:C248"/>
    <mergeCell ref="A249:C249"/>
    <mergeCell ref="A250:C250"/>
    <mergeCell ref="A251:C251"/>
    <mergeCell ref="A252:C252"/>
    <mergeCell ref="A255:C255"/>
    <mergeCell ref="A239:C239"/>
    <mergeCell ref="A243:C243"/>
    <mergeCell ref="A244:C244"/>
    <mergeCell ref="A245:C245"/>
    <mergeCell ref="A246:C246"/>
    <mergeCell ref="A247:C247"/>
    <mergeCell ref="A240:C240"/>
    <mergeCell ref="A242:C242"/>
    <mergeCell ref="A241:C241"/>
    <mergeCell ref="A253:C253"/>
    <mergeCell ref="A254:C254"/>
    <mergeCell ref="A221:C221"/>
    <mergeCell ref="A222:C222"/>
    <mergeCell ref="A223:C223"/>
    <mergeCell ref="A224:C224"/>
    <mergeCell ref="A237:C237"/>
    <mergeCell ref="A238:C238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5:C225"/>
    <mergeCell ref="A226:C226"/>
    <mergeCell ref="A231:C231"/>
    <mergeCell ref="A232:C232"/>
    <mergeCell ref="A233:C233"/>
    <mergeCell ref="A234:C234"/>
    <mergeCell ref="A235:C235"/>
    <mergeCell ref="A236:C236"/>
    <mergeCell ref="A205:C205"/>
    <mergeCell ref="A206:C206"/>
    <mergeCell ref="A207:C207"/>
    <mergeCell ref="A208:C208"/>
    <mergeCell ref="A209:C209"/>
    <mergeCell ref="A210:C210"/>
    <mergeCell ref="A199:C199"/>
    <mergeCell ref="A200:C200"/>
    <mergeCell ref="A201:C201"/>
    <mergeCell ref="A202:C202"/>
    <mergeCell ref="A203:C203"/>
    <mergeCell ref="A204:C204"/>
    <mergeCell ref="A193:C193"/>
    <mergeCell ref="A194:C194"/>
    <mergeCell ref="A195:C195"/>
    <mergeCell ref="A196:C196"/>
    <mergeCell ref="A197:C197"/>
    <mergeCell ref="A198:C198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54:C154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152:C152"/>
    <mergeCell ref="A134:C134"/>
    <mergeCell ref="A135:C135"/>
    <mergeCell ref="A136:C136"/>
    <mergeCell ref="A125:C125"/>
    <mergeCell ref="A126:C126"/>
    <mergeCell ref="A127:C127"/>
    <mergeCell ref="A128:C128"/>
    <mergeCell ref="A129:C129"/>
    <mergeCell ref="A130:C130"/>
    <mergeCell ref="A123:C123"/>
    <mergeCell ref="A124:C124"/>
    <mergeCell ref="A113:C113"/>
    <mergeCell ref="A114:C114"/>
    <mergeCell ref="A115:C115"/>
    <mergeCell ref="A116:C116"/>
    <mergeCell ref="A117:C117"/>
    <mergeCell ref="A118:C118"/>
    <mergeCell ref="A133:C133"/>
    <mergeCell ref="A81:C81"/>
    <mergeCell ref="A82:C82"/>
    <mergeCell ref="A83:C83"/>
    <mergeCell ref="A84:C84"/>
    <mergeCell ref="A107:C107"/>
    <mergeCell ref="A108:C108"/>
    <mergeCell ref="A109:C109"/>
    <mergeCell ref="A110:C110"/>
    <mergeCell ref="A111:C111"/>
    <mergeCell ref="A103:C103"/>
    <mergeCell ref="A104:C104"/>
    <mergeCell ref="A105:C105"/>
    <mergeCell ref="A106:C106"/>
    <mergeCell ref="A87:C87"/>
    <mergeCell ref="A88:C88"/>
    <mergeCell ref="A92:C92"/>
    <mergeCell ref="A93:C93"/>
    <mergeCell ref="A68:C68"/>
    <mergeCell ref="A69:C69"/>
    <mergeCell ref="A70:C70"/>
    <mergeCell ref="A71:C71"/>
    <mergeCell ref="A72:C72"/>
    <mergeCell ref="A73:C73"/>
    <mergeCell ref="A78:C78"/>
    <mergeCell ref="A79:C79"/>
    <mergeCell ref="A80:C80"/>
    <mergeCell ref="A62:C62"/>
    <mergeCell ref="A63:C63"/>
    <mergeCell ref="A64:C64"/>
    <mergeCell ref="A65:C65"/>
    <mergeCell ref="A66:C66"/>
    <mergeCell ref="A67:C67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9:C39"/>
    <mergeCell ref="A42:C42"/>
    <mergeCell ref="A43:C43"/>
    <mergeCell ref="A40:C40"/>
    <mergeCell ref="A41:C41"/>
    <mergeCell ref="A30:C30"/>
    <mergeCell ref="A31:C31"/>
    <mergeCell ref="A32:C32"/>
    <mergeCell ref="A33:C33"/>
    <mergeCell ref="A34:C34"/>
    <mergeCell ref="A35:C35"/>
    <mergeCell ref="A29:C29"/>
    <mergeCell ref="A24:C24"/>
    <mergeCell ref="A26:C26"/>
    <mergeCell ref="A19:C19"/>
    <mergeCell ref="A20:C20"/>
    <mergeCell ref="A21:C21"/>
    <mergeCell ref="A36:C36"/>
    <mergeCell ref="A37:C37"/>
    <mergeCell ref="A38:C38"/>
    <mergeCell ref="A16:C16"/>
    <mergeCell ref="A17:C17"/>
    <mergeCell ref="A18:C18"/>
    <mergeCell ref="A1:K1"/>
    <mergeCell ref="A3:K3"/>
    <mergeCell ref="A74:C74"/>
    <mergeCell ref="A75:C75"/>
    <mergeCell ref="A76:C76"/>
    <mergeCell ref="A77:C77"/>
    <mergeCell ref="A10:C10"/>
    <mergeCell ref="A11:C11"/>
    <mergeCell ref="A12:C12"/>
    <mergeCell ref="A13:C13"/>
    <mergeCell ref="A14:C14"/>
    <mergeCell ref="A15:C15"/>
    <mergeCell ref="A5:C5"/>
    <mergeCell ref="A7:C7"/>
    <mergeCell ref="A8:C8"/>
    <mergeCell ref="A9:C9"/>
    <mergeCell ref="A22:C22"/>
    <mergeCell ref="A23:C23"/>
    <mergeCell ref="A25:C25"/>
    <mergeCell ref="A27:C27"/>
    <mergeCell ref="A28:C28"/>
    <mergeCell ref="A227:C227"/>
    <mergeCell ref="A273:C273"/>
    <mergeCell ref="A274:C274"/>
    <mergeCell ref="A275:C275"/>
    <mergeCell ref="A256:C256"/>
    <mergeCell ref="A257:C257"/>
    <mergeCell ref="A85:C85"/>
    <mergeCell ref="A86:C86"/>
    <mergeCell ref="A89:C89"/>
    <mergeCell ref="A90:C90"/>
    <mergeCell ref="A91:C91"/>
    <mergeCell ref="A101:C101"/>
    <mergeCell ref="A102:C102"/>
    <mergeCell ref="A95:C95"/>
    <mergeCell ref="A96:C96"/>
    <mergeCell ref="A97:C97"/>
    <mergeCell ref="A98:C98"/>
    <mergeCell ref="A99:C99"/>
    <mergeCell ref="A100:C100"/>
    <mergeCell ref="A112:C112"/>
    <mergeCell ref="A119:C119"/>
    <mergeCell ref="A120:C120"/>
    <mergeCell ref="A121:C121"/>
    <mergeCell ref="A122:C122"/>
    <mergeCell ref="A299:C299"/>
    <mergeCell ref="A300:C300"/>
    <mergeCell ref="A301:C301"/>
    <mergeCell ref="A302:C302"/>
    <mergeCell ref="A303:C303"/>
    <mergeCell ref="A304:C304"/>
    <mergeCell ref="A293:C293"/>
    <mergeCell ref="A294:C294"/>
    <mergeCell ref="A295:C295"/>
    <mergeCell ref="A296:C296"/>
    <mergeCell ref="A297:C297"/>
    <mergeCell ref="A298:C298"/>
    <mergeCell ref="A283:C283"/>
    <mergeCell ref="A284:C284"/>
    <mergeCell ref="A285:C285"/>
    <mergeCell ref="A286:C286"/>
    <mergeCell ref="A287:C287"/>
    <mergeCell ref="A288:C288"/>
    <mergeCell ref="A290:C290"/>
    <mergeCell ref="A291:C291"/>
    <mergeCell ref="A292:C292"/>
    <mergeCell ref="A289:C289"/>
    <mergeCell ref="A305:C305"/>
    <mergeCell ref="A306:C306"/>
    <mergeCell ref="A307:C307"/>
    <mergeCell ref="A308:C308"/>
    <mergeCell ref="A309:C309"/>
    <mergeCell ref="A631:C631"/>
    <mergeCell ref="A632:C632"/>
    <mergeCell ref="A633:C633"/>
    <mergeCell ref="A634:C634"/>
    <mergeCell ref="A528:C528"/>
    <mergeCell ref="A529:C529"/>
    <mergeCell ref="A532:C532"/>
    <mergeCell ref="A530:C530"/>
    <mergeCell ref="A533:C533"/>
    <mergeCell ref="A323:C323"/>
    <mergeCell ref="A324:C324"/>
    <mergeCell ref="A325:C325"/>
    <mergeCell ref="A326:C326"/>
    <mergeCell ref="A327:C327"/>
    <mergeCell ref="A328:C328"/>
    <mergeCell ref="A311:C311"/>
    <mergeCell ref="A312:C312"/>
    <mergeCell ref="A313:C313"/>
    <mergeCell ref="A310:C310"/>
    <mergeCell ref="A740:C740"/>
    <mergeCell ref="A361:C361"/>
    <mergeCell ref="A365:C365"/>
    <mergeCell ref="A366:C366"/>
    <mergeCell ref="A362:C362"/>
    <mergeCell ref="A363:C363"/>
    <mergeCell ref="A387:C387"/>
    <mergeCell ref="A388:C388"/>
    <mergeCell ref="A389:C389"/>
    <mergeCell ref="A390:C390"/>
    <mergeCell ref="A385:C385"/>
    <mergeCell ref="A386:C386"/>
    <mergeCell ref="A391:C391"/>
    <mergeCell ref="A392:C392"/>
    <mergeCell ref="A378:C378"/>
    <mergeCell ref="A380:C380"/>
    <mergeCell ref="A381:C381"/>
    <mergeCell ref="A382:C382"/>
    <mergeCell ref="A383:C383"/>
    <mergeCell ref="A384:C384"/>
    <mergeCell ref="A379:C379"/>
    <mergeCell ref="A401:C401"/>
    <mergeCell ref="A402:C402"/>
    <mergeCell ref="A403:C403"/>
    <mergeCell ref="A376:C376"/>
    <mergeCell ref="A377:C377"/>
    <mergeCell ref="A356:C356"/>
    <mergeCell ref="A357:C357"/>
    <mergeCell ref="A358:C358"/>
    <mergeCell ref="A369:C369"/>
    <mergeCell ref="A370:C370"/>
    <mergeCell ref="A371:C371"/>
    <mergeCell ref="A359:C359"/>
    <mergeCell ref="A360:C360"/>
    <mergeCell ref="A228:C228"/>
    <mergeCell ref="A229:C229"/>
    <mergeCell ref="A638:C638"/>
    <mergeCell ref="A727:C727"/>
    <mergeCell ref="A314:C314"/>
    <mergeCell ref="A315:C315"/>
    <mergeCell ref="A316:C316"/>
    <mergeCell ref="A317:C317"/>
    <mergeCell ref="A318:C318"/>
    <mergeCell ref="A650:C650"/>
    <mergeCell ref="A345:C345"/>
    <mergeCell ref="A346:C346"/>
    <mergeCell ref="A347:C347"/>
    <mergeCell ref="A393:C393"/>
    <mergeCell ref="A418:C418"/>
    <mergeCell ref="A419:C419"/>
    <mergeCell ref="A420:C420"/>
    <mergeCell ref="A428:C428"/>
    <mergeCell ref="A604:C604"/>
    <mergeCell ref="A352:C352"/>
    <mergeCell ref="A372:C372"/>
    <mergeCell ref="A373:C373"/>
    <mergeCell ref="A374:C374"/>
    <mergeCell ref="A375:C375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28"/>
  <sheetViews>
    <sheetView workbookViewId="0">
      <selection activeCell="I18" sqref="I18"/>
    </sheetView>
  </sheetViews>
  <sheetFormatPr defaultRowHeight="15" x14ac:dyDescent="0.25"/>
  <cols>
    <col min="1" max="1" width="46.85546875" customWidth="1"/>
    <col min="2" max="2" width="18.7109375" hidden="1" customWidth="1"/>
    <col min="3" max="3" width="18.7109375" customWidth="1"/>
    <col min="4" max="5" width="18.7109375" hidden="1" customWidth="1"/>
    <col min="6" max="8" width="18.7109375" customWidth="1"/>
    <col min="9" max="10" width="6.5703125" customWidth="1"/>
  </cols>
  <sheetData>
    <row r="1" spans="1:10" ht="33" customHeight="1" x14ac:dyDescent="0.25">
      <c r="A1" s="228" t="s">
        <v>371</v>
      </c>
      <c r="B1" s="228"/>
      <c r="C1" s="228"/>
      <c r="D1" s="228"/>
      <c r="E1" s="228"/>
      <c r="F1" s="228"/>
      <c r="G1" s="228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x14ac:dyDescent="0.25">
      <c r="A3" s="228" t="s">
        <v>22</v>
      </c>
      <c r="B3" s="228"/>
      <c r="C3" s="228"/>
      <c r="D3" s="228"/>
      <c r="E3" s="228"/>
      <c r="F3" s="228"/>
      <c r="G3" s="228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5.75" x14ac:dyDescent="0.25">
      <c r="A5" s="228" t="s">
        <v>8</v>
      </c>
      <c r="B5" s="228"/>
      <c r="C5" s="228"/>
      <c r="D5" s="228"/>
      <c r="E5" s="228"/>
      <c r="F5" s="228"/>
      <c r="G5" s="228"/>
    </row>
    <row r="6" spans="1:10" ht="18" x14ac:dyDescent="0.25">
      <c r="A6" s="4"/>
      <c r="B6" s="4"/>
      <c r="C6" s="4"/>
      <c r="D6" s="4"/>
      <c r="E6" s="4"/>
      <c r="F6" s="5"/>
      <c r="G6" s="5"/>
    </row>
    <row r="7" spans="1:10" ht="15.75" customHeight="1" x14ac:dyDescent="0.25">
      <c r="A7" s="228" t="s">
        <v>17</v>
      </c>
      <c r="B7" s="228"/>
      <c r="C7" s="228"/>
      <c r="D7" s="228"/>
      <c r="E7" s="228"/>
      <c r="F7" s="228"/>
      <c r="G7" s="228"/>
    </row>
    <row r="8" spans="1:10" ht="18" x14ac:dyDescent="0.25">
      <c r="A8" s="4"/>
      <c r="B8" s="4"/>
      <c r="C8" s="4"/>
      <c r="D8" s="4"/>
      <c r="E8" s="4"/>
      <c r="F8" s="212" t="s">
        <v>354</v>
      </c>
      <c r="G8" s="5"/>
    </row>
    <row r="9" spans="1:10" ht="25.5" x14ac:dyDescent="0.25">
      <c r="A9" s="12" t="s">
        <v>18</v>
      </c>
      <c r="B9" s="11" t="s">
        <v>198</v>
      </c>
      <c r="C9" s="11" t="s">
        <v>360</v>
      </c>
      <c r="D9" s="12" t="s">
        <v>199</v>
      </c>
      <c r="E9" s="12" t="s">
        <v>200</v>
      </c>
      <c r="F9" s="12" t="s">
        <v>372</v>
      </c>
      <c r="G9" s="12" t="s">
        <v>357</v>
      </c>
      <c r="H9" s="12" t="s">
        <v>358</v>
      </c>
      <c r="I9" s="173" t="s">
        <v>311</v>
      </c>
      <c r="J9" s="173" t="s">
        <v>311</v>
      </c>
    </row>
    <row r="10" spans="1:10" x14ac:dyDescent="0.25">
      <c r="A10" s="12">
        <v>1</v>
      </c>
      <c r="B10" s="11"/>
      <c r="C10" s="11">
        <v>2</v>
      </c>
      <c r="D10" s="11"/>
      <c r="E10" s="11"/>
      <c r="F10" s="11">
        <v>3</v>
      </c>
      <c r="G10" s="11">
        <v>4</v>
      </c>
      <c r="H10" s="11">
        <v>5</v>
      </c>
      <c r="I10" s="175" t="s">
        <v>312</v>
      </c>
      <c r="J10" s="175" t="s">
        <v>313</v>
      </c>
    </row>
    <row r="11" spans="1:10" s="21" customFormat="1" x14ac:dyDescent="0.25">
      <c r="A11" s="100" t="s">
        <v>19</v>
      </c>
      <c r="B11" s="101">
        <f>B12+B18+B15</f>
        <v>14110332.259999998</v>
      </c>
      <c r="C11" s="101">
        <f>C12+C15+C18</f>
        <v>3207629.6700000004</v>
      </c>
      <c r="D11" s="101">
        <f t="shared" ref="D11:G11" si="0">D12+D18</f>
        <v>18706319.59</v>
      </c>
      <c r="E11" s="101">
        <f t="shared" si="0"/>
        <v>2482755.2710863361</v>
      </c>
      <c r="F11" s="101">
        <f t="shared" si="0"/>
        <v>3795453.34</v>
      </c>
      <c r="G11" s="101">
        <f t="shared" si="0"/>
        <v>0</v>
      </c>
      <c r="H11" s="101">
        <f t="shared" ref="H11" si="1">H12+H18</f>
        <v>3184374.53</v>
      </c>
      <c r="I11" s="185">
        <f>H11/C11*100</f>
        <v>99.275005459093393</v>
      </c>
      <c r="J11" s="185">
        <f>H11/F11*100</f>
        <v>83.899714862520213</v>
      </c>
    </row>
    <row r="12" spans="1:10" s="21" customFormat="1" x14ac:dyDescent="0.25">
      <c r="A12" s="102" t="s">
        <v>20</v>
      </c>
      <c r="B12" s="103">
        <f>B13</f>
        <v>34270.120000000003</v>
      </c>
      <c r="C12" s="103">
        <f t="shared" ref="C12:H13" si="2">C13</f>
        <v>348</v>
      </c>
      <c r="D12" s="103">
        <f t="shared" si="2"/>
        <v>55000</v>
      </c>
      <c r="E12" s="103">
        <f t="shared" si="2"/>
        <v>7299.7544628044325</v>
      </c>
      <c r="F12" s="103">
        <f t="shared" si="2"/>
        <v>0</v>
      </c>
      <c r="G12" s="103">
        <f t="shared" si="2"/>
        <v>0</v>
      </c>
      <c r="H12" s="103">
        <f t="shared" si="2"/>
        <v>320</v>
      </c>
      <c r="I12" s="185">
        <f t="shared" ref="I12:I28" si="3">H12/C12*100</f>
        <v>91.954022988505741</v>
      </c>
      <c r="J12" s="185">
        <v>0</v>
      </c>
    </row>
    <row r="13" spans="1:10" s="21" customFormat="1" x14ac:dyDescent="0.25">
      <c r="A13" s="98" t="s">
        <v>241</v>
      </c>
      <c r="B13" s="19">
        <f>B14</f>
        <v>34270.120000000003</v>
      </c>
      <c r="C13" s="19">
        <f t="shared" si="2"/>
        <v>348</v>
      </c>
      <c r="D13" s="19">
        <f t="shared" si="2"/>
        <v>55000</v>
      </c>
      <c r="E13" s="19">
        <f t="shared" si="2"/>
        <v>7299.7544628044325</v>
      </c>
      <c r="F13" s="19">
        <f t="shared" si="2"/>
        <v>0</v>
      </c>
      <c r="G13" s="19">
        <f t="shared" si="2"/>
        <v>0</v>
      </c>
      <c r="H13" s="19">
        <f t="shared" si="2"/>
        <v>320</v>
      </c>
      <c r="I13" s="185">
        <f t="shared" si="3"/>
        <v>91.954022988505741</v>
      </c>
      <c r="J13" s="185">
        <v>0</v>
      </c>
    </row>
    <row r="14" spans="1:10" x14ac:dyDescent="0.25">
      <c r="A14" s="10" t="s">
        <v>242</v>
      </c>
      <c r="B14" s="20">
        <v>34270.120000000003</v>
      </c>
      <c r="C14" s="20">
        <v>348</v>
      </c>
      <c r="D14" s="20">
        <v>55000</v>
      </c>
      <c r="E14" s="20">
        <f>D14/7.5345</f>
        <v>7299.7544628044325</v>
      </c>
      <c r="F14" s="20">
        <v>0</v>
      </c>
      <c r="G14" s="20"/>
      <c r="H14" s="20">
        <v>320</v>
      </c>
      <c r="I14" s="185">
        <f t="shared" si="3"/>
        <v>91.954022988505741</v>
      </c>
      <c r="J14" s="185">
        <v>0</v>
      </c>
    </row>
    <row r="15" spans="1:10" x14ac:dyDescent="0.25">
      <c r="A15" s="9" t="s">
        <v>248</v>
      </c>
      <c r="B15" s="19">
        <f>B16</f>
        <v>22531.51</v>
      </c>
      <c r="C15" s="19"/>
      <c r="D15" s="19"/>
      <c r="E15" s="19"/>
      <c r="F15" s="19"/>
      <c r="G15" s="19"/>
      <c r="H15" s="19"/>
      <c r="I15" s="185">
        <v>0</v>
      </c>
      <c r="J15" s="185">
        <v>0</v>
      </c>
    </row>
    <row r="16" spans="1:10" x14ac:dyDescent="0.25">
      <c r="A16" s="9" t="s">
        <v>249</v>
      </c>
      <c r="B16" s="19">
        <f>B17</f>
        <v>22531.51</v>
      </c>
      <c r="C16" s="19">
        <f>C17</f>
        <v>0</v>
      </c>
      <c r="D16" s="19"/>
      <c r="E16" s="19"/>
      <c r="F16" s="19"/>
      <c r="G16" s="19"/>
      <c r="H16" s="19"/>
      <c r="I16" s="185">
        <v>0</v>
      </c>
      <c r="J16" s="185">
        <v>0</v>
      </c>
    </row>
    <row r="17" spans="1:10" x14ac:dyDescent="0.25">
      <c r="A17" s="10" t="s">
        <v>250</v>
      </c>
      <c r="B17" s="20">
        <v>22531.51</v>
      </c>
      <c r="C17" s="20"/>
      <c r="D17" s="20">
        <v>0</v>
      </c>
      <c r="E17" s="20">
        <v>0</v>
      </c>
      <c r="F17" s="20"/>
      <c r="G17" s="20"/>
      <c r="H17" s="20"/>
      <c r="I17" s="185">
        <v>0</v>
      </c>
      <c r="J17" s="185">
        <v>0</v>
      </c>
    </row>
    <row r="18" spans="1:10" s="21" customFormat="1" x14ac:dyDescent="0.25">
      <c r="A18" s="102" t="s">
        <v>232</v>
      </c>
      <c r="B18" s="103">
        <f t="shared" ref="B18:G18" si="4">B19+B23+B25+B27+B21</f>
        <v>14053530.629999999</v>
      </c>
      <c r="C18" s="103">
        <f t="shared" si="4"/>
        <v>3207281.6700000004</v>
      </c>
      <c r="D18" s="103">
        <f t="shared" si="4"/>
        <v>18651319.59</v>
      </c>
      <c r="E18" s="103">
        <f t="shared" si="4"/>
        <v>2475455.5166235315</v>
      </c>
      <c r="F18" s="103">
        <f t="shared" si="4"/>
        <v>3795453.34</v>
      </c>
      <c r="G18" s="103">
        <f t="shared" si="4"/>
        <v>0</v>
      </c>
      <c r="H18" s="103">
        <f t="shared" ref="H18" si="5">H19+H23+H25+H27+H21</f>
        <v>3184054.53</v>
      </c>
      <c r="I18" s="185">
        <f t="shared" si="3"/>
        <v>99.275799808377897</v>
      </c>
      <c r="J18" s="185">
        <f t="shared" ref="J18:J28" si="6">H18/F18*100</f>
        <v>83.89128372211789</v>
      </c>
    </row>
    <row r="19" spans="1:10" s="21" customFormat="1" x14ac:dyDescent="0.25">
      <c r="A19" s="98" t="s">
        <v>233</v>
      </c>
      <c r="B19" s="19">
        <f>B20</f>
        <v>12139879.17</v>
      </c>
      <c r="C19" s="19">
        <f>C20</f>
        <v>2415117.27</v>
      </c>
      <c r="D19" s="19">
        <f t="shared" ref="D19:H19" si="7">D20</f>
        <v>13084961.17</v>
      </c>
      <c r="E19" s="19">
        <f t="shared" si="7"/>
        <v>1736672.794478731</v>
      </c>
      <c r="F19" s="19">
        <f t="shared" si="7"/>
        <v>2726341.82</v>
      </c>
      <c r="G19" s="19">
        <f t="shared" si="7"/>
        <v>0</v>
      </c>
      <c r="H19" s="19">
        <f t="shared" si="7"/>
        <v>2563317.02</v>
      </c>
      <c r="I19" s="185">
        <f t="shared" si="3"/>
        <v>106.13633763630865</v>
      </c>
      <c r="J19" s="185">
        <f t="shared" si="6"/>
        <v>94.020382961370558</v>
      </c>
    </row>
    <row r="20" spans="1:10" x14ac:dyDescent="0.25">
      <c r="A20" s="10" t="s">
        <v>234</v>
      </c>
      <c r="B20" s="20">
        <v>12139879.17</v>
      </c>
      <c r="C20" s="20">
        <v>2415117.27</v>
      </c>
      <c r="D20" s="20">
        <v>13084961.17</v>
      </c>
      <c r="E20" s="20">
        <f>D20/7.5345</f>
        <v>1736672.794478731</v>
      </c>
      <c r="F20" s="20">
        <v>2726341.82</v>
      </c>
      <c r="G20" s="20"/>
      <c r="H20" s="20">
        <v>2563317.02</v>
      </c>
      <c r="I20" s="185">
        <f t="shared" si="3"/>
        <v>106.13633763630865</v>
      </c>
      <c r="J20" s="185">
        <f t="shared" si="6"/>
        <v>94.020382961370558</v>
      </c>
    </row>
    <row r="21" spans="1:10" x14ac:dyDescent="0.25">
      <c r="A21" s="9" t="s">
        <v>251</v>
      </c>
      <c r="B21" s="19">
        <f>B22</f>
        <v>54500</v>
      </c>
      <c r="C21" s="19">
        <f>C22</f>
        <v>240097.22</v>
      </c>
      <c r="D21" s="19">
        <f>D22</f>
        <v>2000000</v>
      </c>
      <c r="E21" s="19">
        <f t="shared" ref="E21" si="8">D21/7.5345</f>
        <v>265445.6168292521</v>
      </c>
      <c r="F21" s="19">
        <f>F22</f>
        <v>0</v>
      </c>
      <c r="G21" s="19">
        <f t="shared" ref="G21:H21" si="9">G22</f>
        <v>0</v>
      </c>
      <c r="H21" s="19">
        <f t="shared" si="9"/>
        <v>0</v>
      </c>
      <c r="I21" s="185">
        <f t="shared" si="3"/>
        <v>0</v>
      </c>
      <c r="J21" s="185">
        <v>0</v>
      </c>
    </row>
    <row r="22" spans="1:10" x14ac:dyDescent="0.25">
      <c r="A22" s="10" t="s">
        <v>252</v>
      </c>
      <c r="B22" s="20">
        <v>54500</v>
      </c>
      <c r="C22" s="20">
        <v>240097.22</v>
      </c>
      <c r="D22" s="20">
        <v>2000000</v>
      </c>
      <c r="E22" s="20">
        <f>D22/7.5345</f>
        <v>265445.6168292521</v>
      </c>
      <c r="F22" s="20">
        <v>0</v>
      </c>
      <c r="G22" s="20">
        <v>0</v>
      </c>
      <c r="H22" s="20">
        <v>0</v>
      </c>
      <c r="I22" s="185">
        <f t="shared" si="3"/>
        <v>0</v>
      </c>
      <c r="J22" s="185">
        <v>0</v>
      </c>
    </row>
    <row r="23" spans="1:10" s="21" customFormat="1" x14ac:dyDescent="0.25">
      <c r="A23" s="8" t="s">
        <v>235</v>
      </c>
      <c r="B23" s="19">
        <f>B24</f>
        <v>425010.02</v>
      </c>
      <c r="C23" s="19">
        <f>C24</f>
        <v>100108.44</v>
      </c>
      <c r="D23" s="19">
        <f t="shared" ref="D23:H23" si="10">D24</f>
        <v>1700450</v>
      </c>
      <c r="E23" s="19">
        <f t="shared" si="10"/>
        <v>225688.49956865085</v>
      </c>
      <c r="F23" s="19">
        <f t="shared" si="10"/>
        <v>459526</v>
      </c>
      <c r="G23" s="19">
        <f t="shared" si="10"/>
        <v>0</v>
      </c>
      <c r="H23" s="19">
        <f t="shared" si="10"/>
        <v>109038.55</v>
      </c>
      <c r="I23" s="185">
        <f t="shared" si="3"/>
        <v>108.92043667846588</v>
      </c>
      <c r="J23" s="185">
        <f t="shared" si="6"/>
        <v>23.72848326318859</v>
      </c>
    </row>
    <row r="24" spans="1:10" x14ac:dyDescent="0.25">
      <c r="A24" s="10" t="s">
        <v>243</v>
      </c>
      <c r="B24" s="20">
        <v>425010.02</v>
      </c>
      <c r="C24" s="20">
        <v>100108.44</v>
      </c>
      <c r="D24" s="20">
        <v>1700450</v>
      </c>
      <c r="E24" s="20">
        <f>D24/7.5345</f>
        <v>225688.49956865085</v>
      </c>
      <c r="F24" s="20">
        <v>459526</v>
      </c>
      <c r="G24" s="20"/>
      <c r="H24" s="20">
        <v>109038.55</v>
      </c>
      <c r="I24" s="185">
        <f t="shared" si="3"/>
        <v>108.92043667846588</v>
      </c>
      <c r="J24" s="185">
        <f t="shared" si="6"/>
        <v>23.72848326318859</v>
      </c>
    </row>
    <row r="25" spans="1:10" s="21" customFormat="1" x14ac:dyDescent="0.25">
      <c r="A25" s="9" t="s">
        <v>244</v>
      </c>
      <c r="B25" s="19">
        <f>B26</f>
        <v>8256.75</v>
      </c>
      <c r="C25" s="19">
        <f t="shared" ref="C25:H25" si="11">C26</f>
        <v>1186</v>
      </c>
      <c r="D25" s="19">
        <f t="shared" si="11"/>
        <v>9000</v>
      </c>
      <c r="E25" s="19">
        <f t="shared" si="11"/>
        <v>1194.5052757316344</v>
      </c>
      <c r="F25" s="19">
        <f t="shared" si="11"/>
        <v>1156</v>
      </c>
      <c r="G25" s="19">
        <f t="shared" si="11"/>
        <v>0</v>
      </c>
      <c r="H25" s="19">
        <f t="shared" si="11"/>
        <v>1156.6600000000001</v>
      </c>
      <c r="I25" s="185">
        <f t="shared" si="3"/>
        <v>97.526138279932553</v>
      </c>
      <c r="J25" s="185">
        <f t="shared" si="6"/>
        <v>100.05709342560553</v>
      </c>
    </row>
    <row r="26" spans="1:10" x14ac:dyDescent="0.25">
      <c r="A26" s="10" t="s">
        <v>245</v>
      </c>
      <c r="B26" s="20">
        <v>8256.75</v>
      </c>
      <c r="C26" s="20">
        <v>1186</v>
      </c>
      <c r="D26" s="20">
        <v>9000</v>
      </c>
      <c r="E26" s="20">
        <f>D26/7.5345</f>
        <v>1194.5052757316344</v>
      </c>
      <c r="F26" s="20">
        <v>1156</v>
      </c>
      <c r="G26" s="20"/>
      <c r="H26" s="20">
        <v>1156.6600000000001</v>
      </c>
      <c r="I26" s="185">
        <f t="shared" si="3"/>
        <v>97.526138279932553</v>
      </c>
      <c r="J26" s="185">
        <f t="shared" si="6"/>
        <v>100.05709342560553</v>
      </c>
    </row>
    <row r="27" spans="1:10" s="21" customFormat="1" x14ac:dyDescent="0.25">
      <c r="A27" s="9" t="s">
        <v>246</v>
      </c>
      <c r="B27" s="19">
        <f>B28</f>
        <v>1425884.69</v>
      </c>
      <c r="C27" s="19">
        <f t="shared" ref="C27:H27" si="12">C28</f>
        <v>450772.74</v>
      </c>
      <c r="D27" s="19">
        <f t="shared" si="12"/>
        <v>1856908.42</v>
      </c>
      <c r="E27" s="19">
        <f t="shared" si="12"/>
        <v>246454.10047116593</v>
      </c>
      <c r="F27" s="19">
        <f t="shared" si="12"/>
        <v>608429.52</v>
      </c>
      <c r="G27" s="19">
        <f t="shared" si="12"/>
        <v>0</v>
      </c>
      <c r="H27" s="19">
        <f t="shared" si="12"/>
        <v>510542.3</v>
      </c>
      <c r="I27" s="185">
        <f t="shared" si="3"/>
        <v>113.25935547921553</v>
      </c>
      <c r="J27" s="185">
        <f t="shared" si="6"/>
        <v>83.911493972218835</v>
      </c>
    </row>
    <row r="28" spans="1:10" x14ac:dyDescent="0.25">
      <c r="A28" s="10" t="s">
        <v>247</v>
      </c>
      <c r="B28" s="20">
        <v>1425884.69</v>
      </c>
      <c r="C28" s="20">
        <v>450772.74</v>
      </c>
      <c r="D28" s="20">
        <v>1856908.42</v>
      </c>
      <c r="E28" s="20">
        <f>D28/7.5345</f>
        <v>246454.10047116593</v>
      </c>
      <c r="F28" s="20">
        <v>608429.52</v>
      </c>
      <c r="G28" s="20"/>
      <c r="H28" s="20">
        <v>510542.3</v>
      </c>
      <c r="I28" s="185">
        <f t="shared" si="3"/>
        <v>113.25935547921553</v>
      </c>
      <c r="J28" s="185">
        <f t="shared" si="6"/>
        <v>83.911493972218835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 2025</vt:lpstr>
      <vt:lpstr>Račun prihoda i rashoda</vt:lpstr>
      <vt:lpstr>Prema izvorima financiranja</vt:lpstr>
      <vt:lpstr>Posebni dio</vt:lpstr>
      <vt:lpstr>Funkcijska</vt:lpstr>
      <vt:lpstr>'Posebni dio'!Ispis_naslova</vt:lpstr>
      <vt:lpstr>'Prema izvorima financiranja'!Ispis_naslova</vt:lpstr>
      <vt:lpstr>'Račun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Jasenka Šeb</cp:lastModifiedBy>
  <cp:lastPrinted>2026-02-18T09:02:00Z</cp:lastPrinted>
  <dcterms:created xsi:type="dcterms:W3CDTF">2022-08-12T12:51:27Z</dcterms:created>
  <dcterms:modified xsi:type="dcterms:W3CDTF">2026-02-20T11:41:26Z</dcterms:modified>
</cp:coreProperties>
</file>